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eepc\Desktop\Working Items\"/>
    </mc:Choice>
  </mc:AlternateContent>
  <xr:revisionPtr revIDLastSave="0" documentId="13_ncr:1_{AF8F7735-6D65-4925-AE1C-FFD2E6F96079}" xr6:coauthVersionLast="47" xr6:coauthVersionMax="47" xr10:uidLastSave="{00000000-0000-0000-0000-000000000000}"/>
  <bookViews>
    <workbookView xWindow="-120" yWindow="-120" windowWidth="29040" windowHeight="15840" xr2:uid="{B109665B-A3B1-4577-9D97-167D49AB3B83}"/>
  </bookViews>
  <sheets>
    <sheet name="Home" sheetId="19" r:id="rId1"/>
    <sheet name="Sources" sheetId="1" r:id="rId2"/>
    <sheet name="LookUps" sheetId="16" r:id="rId3"/>
    <sheet name="Country Data" sheetId="2" r:id="rId4"/>
    <sheet name="Debt" sheetId="20" r:id="rId5"/>
    <sheet name="Pop_Land" sheetId="3" r:id="rId6"/>
    <sheet name="WorldBankGDP" sheetId="5" r:id="rId7"/>
    <sheet name="coal-proved-reserves" sheetId="12" r:id="rId8"/>
    <sheet name="Oil" sheetId="7" r:id="rId9"/>
    <sheet name="Gold" sheetId="9" r:id="rId10"/>
    <sheet name="Nat Gas" sheetId="13" r:id="rId11"/>
    <sheet name="Uranium" sheetId="8" r:id="rId12"/>
    <sheet name="Silver" sheetId="10" r:id="rId13"/>
    <sheet name="AgriLand" sheetId="14" r:id="rId14"/>
    <sheet name="Rare Earth" sheetId="17" r:id="rId15"/>
    <sheet name="Iron Ore" sheetId="18" r:id="rId16"/>
  </sheets>
  <definedNames>
    <definedName name="_xlnm._FilterDatabase" localSheetId="3" hidden="1">'Country Data'!$B$3:$AX$197</definedName>
    <definedName name="Debt_BIS_WP">Debt!$B$3:$E$171</definedName>
    <definedName name="GeoPol1">LookUps!$B$2:$C$8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6" l="1"/>
  <c r="O99" i="2"/>
  <c r="J173" i="2" a="1"/>
  <c r="J173" i="2" s="1"/>
  <c r="D2" i="10"/>
  <c r="D3" i="10"/>
  <c r="D4" i="10"/>
  <c r="D5" i="10"/>
  <c r="D6" i="10"/>
  <c r="D7" i="10"/>
  <c r="D8" i="10"/>
  <c r="D9" i="10"/>
  <c r="D10" i="10"/>
  <c r="D11" i="10"/>
  <c r="D12" i="10"/>
  <c r="G13" i="16"/>
  <c r="E4" i="8"/>
  <c r="E5" i="8"/>
  <c r="E6" i="8"/>
  <c r="E7" i="8"/>
  <c r="E8" i="8"/>
  <c r="E9" i="8"/>
  <c r="E10" i="8"/>
  <c r="E11" i="8"/>
  <c r="E12" i="8"/>
  <c r="E13" i="8"/>
  <c r="E14" i="8"/>
  <c r="E15" i="8"/>
  <c r="E16" i="8"/>
  <c r="E17" i="8"/>
  <c r="E18" i="8"/>
  <c r="D4" i="8"/>
  <c r="D5" i="8"/>
  <c r="D6" i="8"/>
  <c r="D7" i="8"/>
  <c r="D8" i="8"/>
  <c r="D9" i="8"/>
  <c r="D10" i="8"/>
  <c r="D11" i="8"/>
  <c r="D12" i="8"/>
  <c r="D13" i="8"/>
  <c r="D14" i="8"/>
  <c r="D15" i="8"/>
  <c r="D16" i="8"/>
  <c r="D17" i="8"/>
  <c r="D18" i="8"/>
  <c r="E3" i="8"/>
  <c r="D3" i="8"/>
  <c r="G7" i="16"/>
  <c r="J5" i="2" a="1"/>
  <c r="J5" i="2" s="1"/>
  <c r="J6" i="2" a="1"/>
  <c r="J6" i="2" s="1"/>
  <c r="J7" i="2" a="1"/>
  <c r="J7" i="2" s="1"/>
  <c r="J8" i="2" a="1"/>
  <c r="J8" i="2" s="1"/>
  <c r="J9" i="2" a="1"/>
  <c r="J9" i="2" s="1"/>
  <c r="J10" i="2" a="1"/>
  <c r="J10" i="2" s="1"/>
  <c r="J11" i="2" a="1"/>
  <c r="J11" i="2" s="1"/>
  <c r="J12" i="2" a="1"/>
  <c r="J12" i="2" s="1"/>
  <c r="J13" i="2" a="1"/>
  <c r="J13" i="2" s="1"/>
  <c r="J14" i="2" a="1"/>
  <c r="J14" i="2" s="1"/>
  <c r="J15" i="2" a="1"/>
  <c r="J15" i="2" s="1"/>
  <c r="J16" i="2" a="1"/>
  <c r="J16" i="2" s="1"/>
  <c r="J17" i="2" a="1"/>
  <c r="J17" i="2" s="1"/>
  <c r="J18" i="2" a="1"/>
  <c r="J18" i="2" s="1"/>
  <c r="J19" i="2" a="1"/>
  <c r="J19" i="2" s="1"/>
  <c r="J20" i="2" a="1"/>
  <c r="J20" i="2" s="1"/>
  <c r="J21" i="2" a="1"/>
  <c r="J21" i="2" s="1"/>
  <c r="J22" i="2" a="1"/>
  <c r="J22" i="2" s="1"/>
  <c r="J23" i="2" a="1"/>
  <c r="J23" i="2" s="1"/>
  <c r="J24" i="2" a="1"/>
  <c r="J24" i="2" s="1"/>
  <c r="J25" i="2" a="1"/>
  <c r="J25" i="2" s="1"/>
  <c r="J26" i="2" a="1"/>
  <c r="J26" i="2" s="1"/>
  <c r="J27" i="2" a="1"/>
  <c r="J27" i="2" s="1"/>
  <c r="J28" i="2" a="1"/>
  <c r="J28" i="2" s="1"/>
  <c r="J29" i="2" a="1"/>
  <c r="J29" i="2" s="1"/>
  <c r="J30" i="2" a="1"/>
  <c r="J30" i="2" s="1"/>
  <c r="J31" i="2" a="1"/>
  <c r="J31" i="2" s="1"/>
  <c r="J32" i="2" a="1"/>
  <c r="J32" i="2" s="1"/>
  <c r="J33" i="2" a="1"/>
  <c r="J33" i="2" s="1"/>
  <c r="J34" i="2" a="1"/>
  <c r="J34" i="2" s="1"/>
  <c r="J35" i="2" a="1"/>
  <c r="J35" i="2" s="1"/>
  <c r="J36" i="2" a="1"/>
  <c r="J36" i="2" s="1"/>
  <c r="J37" i="2" a="1"/>
  <c r="J37" i="2" s="1"/>
  <c r="J38" i="2" a="1"/>
  <c r="J38" i="2" s="1"/>
  <c r="J39" i="2" a="1"/>
  <c r="J39" i="2" s="1"/>
  <c r="J40" i="2" a="1"/>
  <c r="J40" i="2" s="1"/>
  <c r="J41" i="2" a="1"/>
  <c r="J41" i="2" s="1"/>
  <c r="J42" i="2" a="1"/>
  <c r="J42" i="2" s="1"/>
  <c r="J43" i="2" a="1"/>
  <c r="J43" i="2" s="1"/>
  <c r="J44" i="2" a="1"/>
  <c r="J44" i="2" s="1"/>
  <c r="J45" i="2" a="1"/>
  <c r="J45" i="2" s="1"/>
  <c r="J46" i="2" a="1"/>
  <c r="J46" i="2" s="1"/>
  <c r="J47" i="2" a="1"/>
  <c r="J47" i="2" s="1"/>
  <c r="J48" i="2" a="1"/>
  <c r="J48" i="2" s="1"/>
  <c r="J49" i="2" a="1"/>
  <c r="J49" i="2" s="1"/>
  <c r="J50" i="2" a="1"/>
  <c r="J50" i="2" s="1"/>
  <c r="J51" i="2" a="1"/>
  <c r="J51" i="2" s="1"/>
  <c r="J52" i="2" a="1"/>
  <c r="J52" i="2" s="1"/>
  <c r="J53" i="2" a="1"/>
  <c r="J53" i="2" s="1"/>
  <c r="J54" i="2" a="1"/>
  <c r="J54" i="2" s="1"/>
  <c r="J55" i="2" a="1"/>
  <c r="J55" i="2" s="1"/>
  <c r="J56" i="2" a="1"/>
  <c r="J56" i="2" s="1"/>
  <c r="J57" i="2" a="1"/>
  <c r="J57" i="2" s="1"/>
  <c r="J58" i="2" a="1"/>
  <c r="J58" i="2" s="1"/>
  <c r="J59" i="2" a="1"/>
  <c r="J59" i="2" s="1"/>
  <c r="J60" i="2" a="1"/>
  <c r="J60" i="2" s="1"/>
  <c r="J61" i="2" a="1"/>
  <c r="J61" i="2" s="1"/>
  <c r="J62" i="2" a="1"/>
  <c r="J62" i="2" s="1"/>
  <c r="J63" i="2" a="1"/>
  <c r="J63" i="2" s="1"/>
  <c r="J64" i="2" a="1"/>
  <c r="J64" i="2" s="1"/>
  <c r="J65" i="2" a="1"/>
  <c r="J65" i="2" s="1"/>
  <c r="J66" i="2" a="1"/>
  <c r="J66" i="2" s="1"/>
  <c r="J67" i="2" a="1"/>
  <c r="J67" i="2" s="1"/>
  <c r="J68" i="2" a="1"/>
  <c r="J68" i="2" s="1"/>
  <c r="J69" i="2" a="1"/>
  <c r="J69" i="2" s="1"/>
  <c r="J70" i="2" a="1"/>
  <c r="J70" i="2" s="1"/>
  <c r="J71" i="2" a="1"/>
  <c r="J71" i="2" s="1"/>
  <c r="J72" i="2" a="1"/>
  <c r="J72" i="2" s="1"/>
  <c r="J73" i="2" a="1"/>
  <c r="J73" i="2" s="1"/>
  <c r="J74" i="2" a="1"/>
  <c r="J74" i="2" s="1"/>
  <c r="J75" i="2" a="1"/>
  <c r="J75" i="2" s="1"/>
  <c r="J76" i="2" a="1"/>
  <c r="J76" i="2" s="1"/>
  <c r="J77" i="2" a="1"/>
  <c r="J77" i="2" s="1"/>
  <c r="J78" i="2" a="1"/>
  <c r="J78" i="2" s="1"/>
  <c r="J79" i="2" a="1"/>
  <c r="J79" i="2" s="1"/>
  <c r="J80" i="2" a="1"/>
  <c r="J80" i="2" s="1"/>
  <c r="J81" i="2" a="1"/>
  <c r="J81" i="2" s="1"/>
  <c r="J82" i="2" a="1"/>
  <c r="J82" i="2" s="1"/>
  <c r="J83" i="2" a="1"/>
  <c r="J83" i="2" s="1"/>
  <c r="J84" i="2" a="1"/>
  <c r="J84" i="2" s="1"/>
  <c r="J85" i="2" a="1"/>
  <c r="J85" i="2" s="1"/>
  <c r="J86" i="2" a="1"/>
  <c r="J86" i="2" s="1"/>
  <c r="J87" i="2" a="1"/>
  <c r="J87" i="2" s="1"/>
  <c r="J88" i="2" a="1"/>
  <c r="J88" i="2" s="1"/>
  <c r="J89" i="2" a="1"/>
  <c r="J89" i="2" s="1"/>
  <c r="J90" i="2" a="1"/>
  <c r="J90" i="2" s="1"/>
  <c r="J91" i="2" a="1"/>
  <c r="J91" i="2" s="1"/>
  <c r="J92" i="2" a="1"/>
  <c r="J92" i="2" s="1"/>
  <c r="J93" i="2" a="1"/>
  <c r="J93" i="2" s="1"/>
  <c r="J94" i="2" a="1"/>
  <c r="J94" i="2" s="1"/>
  <c r="J95" i="2" a="1"/>
  <c r="J95" i="2" s="1"/>
  <c r="J96" i="2" a="1"/>
  <c r="J96" i="2" s="1"/>
  <c r="J97" i="2" a="1"/>
  <c r="J97" i="2" s="1"/>
  <c r="J98" i="2" a="1"/>
  <c r="J98" i="2" s="1"/>
  <c r="J99" i="2" a="1"/>
  <c r="J99" i="2" s="1"/>
  <c r="J100" i="2" a="1"/>
  <c r="J100" i="2" s="1"/>
  <c r="J101" i="2" a="1"/>
  <c r="J101" i="2" s="1"/>
  <c r="J102" i="2" a="1"/>
  <c r="J102" i="2" s="1"/>
  <c r="J103" i="2" a="1"/>
  <c r="J103" i="2" s="1"/>
  <c r="J104" i="2" a="1"/>
  <c r="J104" i="2" s="1"/>
  <c r="J105" i="2" a="1"/>
  <c r="J105" i="2" s="1"/>
  <c r="J106" i="2" a="1"/>
  <c r="J106" i="2" s="1"/>
  <c r="J107" i="2" a="1"/>
  <c r="J107" i="2" s="1"/>
  <c r="J108" i="2" a="1"/>
  <c r="J108" i="2" s="1"/>
  <c r="J109" i="2" a="1"/>
  <c r="J109" i="2" s="1"/>
  <c r="J110" i="2" a="1"/>
  <c r="J110" i="2" s="1"/>
  <c r="J111" i="2" a="1"/>
  <c r="J111" i="2" s="1"/>
  <c r="J112" i="2" a="1"/>
  <c r="J112" i="2" s="1"/>
  <c r="J113" i="2" a="1"/>
  <c r="J113" i="2" s="1"/>
  <c r="J114" i="2" a="1"/>
  <c r="J114" i="2" s="1"/>
  <c r="J115" i="2" a="1"/>
  <c r="J115" i="2" s="1"/>
  <c r="J116" i="2" a="1"/>
  <c r="J116" i="2" s="1"/>
  <c r="J117" i="2" a="1"/>
  <c r="J117" i="2" s="1"/>
  <c r="J118" i="2" a="1"/>
  <c r="J118" i="2" s="1"/>
  <c r="J119" i="2" a="1"/>
  <c r="J119" i="2" s="1"/>
  <c r="J120" i="2" a="1"/>
  <c r="J120" i="2" s="1"/>
  <c r="J121" i="2" a="1"/>
  <c r="J121" i="2" s="1"/>
  <c r="J122" i="2" a="1"/>
  <c r="J122" i="2" s="1"/>
  <c r="J123" i="2" a="1"/>
  <c r="J123" i="2" s="1"/>
  <c r="J124" i="2" a="1"/>
  <c r="J124" i="2" s="1"/>
  <c r="J125" i="2" a="1"/>
  <c r="J125" i="2" s="1"/>
  <c r="J126" i="2" a="1"/>
  <c r="J126" i="2" s="1"/>
  <c r="J127" i="2" a="1"/>
  <c r="J127" i="2" s="1"/>
  <c r="J128" i="2" a="1"/>
  <c r="J128" i="2" s="1"/>
  <c r="J129" i="2" a="1"/>
  <c r="J129" i="2" s="1"/>
  <c r="J130" i="2" a="1"/>
  <c r="J130" i="2" s="1"/>
  <c r="J131" i="2" a="1"/>
  <c r="J131" i="2" s="1"/>
  <c r="J132" i="2" a="1"/>
  <c r="J132" i="2" s="1"/>
  <c r="J133" i="2" a="1"/>
  <c r="J133" i="2" s="1"/>
  <c r="J134" i="2" a="1"/>
  <c r="J134" i="2" s="1"/>
  <c r="J135" i="2" a="1"/>
  <c r="J135" i="2" s="1"/>
  <c r="J136" i="2" a="1"/>
  <c r="J136" i="2" s="1"/>
  <c r="J137" i="2" a="1"/>
  <c r="J137" i="2" s="1"/>
  <c r="J138" i="2" a="1"/>
  <c r="J138" i="2" s="1"/>
  <c r="J139" i="2" a="1"/>
  <c r="J139" i="2" s="1"/>
  <c r="J140" i="2" a="1"/>
  <c r="J140" i="2" s="1"/>
  <c r="J141" i="2" a="1"/>
  <c r="J141" i="2" s="1"/>
  <c r="J142" i="2" a="1"/>
  <c r="J142" i="2" s="1"/>
  <c r="J143" i="2" a="1"/>
  <c r="J143" i="2" s="1"/>
  <c r="J144" i="2" a="1"/>
  <c r="J144" i="2" s="1"/>
  <c r="J145" i="2" a="1"/>
  <c r="J145" i="2" s="1"/>
  <c r="J146" i="2" a="1"/>
  <c r="J146" i="2" s="1"/>
  <c r="J147" i="2" a="1"/>
  <c r="J147" i="2" s="1"/>
  <c r="J148" i="2" a="1"/>
  <c r="J148" i="2" s="1"/>
  <c r="J149" i="2" a="1"/>
  <c r="J149" i="2" s="1"/>
  <c r="J150" i="2" a="1"/>
  <c r="J150" i="2" s="1"/>
  <c r="J151" i="2" a="1"/>
  <c r="J151" i="2" s="1"/>
  <c r="J152" i="2" a="1"/>
  <c r="J152" i="2" s="1"/>
  <c r="J153" i="2" a="1"/>
  <c r="J153" i="2" s="1"/>
  <c r="J154" i="2" a="1"/>
  <c r="J154" i="2" s="1"/>
  <c r="J155" i="2" a="1"/>
  <c r="J155" i="2" s="1"/>
  <c r="J156" i="2" a="1"/>
  <c r="J156" i="2" s="1"/>
  <c r="J157" i="2" a="1"/>
  <c r="J157" i="2" s="1"/>
  <c r="J158" i="2" a="1"/>
  <c r="J158" i="2" s="1"/>
  <c r="J159" i="2" a="1"/>
  <c r="J159" i="2" s="1"/>
  <c r="J160" i="2" a="1"/>
  <c r="J160" i="2" s="1"/>
  <c r="J161" i="2" a="1"/>
  <c r="J161" i="2" s="1"/>
  <c r="J162" i="2" a="1"/>
  <c r="J162" i="2" s="1"/>
  <c r="J163" i="2" a="1"/>
  <c r="J163" i="2" s="1"/>
  <c r="J164" i="2" a="1"/>
  <c r="J164" i="2" s="1"/>
  <c r="J165" i="2" a="1"/>
  <c r="J165" i="2" s="1"/>
  <c r="J166" i="2" a="1"/>
  <c r="J166" i="2" s="1"/>
  <c r="J167" i="2" a="1"/>
  <c r="J167" i="2" s="1"/>
  <c r="J168" i="2" a="1"/>
  <c r="J168" i="2" s="1"/>
  <c r="J169" i="2" a="1"/>
  <c r="J169" i="2" s="1"/>
  <c r="J170" i="2" a="1"/>
  <c r="J170" i="2" s="1"/>
  <c r="J171" i="2" a="1"/>
  <c r="J171" i="2" s="1"/>
  <c r="J172" i="2" a="1"/>
  <c r="J172" i="2" s="1"/>
  <c r="J174" i="2" a="1"/>
  <c r="J174" i="2" s="1"/>
  <c r="J175" i="2" a="1"/>
  <c r="J175" i="2" s="1"/>
  <c r="J176" i="2" a="1"/>
  <c r="J176" i="2" s="1"/>
  <c r="J177" i="2" a="1"/>
  <c r="J177" i="2" s="1"/>
  <c r="J178" i="2" a="1"/>
  <c r="J178" i="2" s="1"/>
  <c r="J179" i="2" a="1"/>
  <c r="J179" i="2" s="1"/>
  <c r="J180" i="2" a="1"/>
  <c r="J180" i="2" s="1"/>
  <c r="J181" i="2" a="1"/>
  <c r="J181" i="2" s="1"/>
  <c r="J182" i="2" a="1"/>
  <c r="J182" i="2" s="1"/>
  <c r="J183" i="2" a="1"/>
  <c r="J183" i="2" s="1"/>
  <c r="J184" i="2" a="1"/>
  <c r="J184" i="2" s="1"/>
  <c r="J185" i="2" a="1"/>
  <c r="J185" i="2" s="1"/>
  <c r="J186" i="2" a="1"/>
  <c r="J186" i="2" s="1"/>
  <c r="J187" i="2" a="1"/>
  <c r="J187" i="2" s="1"/>
  <c r="J188" i="2" a="1"/>
  <c r="J188" i="2" s="1"/>
  <c r="J189" i="2" a="1"/>
  <c r="J189" i="2" s="1"/>
  <c r="J190" i="2" a="1"/>
  <c r="J190" i="2" s="1"/>
  <c r="J191" i="2" a="1"/>
  <c r="J191" i="2" s="1"/>
  <c r="J192" i="2" a="1"/>
  <c r="J192" i="2" s="1"/>
  <c r="J193" i="2" a="1"/>
  <c r="J193" i="2" s="1"/>
  <c r="J194" i="2" a="1"/>
  <c r="J194" i="2" s="1"/>
  <c r="J195" i="2" a="1"/>
  <c r="J195" i="2" s="1"/>
  <c r="J196" i="2" a="1"/>
  <c r="J196" i="2" s="1"/>
  <c r="J197" i="2" a="1"/>
  <c r="J197" i="2" s="1"/>
  <c r="J4" i="2" a="1"/>
  <c r="J4" i="2" s="1"/>
  <c r="AE130" i="2"/>
  <c r="AU130" i="2" s="1"/>
  <c r="AD130" i="2"/>
  <c r="AT130" i="2" s="1"/>
  <c r="AC130" i="2"/>
  <c r="AS130" i="2" s="1"/>
  <c r="AB130" i="2"/>
  <c r="AR130" i="2" s="1"/>
  <c r="AA130" i="2"/>
  <c r="AQ130" i="2" s="1"/>
  <c r="Z130" i="2"/>
  <c r="AP130" i="2" s="1"/>
  <c r="Y130" i="2"/>
  <c r="AO130" i="2" s="1"/>
  <c r="X130" i="2"/>
  <c r="AN130" i="2" s="1"/>
  <c r="V130" i="2"/>
  <c r="AG130" i="2" s="1"/>
  <c r="U130" i="2"/>
  <c r="T130" i="2"/>
  <c r="AL130" i="2" s="1"/>
  <c r="S130" i="2"/>
  <c r="AK130" i="2" s="1"/>
  <c r="R130" i="2"/>
  <c r="AJ130" i="2" s="1"/>
  <c r="Q130" i="2"/>
  <c r="AI130" i="2" s="1"/>
  <c r="P130" i="2"/>
  <c r="AW130" i="2" s="1"/>
  <c r="N130" i="2"/>
  <c r="M130" i="2" a="1"/>
  <c r="M130" i="2" s="1"/>
  <c r="O130" i="2" s="1"/>
  <c r="L130" i="2"/>
  <c r="I130" i="2"/>
  <c r="H130" i="2" a="1"/>
  <c r="H130" i="2" s="1"/>
  <c r="F130" i="2"/>
  <c r="P173" i="2"/>
  <c r="AW173" i="2" s="1"/>
  <c r="P174" i="2"/>
  <c r="AW174" i="2" s="1"/>
  <c r="P175" i="2"/>
  <c r="AW175" i="2" s="1"/>
  <c r="P177" i="2"/>
  <c r="AW177" i="2" s="1"/>
  <c r="P178" i="2"/>
  <c r="AW178" i="2" s="1"/>
  <c r="P179" i="2"/>
  <c r="AW179" i="2" s="1"/>
  <c r="P180" i="2"/>
  <c r="AW180" i="2" s="1"/>
  <c r="P181" i="2"/>
  <c r="AW181" i="2" s="1"/>
  <c r="P183" i="2"/>
  <c r="AW183" i="2" s="1"/>
  <c r="P184" i="2"/>
  <c r="AW184" i="2" s="1"/>
  <c r="P185" i="2"/>
  <c r="AW185" i="2" s="1"/>
  <c r="P186" i="2"/>
  <c r="AW186" i="2" s="1"/>
  <c r="P187" i="2"/>
  <c r="AW187" i="2" s="1"/>
  <c r="P190" i="2"/>
  <c r="AW190" i="2" s="1"/>
  <c r="P191" i="2"/>
  <c r="AW191" i="2" s="1"/>
  <c r="P192" i="2"/>
  <c r="AW192" i="2" s="1"/>
  <c r="P193" i="2"/>
  <c r="AW193" i="2" s="1"/>
  <c r="P194" i="2"/>
  <c r="AW194" i="2" s="1"/>
  <c r="P195" i="2"/>
  <c r="AW195" i="2" s="1"/>
  <c r="P196" i="2"/>
  <c r="AW196" i="2" s="1"/>
  <c r="P197" i="2"/>
  <c r="AW197" i="2" s="1"/>
  <c r="P5" i="2"/>
  <c r="AW5" i="2" s="1"/>
  <c r="P6" i="2"/>
  <c r="AW6" i="2" s="1"/>
  <c r="P7" i="2"/>
  <c r="AW7" i="2" s="1"/>
  <c r="P8" i="2"/>
  <c r="AW8" i="2" s="1"/>
  <c r="P9" i="2"/>
  <c r="AW9" i="2" s="1"/>
  <c r="P10" i="2"/>
  <c r="AW10" i="2" s="1"/>
  <c r="P12" i="2"/>
  <c r="AW12" i="2" s="1"/>
  <c r="P13" i="2"/>
  <c r="AW13" i="2" s="1"/>
  <c r="P16" i="2"/>
  <c r="AW16" i="2" s="1"/>
  <c r="P17" i="2"/>
  <c r="AW17" i="2" s="1"/>
  <c r="P18" i="2"/>
  <c r="AW18" i="2" s="1"/>
  <c r="P19" i="2"/>
  <c r="AW19" i="2" s="1"/>
  <c r="P20" i="2"/>
  <c r="AW20" i="2" s="1"/>
  <c r="P21" i="2"/>
  <c r="AW21" i="2" s="1"/>
  <c r="P23" i="2"/>
  <c r="AW23" i="2" s="1"/>
  <c r="P24" i="2"/>
  <c r="AW24" i="2" s="1"/>
  <c r="P25" i="2"/>
  <c r="AW25" i="2" s="1"/>
  <c r="P26" i="2"/>
  <c r="AW26" i="2" s="1"/>
  <c r="P27" i="2"/>
  <c r="AW27" i="2" s="1"/>
  <c r="P28" i="2"/>
  <c r="AW28" i="2" s="1"/>
  <c r="P30" i="2"/>
  <c r="AW30" i="2" s="1"/>
  <c r="P31" i="2"/>
  <c r="AW31" i="2" s="1"/>
  <c r="P32" i="2"/>
  <c r="AW32" i="2" s="1"/>
  <c r="P33" i="2"/>
  <c r="AW33" i="2" s="1"/>
  <c r="P34" i="2"/>
  <c r="AW34" i="2" s="1"/>
  <c r="P35" i="2"/>
  <c r="AW35" i="2" s="1"/>
  <c r="P36" i="2"/>
  <c r="AW36" i="2" s="1"/>
  <c r="P38" i="2"/>
  <c r="AW38" i="2" s="1"/>
  <c r="P39" i="2"/>
  <c r="AW39" i="2" s="1"/>
  <c r="P43" i="2"/>
  <c r="AW43" i="2" s="1"/>
  <c r="P44" i="2"/>
  <c r="AW44" i="2" s="1"/>
  <c r="P45" i="2"/>
  <c r="AW45" i="2" s="1"/>
  <c r="P46" i="2"/>
  <c r="AW46" i="2" s="1"/>
  <c r="P47" i="2"/>
  <c r="AW47" i="2" s="1"/>
  <c r="P48" i="2"/>
  <c r="AW48" i="2" s="1"/>
  <c r="P49" i="2"/>
  <c r="AW49" i="2" s="1"/>
  <c r="P52" i="2"/>
  <c r="AW52" i="2" s="1"/>
  <c r="P53" i="2"/>
  <c r="AW53" i="2" s="1"/>
  <c r="P54" i="2"/>
  <c r="AW54" i="2" s="1"/>
  <c r="P55" i="2"/>
  <c r="AW55" i="2" s="1"/>
  <c r="P56" i="2"/>
  <c r="AW56" i="2" s="1"/>
  <c r="P57" i="2"/>
  <c r="AW57" i="2" s="1"/>
  <c r="P58" i="2"/>
  <c r="AW58" i="2" s="1"/>
  <c r="P59" i="2"/>
  <c r="AW59" i="2" s="1"/>
  <c r="P60" i="2"/>
  <c r="AW60" i="2" s="1"/>
  <c r="P61" i="2"/>
  <c r="AW61" i="2" s="1"/>
  <c r="P62" i="2"/>
  <c r="AW62" i="2" s="1"/>
  <c r="P65" i="2"/>
  <c r="AW65" i="2" s="1"/>
  <c r="P66" i="2"/>
  <c r="AW66" i="2" s="1"/>
  <c r="P67" i="2"/>
  <c r="AW67" i="2" s="1"/>
  <c r="P69" i="2"/>
  <c r="AW69" i="2" s="1"/>
  <c r="P71" i="2"/>
  <c r="AW71" i="2" s="1"/>
  <c r="P72" i="2"/>
  <c r="AW72" i="2" s="1"/>
  <c r="P73" i="2"/>
  <c r="AW73" i="2" s="1"/>
  <c r="P74" i="2"/>
  <c r="AW74" i="2" s="1"/>
  <c r="P75" i="2"/>
  <c r="AW75" i="2" s="1"/>
  <c r="P76" i="2"/>
  <c r="AW76" i="2" s="1"/>
  <c r="P77" i="2"/>
  <c r="AW77" i="2" s="1"/>
  <c r="P78" i="2"/>
  <c r="AW78" i="2" s="1"/>
  <c r="P81" i="2"/>
  <c r="AW81" i="2" s="1"/>
  <c r="P84" i="2"/>
  <c r="AW84" i="2" s="1"/>
  <c r="P85" i="2"/>
  <c r="AW85" i="2" s="1"/>
  <c r="P89" i="2"/>
  <c r="AW89" i="2" s="1"/>
  <c r="P91" i="2"/>
  <c r="AW91" i="2" s="1"/>
  <c r="P92" i="2"/>
  <c r="AW92" i="2" s="1"/>
  <c r="P93" i="2"/>
  <c r="AW93" i="2" s="1"/>
  <c r="P94" i="2"/>
  <c r="AW94" i="2" s="1"/>
  <c r="P95" i="2"/>
  <c r="AW95" i="2" s="1"/>
  <c r="P96" i="2"/>
  <c r="AW96" i="2" s="1"/>
  <c r="P97" i="2"/>
  <c r="AW97" i="2" s="1"/>
  <c r="P98" i="2"/>
  <c r="AW98" i="2" s="1"/>
  <c r="P99" i="2"/>
  <c r="AW99" i="2" s="1"/>
  <c r="P100" i="2"/>
  <c r="AW100" i="2" s="1"/>
  <c r="P101" i="2"/>
  <c r="AW101" i="2" s="1"/>
  <c r="P102" i="2"/>
  <c r="AW102" i="2" s="1"/>
  <c r="P103" i="2"/>
  <c r="AW103" i="2" s="1"/>
  <c r="P105" i="2"/>
  <c r="AW105" i="2" s="1"/>
  <c r="P106" i="2"/>
  <c r="AW106" i="2" s="1"/>
  <c r="P107" i="2"/>
  <c r="AW107" i="2" s="1"/>
  <c r="P109" i="2"/>
  <c r="AW109" i="2" s="1"/>
  <c r="P110" i="2"/>
  <c r="AW110" i="2" s="1"/>
  <c r="P111" i="2"/>
  <c r="AW111" i="2" s="1"/>
  <c r="P112" i="2"/>
  <c r="AW112" i="2" s="1"/>
  <c r="P113" i="2"/>
  <c r="AW113" i="2" s="1"/>
  <c r="P114" i="2"/>
  <c r="AW114" i="2" s="1"/>
  <c r="P116" i="2"/>
  <c r="AW116" i="2" s="1"/>
  <c r="P117" i="2"/>
  <c r="AW117" i="2" s="1"/>
  <c r="P118" i="2"/>
  <c r="AW118" i="2" s="1"/>
  <c r="P119" i="2"/>
  <c r="AW119" i="2" s="1"/>
  <c r="P120" i="2"/>
  <c r="AW120" i="2" s="1"/>
  <c r="P121" i="2"/>
  <c r="AW121" i="2" s="1"/>
  <c r="P122" i="2"/>
  <c r="AW122" i="2" s="1"/>
  <c r="P123" i="2"/>
  <c r="AW123" i="2" s="1"/>
  <c r="P124" i="2"/>
  <c r="AW124" i="2" s="1"/>
  <c r="P127" i="2"/>
  <c r="AW127" i="2" s="1"/>
  <c r="P128" i="2"/>
  <c r="AW128" i="2" s="1"/>
  <c r="P129" i="2"/>
  <c r="AW129" i="2" s="1"/>
  <c r="P131" i="2"/>
  <c r="AW131" i="2" s="1"/>
  <c r="P132" i="2"/>
  <c r="AW132" i="2" s="1"/>
  <c r="P134" i="2"/>
  <c r="AW134" i="2" s="1"/>
  <c r="P135" i="2"/>
  <c r="AW135" i="2" s="1"/>
  <c r="P136" i="2"/>
  <c r="AW136" i="2" s="1"/>
  <c r="P137" i="2"/>
  <c r="AW137" i="2" s="1"/>
  <c r="P138" i="2"/>
  <c r="AW138" i="2" s="1"/>
  <c r="P139" i="2"/>
  <c r="AW139" i="2" s="1"/>
  <c r="P140" i="2"/>
  <c r="AW140" i="2" s="1"/>
  <c r="P141" i="2"/>
  <c r="AW141" i="2" s="1"/>
  <c r="P144" i="2"/>
  <c r="AW144" i="2" s="1"/>
  <c r="P145" i="2"/>
  <c r="AW145" i="2" s="1"/>
  <c r="P147" i="2"/>
  <c r="AW147" i="2" s="1"/>
  <c r="P148" i="2"/>
  <c r="AW148" i="2" s="1"/>
  <c r="P149" i="2"/>
  <c r="AW149" i="2" s="1"/>
  <c r="P150" i="2"/>
  <c r="AW150" i="2" s="1"/>
  <c r="P151" i="2"/>
  <c r="AW151" i="2" s="1"/>
  <c r="P152" i="2"/>
  <c r="AW152" i="2" s="1"/>
  <c r="P154" i="2"/>
  <c r="AW154" i="2" s="1"/>
  <c r="P155" i="2"/>
  <c r="AW155" i="2" s="1"/>
  <c r="P156" i="2"/>
  <c r="AW156" i="2" s="1"/>
  <c r="P157" i="2"/>
  <c r="AW157" i="2" s="1"/>
  <c r="P159" i="2"/>
  <c r="AW159" i="2" s="1"/>
  <c r="P160" i="2"/>
  <c r="AW160" i="2" s="1"/>
  <c r="P161" i="2"/>
  <c r="AW161" i="2" s="1"/>
  <c r="P165" i="2"/>
  <c r="AW165" i="2" s="1"/>
  <c r="P166" i="2"/>
  <c r="AW166" i="2" s="1"/>
  <c r="P167" i="2"/>
  <c r="AW167" i="2" s="1"/>
  <c r="P168" i="2"/>
  <c r="AW168" i="2" s="1"/>
  <c r="P169" i="2"/>
  <c r="AW169" i="2" s="1"/>
  <c r="P172" i="2"/>
  <c r="AW172" i="2" s="1"/>
  <c r="P4" i="2"/>
  <c r="AW4" i="2" s="1"/>
  <c r="L32" i="20"/>
  <c r="M32" i="20" s="1"/>
  <c r="L33" i="20"/>
  <c r="M33" i="20" s="1"/>
  <c r="L44" i="20"/>
  <c r="M44" i="20" s="1"/>
  <c r="L46" i="20"/>
  <c r="M46" i="20" s="1"/>
  <c r="L52" i="20"/>
  <c r="M52" i="20" s="1"/>
  <c r="L79" i="20"/>
  <c r="M79" i="20" s="1"/>
  <c r="L120" i="20"/>
  <c r="M120" i="20" s="1"/>
  <c r="L133" i="20"/>
  <c r="M133" i="20" s="1"/>
  <c r="L170" i="20"/>
  <c r="M170" i="20" s="1"/>
  <c r="AE173" i="2"/>
  <c r="AU173" i="2" s="1"/>
  <c r="AD173" i="2"/>
  <c r="AT173" i="2" s="1"/>
  <c r="AC173" i="2"/>
  <c r="AS173" i="2" s="1"/>
  <c r="AB173" i="2"/>
  <c r="AR173" i="2" s="1"/>
  <c r="AA173" i="2"/>
  <c r="AQ173" i="2" s="1"/>
  <c r="Z173" i="2"/>
  <c r="AP173" i="2" s="1"/>
  <c r="Y173" i="2"/>
  <c r="AO173" i="2" s="1"/>
  <c r="X173" i="2"/>
  <c r="AN173" i="2" s="1"/>
  <c r="V173" i="2"/>
  <c r="AG173" i="2" s="1"/>
  <c r="U173" i="2"/>
  <c r="T173" i="2"/>
  <c r="AL173" i="2" s="1"/>
  <c r="S173" i="2"/>
  <c r="AK173" i="2" s="1"/>
  <c r="R173" i="2"/>
  <c r="AJ173" i="2" s="1"/>
  <c r="Q173" i="2"/>
  <c r="AI173" i="2" s="1"/>
  <c r="K130" i="2" l="1"/>
  <c r="AF130" i="2" s="1"/>
  <c r="AM173" i="2"/>
  <c r="AM130" i="2"/>
  <c r="W130" i="2"/>
  <c r="AH130" i="2" s="1"/>
  <c r="N173" i="2"/>
  <c r="M173" i="2" a="1"/>
  <c r="M173" i="2" s="1"/>
  <c r="O173" i="2" s="1"/>
  <c r="L173" i="2"/>
  <c r="W173" i="2" s="1"/>
  <c r="AH173" i="2" s="1"/>
  <c r="I173" i="2"/>
  <c r="K173" i="2" s="1"/>
  <c r="AF173" i="2" s="1"/>
  <c r="H173" i="2" a="1"/>
  <c r="H173" i="2" s="1"/>
  <c r="F173" i="2"/>
  <c r="X193" i="2"/>
  <c r="AN193" i="2" s="1"/>
  <c r="Y193" i="2"/>
  <c r="AO193" i="2" s="1"/>
  <c r="Z193" i="2"/>
  <c r="AP193" i="2" s="1"/>
  <c r="AA193" i="2"/>
  <c r="AQ193" i="2" s="1"/>
  <c r="AB193" i="2"/>
  <c r="AR193" i="2" s="1"/>
  <c r="AC193" i="2"/>
  <c r="AS193" i="2" s="1"/>
  <c r="AD193" i="2"/>
  <c r="AT193" i="2" s="1"/>
  <c r="AE193" i="2"/>
  <c r="AU193" i="2" s="1"/>
  <c r="V193" i="2"/>
  <c r="AG193" i="2" s="1"/>
  <c r="U193" i="2"/>
  <c r="AM193" i="2" s="1"/>
  <c r="T193" i="2"/>
  <c r="AL193" i="2" s="1"/>
  <c r="S193" i="2"/>
  <c r="AK193" i="2" s="1"/>
  <c r="R193" i="2"/>
  <c r="AJ193" i="2" s="1"/>
  <c r="Q193" i="2"/>
  <c r="AI193" i="2" s="1"/>
  <c r="O193" i="2"/>
  <c r="N193" i="2"/>
  <c r="M193" i="2" a="1"/>
  <c r="M193" i="2" s="1"/>
  <c r="L193" i="2"/>
  <c r="I193" i="2"/>
  <c r="K193" i="2" s="1"/>
  <c r="AF193" i="2" s="1"/>
  <c r="H193" i="2" a="1"/>
  <c r="H193" i="2" s="1"/>
  <c r="F193" i="2"/>
  <c r="H240" i="3"/>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5" i="2"/>
  <c r="L36" i="2"/>
  <c r="L37" i="2"/>
  <c r="L34" i="2"/>
  <c r="L38" i="2"/>
  <c r="L39" i="2"/>
  <c r="L40" i="2"/>
  <c r="L41" i="2"/>
  <c r="L42" i="2"/>
  <c r="L43" i="2"/>
  <c r="L44" i="2"/>
  <c r="L45" i="2"/>
  <c r="L47" i="2"/>
  <c r="L48" i="2"/>
  <c r="L49" i="2"/>
  <c r="L50" i="2"/>
  <c r="L54" i="2"/>
  <c r="L51" i="2"/>
  <c r="L52" i="2"/>
  <c r="L53" i="2"/>
  <c r="L55" i="2"/>
  <c r="L56" i="2"/>
  <c r="L57" i="2"/>
  <c r="L58" i="2"/>
  <c r="L59" i="2"/>
  <c r="L60" i="2"/>
  <c r="L61" i="2"/>
  <c r="L116" i="2"/>
  <c r="L62" i="2"/>
  <c r="L63" i="2"/>
  <c r="L64" i="2"/>
  <c r="L65" i="2"/>
  <c r="L66" i="2"/>
  <c r="L67" i="2"/>
  <c r="L68" i="2"/>
  <c r="L69" i="2"/>
  <c r="L70" i="2"/>
  <c r="L71" i="2"/>
  <c r="L72" i="2"/>
  <c r="L73" i="2"/>
  <c r="L74" i="2"/>
  <c r="L75" i="2"/>
  <c r="L76" i="2"/>
  <c r="L77" i="2"/>
  <c r="L78" i="2"/>
  <c r="L79" i="2"/>
  <c r="L80" i="2"/>
  <c r="L81" i="2"/>
  <c r="L82" i="2"/>
  <c r="L83" i="2"/>
  <c r="L84" i="2"/>
  <c r="L85" i="2"/>
  <c r="L86" i="2"/>
  <c r="L87" i="2"/>
  <c r="L88" i="2"/>
  <c r="L46"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7" i="2"/>
  <c r="L118" i="2"/>
  <c r="L119" i="2"/>
  <c r="L120" i="2"/>
  <c r="L121" i="2"/>
  <c r="L122" i="2"/>
  <c r="L123" i="2"/>
  <c r="L124" i="2"/>
  <c r="L125" i="2"/>
  <c r="L126" i="2"/>
  <c r="L127" i="2"/>
  <c r="L128" i="2"/>
  <c r="L129" i="2"/>
  <c r="L132" i="2"/>
  <c r="L133" i="2"/>
  <c r="L134" i="2"/>
  <c r="L135" i="2"/>
  <c r="L136" i="2"/>
  <c r="L167" i="2"/>
  <c r="L137" i="2"/>
  <c r="L138" i="2"/>
  <c r="L139" i="2"/>
  <c r="L140" i="2"/>
  <c r="L141" i="2"/>
  <c r="L142" i="2"/>
  <c r="L143" i="2"/>
  <c r="L144" i="2"/>
  <c r="L131" i="2"/>
  <c r="L145" i="2"/>
  <c r="L146" i="2"/>
  <c r="L147" i="2"/>
  <c r="L148" i="2"/>
  <c r="L149" i="2"/>
  <c r="L166" i="2"/>
  <c r="L150" i="2"/>
  <c r="L151" i="2"/>
  <c r="L152" i="2"/>
  <c r="L153" i="2"/>
  <c r="L154" i="2"/>
  <c r="L155" i="2"/>
  <c r="L156" i="2"/>
  <c r="L157" i="2"/>
  <c r="L158" i="2"/>
  <c r="L159" i="2"/>
  <c r="L160" i="2"/>
  <c r="L161" i="2"/>
  <c r="L162" i="2"/>
  <c r="L163" i="2"/>
  <c r="L164" i="2"/>
  <c r="L165" i="2"/>
  <c r="L168" i="2"/>
  <c r="L169" i="2"/>
  <c r="L170" i="2"/>
  <c r="L171" i="2"/>
  <c r="L172" i="2"/>
  <c r="L174" i="2"/>
  <c r="L175" i="2"/>
  <c r="L176" i="2"/>
  <c r="L177" i="2"/>
  <c r="L178" i="2"/>
  <c r="L179" i="2"/>
  <c r="L180" i="2"/>
  <c r="L181" i="2"/>
  <c r="L182" i="2"/>
  <c r="L183" i="2"/>
  <c r="L184" i="2"/>
  <c r="L185" i="2"/>
  <c r="L186" i="2"/>
  <c r="L187" i="2"/>
  <c r="L188" i="2"/>
  <c r="L189" i="2"/>
  <c r="L190" i="2"/>
  <c r="L191" i="2"/>
  <c r="L192" i="2"/>
  <c r="L194" i="2"/>
  <c r="L195" i="2"/>
  <c r="L196" i="2"/>
  <c r="L197" i="2"/>
  <c r="L4" i="2"/>
  <c r="E10" i="20"/>
  <c r="P14" i="2" s="1"/>
  <c r="AW14" i="2" s="1"/>
  <c r="E11" i="20"/>
  <c r="P15" i="2" s="1"/>
  <c r="AW15" i="2" s="1"/>
  <c r="E17" i="20"/>
  <c r="P22" i="2" s="1"/>
  <c r="AW22" i="2" s="1"/>
  <c r="E24" i="20"/>
  <c r="P29" i="2" s="1"/>
  <c r="AW29" i="2" s="1"/>
  <c r="E31" i="20"/>
  <c r="P37" i="2" s="1"/>
  <c r="AW37" i="2" s="1"/>
  <c r="E36" i="20"/>
  <c r="P40" i="2" s="1"/>
  <c r="AW40" i="2" s="1"/>
  <c r="E37" i="20"/>
  <c r="P41" i="2" s="1"/>
  <c r="AW41" i="2" s="1"/>
  <c r="E38" i="20"/>
  <c r="P42" i="2" s="1"/>
  <c r="AW42" i="2" s="1"/>
  <c r="E44" i="20"/>
  <c r="P50" i="2" s="1"/>
  <c r="AW50" i="2" s="1"/>
  <c r="E45" i="20"/>
  <c r="P51" i="2" s="1"/>
  <c r="AW51" i="2" s="1"/>
  <c r="E57" i="20"/>
  <c r="P63" i="2" s="1"/>
  <c r="AW63" i="2" s="1"/>
  <c r="E58" i="20"/>
  <c r="P64" i="2" s="1"/>
  <c r="AW64" i="2" s="1"/>
  <c r="E62" i="20"/>
  <c r="P68" i="2" s="1"/>
  <c r="AW68" i="2" s="1"/>
  <c r="E64" i="20"/>
  <c r="P70" i="2" s="1"/>
  <c r="AW70" i="2" s="1"/>
  <c r="E70" i="20"/>
  <c r="P79" i="2" s="1"/>
  <c r="AW79" i="2" s="1"/>
  <c r="E71" i="20"/>
  <c r="P80" i="2" s="1"/>
  <c r="AW80" i="2" s="1"/>
  <c r="E73" i="20"/>
  <c r="P82" i="2" s="1"/>
  <c r="AW82" i="2" s="1"/>
  <c r="E74" i="20"/>
  <c r="P83" i="2" s="1"/>
  <c r="AW83" i="2" s="1"/>
  <c r="E77" i="20"/>
  <c r="P86" i="2" s="1"/>
  <c r="AW86" i="2" s="1"/>
  <c r="E78" i="20"/>
  <c r="P87" i="2" s="1"/>
  <c r="AW87" i="2" s="1"/>
  <c r="E79" i="20"/>
  <c r="P88" i="2" s="1"/>
  <c r="AW88" i="2" s="1"/>
  <c r="E82" i="20"/>
  <c r="P90" i="2" s="1"/>
  <c r="AW90" i="2" s="1"/>
  <c r="E144" i="20"/>
  <c r="P163" i="2" s="1"/>
  <c r="AW163" i="2" s="1"/>
  <c r="E95" i="20"/>
  <c r="P104" i="2" s="1"/>
  <c r="AW104" i="2" s="1"/>
  <c r="E98" i="20"/>
  <c r="P108" i="2" s="1"/>
  <c r="AW108" i="2" s="1"/>
  <c r="E103" i="20"/>
  <c r="P115" i="2" s="1"/>
  <c r="AW115" i="2" s="1"/>
  <c r="E112" i="20"/>
  <c r="P125" i="2" s="1"/>
  <c r="AW125" i="2" s="1"/>
  <c r="E113" i="20"/>
  <c r="P126" i="2" s="1"/>
  <c r="AW126" i="2" s="1"/>
  <c r="E119" i="20"/>
  <c r="P133" i="2" s="1"/>
  <c r="AW133" i="2" s="1"/>
  <c r="E128" i="20"/>
  <c r="P142" i="2" s="1"/>
  <c r="AW142" i="2" s="1"/>
  <c r="E129" i="20"/>
  <c r="P143" i="2" s="1"/>
  <c r="AW143" i="2" s="1"/>
  <c r="E132" i="20"/>
  <c r="P146" i="2" s="1"/>
  <c r="AW146" i="2" s="1"/>
  <c r="E135" i="20"/>
  <c r="P153" i="2" s="1"/>
  <c r="AW153" i="2" s="1"/>
  <c r="E140" i="20"/>
  <c r="P158" i="2" s="1"/>
  <c r="AW158" i="2" s="1"/>
  <c r="E143" i="20"/>
  <c r="P162" i="2" s="1"/>
  <c r="AW162" i="2" s="1"/>
  <c r="E145" i="20"/>
  <c r="P164" i="2" s="1"/>
  <c r="AW164" i="2" s="1"/>
  <c r="E149" i="20"/>
  <c r="P170" i="2" s="1"/>
  <c r="AW170" i="2" s="1"/>
  <c r="E150" i="20"/>
  <c r="P171" i="2" s="1"/>
  <c r="AW171" i="2" s="1"/>
  <c r="E154" i="20"/>
  <c r="P176" i="2" s="1"/>
  <c r="AW176" i="2" s="1"/>
  <c r="E158" i="20"/>
  <c r="P182" i="2" s="1"/>
  <c r="AW182" i="2" s="1"/>
  <c r="E163" i="20"/>
  <c r="P188" i="2" s="1"/>
  <c r="AW188" i="2" s="1"/>
  <c r="E164" i="20"/>
  <c r="P189" i="2" s="1"/>
  <c r="AW189" i="2" s="1"/>
  <c r="E8" i="20"/>
  <c r="AV130" i="2" l="1"/>
  <c r="AX130" i="2" s="1"/>
  <c r="AV173" i="2"/>
  <c r="AX173" i="2" s="1"/>
  <c r="L150" i="20"/>
  <c r="M150" i="20" s="1"/>
  <c r="L166" i="20"/>
  <c r="M166" i="20" s="1"/>
  <c r="P11" i="2"/>
  <c r="AW11" i="2" s="1"/>
  <c r="AW199" i="2" s="1"/>
  <c r="E175" i="20"/>
  <c r="W193" i="2"/>
  <c r="AH193" i="2" s="1"/>
  <c r="AV193" i="2" s="1"/>
  <c r="AX193" i="2" s="1"/>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4" i="2"/>
  <c r="N175" i="2"/>
  <c r="N176" i="2"/>
  <c r="N177" i="2"/>
  <c r="N178" i="2"/>
  <c r="N179" i="2"/>
  <c r="N180" i="2"/>
  <c r="N181" i="2"/>
  <c r="N182" i="2"/>
  <c r="N183" i="2"/>
  <c r="N184" i="2"/>
  <c r="N185" i="2"/>
  <c r="N186" i="2"/>
  <c r="N187" i="2"/>
  <c r="N188" i="2"/>
  <c r="N189" i="2"/>
  <c r="N190" i="2"/>
  <c r="N191" i="2"/>
  <c r="N192" i="2"/>
  <c r="N194" i="2"/>
  <c r="N195" i="2"/>
  <c r="N196" i="2"/>
  <c r="N197" i="2"/>
  <c r="N172" i="2"/>
  <c r="N4" i="2"/>
  <c r="O5" i="2"/>
  <c r="O6"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9" i="2"/>
  <c r="O50" i="2"/>
  <c r="O51" i="2"/>
  <c r="O52" i="2"/>
  <c r="O53" i="2"/>
  <c r="O54" i="2"/>
  <c r="O55" i="2"/>
  <c r="O56" i="2"/>
  <c r="O57" i="2"/>
  <c r="O58" i="2"/>
  <c r="O59" i="2"/>
  <c r="O60" i="2"/>
  <c r="O61" i="2"/>
  <c r="O62" i="2"/>
  <c r="O63" i="2"/>
  <c r="O64" i="2"/>
  <c r="O65" i="2"/>
  <c r="O66" i="2"/>
  <c r="O67" i="2"/>
  <c r="O68" i="2"/>
  <c r="O69" i="2"/>
  <c r="O70" i="2"/>
  <c r="O71" i="2"/>
  <c r="O73" i="2"/>
  <c r="O74" i="2"/>
  <c r="O75" i="2"/>
  <c r="O76" i="2"/>
  <c r="O77" i="2"/>
  <c r="O78" i="2"/>
  <c r="O79" i="2"/>
  <c r="O80" i="2"/>
  <c r="O81" i="2"/>
  <c r="O82" i="2"/>
  <c r="O83" i="2"/>
  <c r="O84" i="2"/>
  <c r="O85" i="2"/>
  <c r="O86" i="2"/>
  <c r="O87" i="2"/>
  <c r="O88" i="2"/>
  <c r="O89" i="2"/>
  <c r="O90" i="2"/>
  <c r="O91" i="2"/>
  <c r="O92" i="2"/>
  <c r="O93" i="2"/>
  <c r="O94" i="2"/>
  <c r="O95" i="2"/>
  <c r="O96" i="2"/>
  <c r="O97" i="2"/>
  <c r="O98"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1"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8" i="2"/>
  <c r="O169" i="2"/>
  <c r="O170" i="2"/>
  <c r="O171" i="2"/>
  <c r="O174" i="2"/>
  <c r="O175" i="2"/>
  <c r="O176" i="2"/>
  <c r="O177" i="2"/>
  <c r="O178" i="2"/>
  <c r="O179" i="2"/>
  <c r="O180" i="2"/>
  <c r="O181" i="2"/>
  <c r="O182" i="2"/>
  <c r="O183" i="2"/>
  <c r="O184" i="2"/>
  <c r="O185" i="2"/>
  <c r="O186" i="2"/>
  <c r="O187" i="2"/>
  <c r="O188" i="2"/>
  <c r="O189" i="2"/>
  <c r="O190" i="2"/>
  <c r="O191" i="2"/>
  <c r="O192" i="2"/>
  <c r="O194" i="2"/>
  <c r="O195" i="2"/>
  <c r="O196" i="2"/>
  <c r="O197" i="2"/>
  <c r="AE172" i="2"/>
  <c r="AU172" i="2" s="1"/>
  <c r="AD172" i="2"/>
  <c r="AT172" i="2" s="1"/>
  <c r="AC172" i="2"/>
  <c r="AS172" i="2" s="1"/>
  <c r="AB172" i="2"/>
  <c r="AR172" i="2" s="1"/>
  <c r="AA172" i="2"/>
  <c r="AQ172" i="2" s="1"/>
  <c r="Z172" i="2"/>
  <c r="AP172" i="2" s="1"/>
  <c r="Y172" i="2"/>
  <c r="AO172" i="2" s="1"/>
  <c r="X172" i="2"/>
  <c r="AN172" i="2" s="1"/>
  <c r="V172" i="2"/>
  <c r="U172" i="2"/>
  <c r="AM172" i="2" s="1"/>
  <c r="T172" i="2"/>
  <c r="AL172" i="2" s="1"/>
  <c r="S172" i="2"/>
  <c r="AK172" i="2" s="1"/>
  <c r="R172" i="2"/>
  <c r="AJ172" i="2" s="1"/>
  <c r="Q172" i="2"/>
  <c r="AI172" i="2" s="1"/>
  <c r="M172" i="2" a="1"/>
  <c r="M172" i="2" s="1"/>
  <c r="O172" i="2" s="1"/>
  <c r="I172" i="2"/>
  <c r="K172" i="2" s="1"/>
  <c r="AF172" i="2" s="1"/>
  <c r="H172" i="2" a="1"/>
  <c r="H172" i="2" s="1"/>
  <c r="F172" i="2"/>
  <c r="AC5" i="2"/>
  <c r="AS5" i="2" s="1"/>
  <c r="AC6" i="2"/>
  <c r="AS6" i="2" s="1"/>
  <c r="AC7" i="2"/>
  <c r="AS7" i="2" s="1"/>
  <c r="AC8" i="2"/>
  <c r="AS8" i="2" s="1"/>
  <c r="AC9" i="2"/>
  <c r="AS9" i="2" s="1"/>
  <c r="AC10" i="2"/>
  <c r="AS10" i="2" s="1"/>
  <c r="AC11" i="2"/>
  <c r="AS11" i="2" s="1"/>
  <c r="AC12" i="2"/>
  <c r="AS12" i="2" s="1"/>
  <c r="AC13" i="2"/>
  <c r="AS13" i="2" s="1"/>
  <c r="AC14" i="2"/>
  <c r="AS14" i="2" s="1"/>
  <c r="AC15" i="2"/>
  <c r="AS15" i="2" s="1"/>
  <c r="AC16" i="2"/>
  <c r="AS16" i="2" s="1"/>
  <c r="AC17" i="2"/>
  <c r="AS17" i="2" s="1"/>
  <c r="AC18" i="2"/>
  <c r="AS18" i="2" s="1"/>
  <c r="AC19" i="2"/>
  <c r="AS19" i="2" s="1"/>
  <c r="AC20" i="2"/>
  <c r="AS20" i="2" s="1"/>
  <c r="AC21" i="2"/>
  <c r="AS21" i="2" s="1"/>
  <c r="AC22" i="2"/>
  <c r="AS22" i="2" s="1"/>
  <c r="AC23" i="2"/>
  <c r="AS23" i="2" s="1"/>
  <c r="AC24" i="2"/>
  <c r="AS24" i="2" s="1"/>
  <c r="AC25" i="2"/>
  <c r="AS25" i="2" s="1"/>
  <c r="AC26" i="2"/>
  <c r="AS26" i="2" s="1"/>
  <c r="AC27" i="2"/>
  <c r="AS27" i="2" s="1"/>
  <c r="AC28" i="2"/>
  <c r="AS28" i="2" s="1"/>
  <c r="AC29" i="2"/>
  <c r="AS29" i="2" s="1"/>
  <c r="AC30" i="2"/>
  <c r="AS30" i="2" s="1"/>
  <c r="AC31" i="2"/>
  <c r="AS31" i="2" s="1"/>
  <c r="AC32" i="2"/>
  <c r="AS32" i="2" s="1"/>
  <c r="AC33" i="2"/>
  <c r="AS33" i="2" s="1"/>
  <c r="AC34" i="2"/>
  <c r="AS34" i="2" s="1"/>
  <c r="AC35" i="2"/>
  <c r="AS35" i="2" s="1"/>
  <c r="AC36" i="2"/>
  <c r="AS36" i="2" s="1"/>
  <c r="AC37" i="2"/>
  <c r="AS37" i="2" s="1"/>
  <c r="AC38" i="2"/>
  <c r="AS38" i="2" s="1"/>
  <c r="AC39" i="2"/>
  <c r="AS39" i="2" s="1"/>
  <c r="AC40" i="2"/>
  <c r="AS40" i="2" s="1"/>
  <c r="AC41" i="2"/>
  <c r="AS41" i="2" s="1"/>
  <c r="AC42" i="2"/>
  <c r="AS42" i="2" s="1"/>
  <c r="AC43" i="2"/>
  <c r="AS43" i="2" s="1"/>
  <c r="AC44" i="2"/>
  <c r="AS44" i="2" s="1"/>
  <c r="AC45" i="2"/>
  <c r="AS45" i="2" s="1"/>
  <c r="AC46" i="2"/>
  <c r="AS46" i="2" s="1"/>
  <c r="AC47" i="2"/>
  <c r="AS47" i="2" s="1"/>
  <c r="AC48" i="2"/>
  <c r="AS48" i="2" s="1"/>
  <c r="AC49" i="2"/>
  <c r="AS49" i="2" s="1"/>
  <c r="AC50" i="2"/>
  <c r="AS50" i="2" s="1"/>
  <c r="AC51" i="2"/>
  <c r="AS51" i="2" s="1"/>
  <c r="AC52" i="2"/>
  <c r="AS52" i="2" s="1"/>
  <c r="AC53" i="2"/>
  <c r="AS53" i="2" s="1"/>
  <c r="AC54" i="2"/>
  <c r="AS54" i="2" s="1"/>
  <c r="AC55" i="2"/>
  <c r="AS55" i="2" s="1"/>
  <c r="AC56" i="2"/>
  <c r="AS56" i="2" s="1"/>
  <c r="AC57" i="2"/>
  <c r="AS57" i="2" s="1"/>
  <c r="AC58" i="2"/>
  <c r="AS58" i="2" s="1"/>
  <c r="AC59" i="2"/>
  <c r="AS59" i="2" s="1"/>
  <c r="AC60" i="2"/>
  <c r="AS60" i="2" s="1"/>
  <c r="AC61" i="2"/>
  <c r="AS61" i="2" s="1"/>
  <c r="AC62" i="2"/>
  <c r="AS62" i="2" s="1"/>
  <c r="AC63" i="2"/>
  <c r="AS63" i="2" s="1"/>
  <c r="AC64" i="2"/>
  <c r="AS64" i="2" s="1"/>
  <c r="AC65" i="2"/>
  <c r="AS65" i="2" s="1"/>
  <c r="AC66" i="2"/>
  <c r="AS66" i="2" s="1"/>
  <c r="AC67" i="2"/>
  <c r="AS67" i="2" s="1"/>
  <c r="AC68" i="2"/>
  <c r="AS68" i="2" s="1"/>
  <c r="AC69" i="2"/>
  <c r="AS69" i="2" s="1"/>
  <c r="AC70" i="2"/>
  <c r="AS70" i="2" s="1"/>
  <c r="AC71" i="2"/>
  <c r="AS71" i="2" s="1"/>
  <c r="AC72" i="2"/>
  <c r="AS72" i="2" s="1"/>
  <c r="AC73" i="2"/>
  <c r="AS73" i="2" s="1"/>
  <c r="AC74" i="2"/>
  <c r="AS74" i="2" s="1"/>
  <c r="AC75" i="2"/>
  <c r="AS75" i="2" s="1"/>
  <c r="AC76" i="2"/>
  <c r="AS76" i="2" s="1"/>
  <c r="AC77" i="2"/>
  <c r="AS77" i="2" s="1"/>
  <c r="AC78" i="2"/>
  <c r="AS78" i="2" s="1"/>
  <c r="AC79" i="2"/>
  <c r="AS79" i="2" s="1"/>
  <c r="AC80" i="2"/>
  <c r="AS80" i="2" s="1"/>
  <c r="AC81" i="2"/>
  <c r="AS81" i="2" s="1"/>
  <c r="AC82" i="2"/>
  <c r="AS82" i="2" s="1"/>
  <c r="AC83" i="2"/>
  <c r="AS83" i="2" s="1"/>
  <c r="AC84" i="2"/>
  <c r="AS84" i="2" s="1"/>
  <c r="AC85" i="2"/>
  <c r="AS85" i="2" s="1"/>
  <c r="AC86" i="2"/>
  <c r="AS86" i="2" s="1"/>
  <c r="AC87" i="2"/>
  <c r="AS87" i="2" s="1"/>
  <c r="AC88" i="2"/>
  <c r="AS88" i="2" s="1"/>
  <c r="AC89" i="2"/>
  <c r="AS89" i="2" s="1"/>
  <c r="AC90" i="2"/>
  <c r="AS90" i="2" s="1"/>
  <c r="AC91" i="2"/>
  <c r="AS91" i="2" s="1"/>
  <c r="AC92" i="2"/>
  <c r="AS92" i="2" s="1"/>
  <c r="AC93" i="2"/>
  <c r="AS93" i="2" s="1"/>
  <c r="AC94" i="2"/>
  <c r="AS94" i="2" s="1"/>
  <c r="AC95" i="2"/>
  <c r="AS95" i="2" s="1"/>
  <c r="AC96" i="2"/>
  <c r="AS96" i="2" s="1"/>
  <c r="AC97" i="2"/>
  <c r="AS97" i="2" s="1"/>
  <c r="AC98" i="2"/>
  <c r="AS98" i="2" s="1"/>
  <c r="AC99" i="2"/>
  <c r="AS99" i="2" s="1"/>
  <c r="AC100" i="2"/>
  <c r="AS100" i="2" s="1"/>
  <c r="AC101" i="2"/>
  <c r="AS101" i="2" s="1"/>
  <c r="AC102" i="2"/>
  <c r="AS102" i="2" s="1"/>
  <c r="AC103" i="2"/>
  <c r="AS103" i="2" s="1"/>
  <c r="AC104" i="2"/>
  <c r="AS104" i="2" s="1"/>
  <c r="AC105" i="2"/>
  <c r="AS105" i="2" s="1"/>
  <c r="AC106" i="2"/>
  <c r="AS106" i="2" s="1"/>
  <c r="AC107" i="2"/>
  <c r="AS107" i="2" s="1"/>
  <c r="AC108" i="2"/>
  <c r="AS108" i="2" s="1"/>
  <c r="AC109" i="2"/>
  <c r="AS109" i="2" s="1"/>
  <c r="AC110" i="2"/>
  <c r="AS110" i="2" s="1"/>
  <c r="AC111" i="2"/>
  <c r="AS111" i="2" s="1"/>
  <c r="AC112" i="2"/>
  <c r="AS112" i="2" s="1"/>
  <c r="AC113" i="2"/>
  <c r="AS113" i="2" s="1"/>
  <c r="AC114" i="2"/>
  <c r="AS114" i="2" s="1"/>
  <c r="AC115" i="2"/>
  <c r="AS115" i="2" s="1"/>
  <c r="AC116" i="2"/>
  <c r="AS116" i="2" s="1"/>
  <c r="AC117" i="2"/>
  <c r="AS117" i="2" s="1"/>
  <c r="AC118" i="2"/>
  <c r="AS118" i="2" s="1"/>
  <c r="AC119" i="2"/>
  <c r="AS119" i="2" s="1"/>
  <c r="AC120" i="2"/>
  <c r="AS120" i="2" s="1"/>
  <c r="AC121" i="2"/>
  <c r="AS121" i="2" s="1"/>
  <c r="AC122" i="2"/>
  <c r="AS122" i="2" s="1"/>
  <c r="AC123" i="2"/>
  <c r="AS123" i="2" s="1"/>
  <c r="AC124" i="2"/>
  <c r="AS124" i="2" s="1"/>
  <c r="AC125" i="2"/>
  <c r="AS125" i="2" s="1"/>
  <c r="AC126" i="2"/>
  <c r="AS126" i="2" s="1"/>
  <c r="AC127" i="2"/>
  <c r="AS127" i="2" s="1"/>
  <c r="AC128" i="2"/>
  <c r="AS128" i="2" s="1"/>
  <c r="AC129" i="2"/>
  <c r="AS129" i="2" s="1"/>
  <c r="AC131" i="2"/>
  <c r="AS131" i="2" s="1"/>
  <c r="AC132" i="2"/>
  <c r="AS132" i="2" s="1"/>
  <c r="AC133" i="2"/>
  <c r="AS133" i="2" s="1"/>
  <c r="AC134" i="2"/>
  <c r="AS134" i="2" s="1"/>
  <c r="AC135" i="2"/>
  <c r="AS135" i="2" s="1"/>
  <c r="AC136" i="2"/>
  <c r="AS136" i="2" s="1"/>
  <c r="AC137" i="2"/>
  <c r="AS137" i="2" s="1"/>
  <c r="AC138" i="2"/>
  <c r="AS138" i="2" s="1"/>
  <c r="AC139" i="2"/>
  <c r="AS139" i="2" s="1"/>
  <c r="AC140" i="2"/>
  <c r="AS140" i="2" s="1"/>
  <c r="AC141" i="2"/>
  <c r="AS141" i="2" s="1"/>
  <c r="AC142" i="2"/>
  <c r="AS142" i="2" s="1"/>
  <c r="AC143" i="2"/>
  <c r="AS143" i="2" s="1"/>
  <c r="AC144" i="2"/>
  <c r="AS144" i="2" s="1"/>
  <c r="AC145" i="2"/>
  <c r="AS145" i="2" s="1"/>
  <c r="AC146" i="2"/>
  <c r="AS146" i="2" s="1"/>
  <c r="AC147" i="2"/>
  <c r="AS147" i="2" s="1"/>
  <c r="AC148" i="2"/>
  <c r="AS148" i="2" s="1"/>
  <c r="AC149" i="2"/>
  <c r="AS149" i="2" s="1"/>
  <c r="AC150" i="2"/>
  <c r="AS150" i="2" s="1"/>
  <c r="AC151" i="2"/>
  <c r="AS151" i="2" s="1"/>
  <c r="AC152" i="2"/>
  <c r="AS152" i="2" s="1"/>
  <c r="AC153" i="2"/>
  <c r="AS153" i="2" s="1"/>
  <c r="AC154" i="2"/>
  <c r="AS154" i="2" s="1"/>
  <c r="AC155" i="2"/>
  <c r="AS155" i="2" s="1"/>
  <c r="AC156" i="2"/>
  <c r="AS156" i="2" s="1"/>
  <c r="AC157" i="2"/>
  <c r="AS157" i="2" s="1"/>
  <c r="AC158" i="2"/>
  <c r="AS158" i="2" s="1"/>
  <c r="AC159" i="2"/>
  <c r="AS159" i="2" s="1"/>
  <c r="AC160" i="2"/>
  <c r="AS160" i="2" s="1"/>
  <c r="AC161" i="2"/>
  <c r="AS161" i="2" s="1"/>
  <c r="AC162" i="2"/>
  <c r="AS162" i="2" s="1"/>
  <c r="AC163" i="2"/>
  <c r="AS163" i="2" s="1"/>
  <c r="AC164" i="2"/>
  <c r="AS164" i="2" s="1"/>
  <c r="AC165" i="2"/>
  <c r="AS165" i="2" s="1"/>
  <c r="AC166" i="2"/>
  <c r="AS166" i="2" s="1"/>
  <c r="AC167" i="2"/>
  <c r="AS167" i="2" s="1"/>
  <c r="AC168" i="2"/>
  <c r="AS168" i="2" s="1"/>
  <c r="AC169" i="2"/>
  <c r="AS169" i="2" s="1"/>
  <c r="AC170" i="2"/>
  <c r="AS170" i="2" s="1"/>
  <c r="AC171" i="2"/>
  <c r="AS171" i="2" s="1"/>
  <c r="AC174" i="2"/>
  <c r="AS174" i="2" s="1"/>
  <c r="AC175" i="2"/>
  <c r="AS175" i="2" s="1"/>
  <c r="AC176" i="2"/>
  <c r="AS176" i="2" s="1"/>
  <c r="AC177" i="2"/>
  <c r="AS177" i="2" s="1"/>
  <c r="AC178" i="2"/>
  <c r="AS178" i="2" s="1"/>
  <c r="AC179" i="2"/>
  <c r="AS179" i="2" s="1"/>
  <c r="AC180" i="2"/>
  <c r="AS180" i="2" s="1"/>
  <c r="AC181" i="2"/>
  <c r="AS181" i="2" s="1"/>
  <c r="AC182" i="2"/>
  <c r="AS182" i="2" s="1"/>
  <c r="AC183" i="2"/>
  <c r="AS183" i="2" s="1"/>
  <c r="AC184" i="2"/>
  <c r="AS184" i="2" s="1"/>
  <c r="AC185" i="2"/>
  <c r="AS185" i="2" s="1"/>
  <c r="AC186" i="2"/>
  <c r="AS186" i="2" s="1"/>
  <c r="AC187" i="2"/>
  <c r="AS187" i="2" s="1"/>
  <c r="AC188" i="2"/>
  <c r="AS188" i="2" s="1"/>
  <c r="AC189" i="2"/>
  <c r="AS189" i="2" s="1"/>
  <c r="AC190" i="2"/>
  <c r="AS190" i="2" s="1"/>
  <c r="AC191" i="2"/>
  <c r="AS191" i="2" s="1"/>
  <c r="AC192" i="2"/>
  <c r="AS192" i="2" s="1"/>
  <c r="AC194" i="2"/>
  <c r="AS194" i="2" s="1"/>
  <c r="AC195" i="2"/>
  <c r="AS195" i="2" s="1"/>
  <c r="AC196" i="2"/>
  <c r="AS196" i="2" s="1"/>
  <c r="AC197" i="2"/>
  <c r="AS197" i="2" s="1"/>
  <c r="AC4" i="2"/>
  <c r="AS4" i="2" s="1"/>
  <c r="AD5" i="2"/>
  <c r="AT5" i="2" s="1"/>
  <c r="AD6" i="2"/>
  <c r="AT6" i="2" s="1"/>
  <c r="AD7" i="2"/>
  <c r="AT7" i="2" s="1"/>
  <c r="AD8" i="2"/>
  <c r="AT8" i="2" s="1"/>
  <c r="AD9" i="2"/>
  <c r="AT9" i="2" s="1"/>
  <c r="AD10" i="2"/>
  <c r="AT10" i="2" s="1"/>
  <c r="AD11" i="2"/>
  <c r="AT11" i="2" s="1"/>
  <c r="AD12" i="2"/>
  <c r="AT12" i="2" s="1"/>
  <c r="AD13" i="2"/>
  <c r="AT13" i="2" s="1"/>
  <c r="AD14" i="2"/>
  <c r="AT14" i="2" s="1"/>
  <c r="AD15" i="2"/>
  <c r="AT15" i="2" s="1"/>
  <c r="AD16" i="2"/>
  <c r="AT16" i="2" s="1"/>
  <c r="AD17" i="2"/>
  <c r="AT17" i="2" s="1"/>
  <c r="AD18" i="2"/>
  <c r="AT18" i="2" s="1"/>
  <c r="AD19" i="2"/>
  <c r="AT19" i="2" s="1"/>
  <c r="AD20" i="2"/>
  <c r="AT20" i="2" s="1"/>
  <c r="AD21" i="2"/>
  <c r="AT21" i="2" s="1"/>
  <c r="AD22" i="2"/>
  <c r="AT22" i="2" s="1"/>
  <c r="AD23" i="2"/>
  <c r="AT23" i="2" s="1"/>
  <c r="AD24" i="2"/>
  <c r="AT24" i="2" s="1"/>
  <c r="AD25" i="2"/>
  <c r="AT25" i="2" s="1"/>
  <c r="AD26" i="2"/>
  <c r="AT26" i="2" s="1"/>
  <c r="AD27" i="2"/>
  <c r="AT27" i="2" s="1"/>
  <c r="AD28" i="2"/>
  <c r="AT28" i="2" s="1"/>
  <c r="AD29" i="2"/>
  <c r="AT29" i="2" s="1"/>
  <c r="AD30" i="2"/>
  <c r="AT30" i="2" s="1"/>
  <c r="AD31" i="2"/>
  <c r="AT31" i="2" s="1"/>
  <c r="AD32" i="2"/>
  <c r="AT32" i="2" s="1"/>
  <c r="AD33" i="2"/>
  <c r="AT33" i="2" s="1"/>
  <c r="AD34" i="2"/>
  <c r="AT34" i="2" s="1"/>
  <c r="AD35" i="2"/>
  <c r="AT35" i="2" s="1"/>
  <c r="AD36" i="2"/>
  <c r="AT36" i="2" s="1"/>
  <c r="AD38" i="2"/>
  <c r="AT38" i="2" s="1"/>
  <c r="AD39" i="2"/>
  <c r="AT39" i="2" s="1"/>
  <c r="AD40" i="2"/>
  <c r="AT40" i="2" s="1"/>
  <c r="AD42" i="2"/>
  <c r="AT42" i="2" s="1"/>
  <c r="AD43" i="2"/>
  <c r="AT43" i="2" s="1"/>
  <c r="AD44" i="2"/>
  <c r="AT44" i="2" s="1"/>
  <c r="AD45" i="2"/>
  <c r="AT45" i="2" s="1"/>
  <c r="AD46" i="2"/>
  <c r="AT46" i="2" s="1"/>
  <c r="AD47" i="2"/>
  <c r="AT47" i="2" s="1"/>
  <c r="AD48" i="2"/>
  <c r="AT48" i="2" s="1"/>
  <c r="AD49" i="2"/>
  <c r="AT49" i="2" s="1"/>
  <c r="AD50" i="2"/>
  <c r="AT50" i="2" s="1"/>
  <c r="AD51" i="2"/>
  <c r="AT51" i="2" s="1"/>
  <c r="AD52" i="2"/>
  <c r="AT52" i="2" s="1"/>
  <c r="AD53" i="2"/>
  <c r="AT53" i="2" s="1"/>
  <c r="AD54" i="2"/>
  <c r="AT54" i="2" s="1"/>
  <c r="AD55" i="2"/>
  <c r="AT55" i="2" s="1"/>
  <c r="AD56" i="2"/>
  <c r="AT56" i="2" s="1"/>
  <c r="AD57" i="2"/>
  <c r="AT57" i="2" s="1"/>
  <c r="AD58" i="2"/>
  <c r="AT58" i="2" s="1"/>
  <c r="AD59" i="2"/>
  <c r="AT59" i="2" s="1"/>
  <c r="AD60" i="2"/>
  <c r="AT60" i="2" s="1"/>
  <c r="AD61" i="2"/>
  <c r="AT61" i="2" s="1"/>
  <c r="AD62" i="2"/>
  <c r="AT62" i="2" s="1"/>
  <c r="AD63" i="2"/>
  <c r="AT63" i="2" s="1"/>
  <c r="AD64" i="2"/>
  <c r="AT64" i="2" s="1"/>
  <c r="AD65" i="2"/>
  <c r="AT65" i="2" s="1"/>
  <c r="AD66" i="2"/>
  <c r="AT66" i="2" s="1"/>
  <c r="AD67" i="2"/>
  <c r="AT67" i="2" s="1"/>
  <c r="AD68" i="2"/>
  <c r="AT68" i="2" s="1"/>
  <c r="AD69" i="2"/>
  <c r="AT69" i="2" s="1"/>
  <c r="AD70" i="2"/>
  <c r="AT70" i="2" s="1"/>
  <c r="AD71" i="2"/>
  <c r="AT71" i="2" s="1"/>
  <c r="AD72" i="2"/>
  <c r="AT72" i="2" s="1"/>
  <c r="AD73" i="2"/>
  <c r="AT73" i="2" s="1"/>
  <c r="AD74" i="2"/>
  <c r="AT74" i="2" s="1"/>
  <c r="AD75" i="2"/>
  <c r="AT75" i="2" s="1"/>
  <c r="AD76" i="2"/>
  <c r="AT76" i="2" s="1"/>
  <c r="AD77" i="2"/>
  <c r="AT77" i="2" s="1"/>
  <c r="AD78" i="2"/>
  <c r="AT78" i="2" s="1"/>
  <c r="AD79" i="2"/>
  <c r="AT79" i="2" s="1"/>
  <c r="AD80" i="2"/>
  <c r="AT80" i="2" s="1"/>
  <c r="AD81" i="2"/>
  <c r="AT81" i="2" s="1"/>
  <c r="AD82" i="2"/>
  <c r="AT82" i="2" s="1"/>
  <c r="AD83" i="2"/>
  <c r="AT83" i="2" s="1"/>
  <c r="AD84" i="2"/>
  <c r="AT84" i="2" s="1"/>
  <c r="AD85" i="2"/>
  <c r="AT85" i="2" s="1"/>
  <c r="AD86" i="2"/>
  <c r="AT86" i="2" s="1"/>
  <c r="AD87" i="2"/>
  <c r="AT87" i="2" s="1"/>
  <c r="AD88" i="2"/>
  <c r="AT88" i="2" s="1"/>
  <c r="AD89" i="2"/>
  <c r="AT89" i="2" s="1"/>
  <c r="AD90" i="2"/>
  <c r="AT90" i="2" s="1"/>
  <c r="AD91" i="2"/>
  <c r="AT91" i="2" s="1"/>
  <c r="AD92" i="2"/>
  <c r="AT92" i="2" s="1"/>
  <c r="AD93" i="2"/>
  <c r="AT93" i="2" s="1"/>
  <c r="AD94" i="2"/>
  <c r="AT94" i="2" s="1"/>
  <c r="AD95" i="2"/>
  <c r="AT95" i="2" s="1"/>
  <c r="AD96" i="2"/>
  <c r="AT96" i="2" s="1"/>
  <c r="AD97" i="2"/>
  <c r="AT97" i="2" s="1"/>
  <c r="AD98" i="2"/>
  <c r="AT98" i="2" s="1"/>
  <c r="AD99" i="2"/>
  <c r="AT99" i="2" s="1"/>
  <c r="AD100" i="2"/>
  <c r="AT100" i="2" s="1"/>
  <c r="AD101" i="2"/>
  <c r="AT101" i="2" s="1"/>
  <c r="AD102" i="2"/>
  <c r="AT102" i="2" s="1"/>
  <c r="AD103" i="2"/>
  <c r="AT103" i="2" s="1"/>
  <c r="AD104" i="2"/>
  <c r="AT104" i="2" s="1"/>
  <c r="AD105" i="2"/>
  <c r="AT105" i="2" s="1"/>
  <c r="AD106" i="2"/>
  <c r="AT106" i="2" s="1"/>
  <c r="AD107" i="2"/>
  <c r="AT107" i="2" s="1"/>
  <c r="AD108" i="2"/>
  <c r="AT108" i="2" s="1"/>
  <c r="AD109" i="2"/>
  <c r="AT109" i="2" s="1"/>
  <c r="AD110" i="2"/>
  <c r="AT110" i="2" s="1"/>
  <c r="AD111" i="2"/>
  <c r="AT111" i="2" s="1"/>
  <c r="AD112" i="2"/>
  <c r="AT112" i="2" s="1"/>
  <c r="AD113" i="2"/>
  <c r="AT113" i="2" s="1"/>
  <c r="AD114" i="2"/>
  <c r="AT114" i="2" s="1"/>
  <c r="AD115" i="2"/>
  <c r="AT115" i="2" s="1"/>
  <c r="AD116" i="2"/>
  <c r="AT116" i="2" s="1"/>
  <c r="AD117" i="2"/>
  <c r="AT117" i="2" s="1"/>
  <c r="AD118" i="2"/>
  <c r="AT118" i="2" s="1"/>
  <c r="AD119" i="2"/>
  <c r="AT119" i="2" s="1"/>
  <c r="AD120" i="2"/>
  <c r="AT120" i="2" s="1"/>
  <c r="AD122" i="2"/>
  <c r="AT122" i="2" s="1"/>
  <c r="AD123" i="2"/>
  <c r="AT123" i="2" s="1"/>
  <c r="AD124" i="2"/>
  <c r="AT124" i="2" s="1"/>
  <c r="AD125" i="2"/>
  <c r="AT125" i="2" s="1"/>
  <c r="AD126" i="2"/>
  <c r="AT126" i="2" s="1"/>
  <c r="AD127" i="2"/>
  <c r="AT127" i="2" s="1"/>
  <c r="AD128" i="2"/>
  <c r="AT128" i="2" s="1"/>
  <c r="AD129" i="2"/>
  <c r="AT129" i="2" s="1"/>
  <c r="AD131" i="2"/>
  <c r="AT131" i="2" s="1"/>
  <c r="AD132" i="2"/>
  <c r="AT132" i="2" s="1"/>
  <c r="AD133" i="2"/>
  <c r="AT133" i="2" s="1"/>
  <c r="AD134" i="2"/>
  <c r="AT134" i="2" s="1"/>
  <c r="AD135" i="2"/>
  <c r="AT135" i="2" s="1"/>
  <c r="AD136" i="2"/>
  <c r="AT136" i="2" s="1"/>
  <c r="AD137" i="2"/>
  <c r="AT137" i="2" s="1"/>
  <c r="AD138" i="2"/>
  <c r="AT138" i="2" s="1"/>
  <c r="AD139" i="2"/>
  <c r="AT139" i="2" s="1"/>
  <c r="AD140" i="2"/>
  <c r="AT140" i="2" s="1"/>
  <c r="AD141" i="2"/>
  <c r="AT141" i="2" s="1"/>
  <c r="AD142" i="2"/>
  <c r="AT142" i="2" s="1"/>
  <c r="AD143" i="2"/>
  <c r="AT143" i="2" s="1"/>
  <c r="AD144" i="2"/>
  <c r="AT144" i="2" s="1"/>
  <c r="AD145" i="2"/>
  <c r="AT145" i="2" s="1"/>
  <c r="AD146" i="2"/>
  <c r="AT146" i="2" s="1"/>
  <c r="AD147" i="2"/>
  <c r="AT147" i="2" s="1"/>
  <c r="AD148" i="2"/>
  <c r="AT148" i="2" s="1"/>
  <c r="AD149" i="2"/>
  <c r="AT149" i="2" s="1"/>
  <c r="AD150" i="2"/>
  <c r="AT150" i="2" s="1"/>
  <c r="AD151" i="2"/>
  <c r="AT151" i="2" s="1"/>
  <c r="AD152" i="2"/>
  <c r="AT152" i="2" s="1"/>
  <c r="AD153" i="2"/>
  <c r="AT153" i="2" s="1"/>
  <c r="AD154" i="2"/>
  <c r="AT154" i="2" s="1"/>
  <c r="AD155" i="2"/>
  <c r="AT155" i="2" s="1"/>
  <c r="AD156" i="2"/>
  <c r="AT156" i="2" s="1"/>
  <c r="AD157" i="2"/>
  <c r="AT157" i="2" s="1"/>
  <c r="AD158" i="2"/>
  <c r="AT158" i="2" s="1"/>
  <c r="AD159" i="2"/>
  <c r="AT159" i="2" s="1"/>
  <c r="AD160" i="2"/>
  <c r="AT160" i="2" s="1"/>
  <c r="AD161" i="2"/>
  <c r="AT161" i="2" s="1"/>
  <c r="AD162" i="2"/>
  <c r="AT162" i="2" s="1"/>
  <c r="AD163" i="2"/>
  <c r="AT163" i="2" s="1"/>
  <c r="AD164" i="2"/>
  <c r="AT164" i="2" s="1"/>
  <c r="AD165" i="2"/>
  <c r="AT165" i="2" s="1"/>
  <c r="AD166" i="2"/>
  <c r="AT166" i="2" s="1"/>
  <c r="AD167" i="2"/>
  <c r="AT167" i="2" s="1"/>
  <c r="AD168" i="2"/>
  <c r="AT168" i="2" s="1"/>
  <c r="AD169" i="2"/>
  <c r="AT169" i="2" s="1"/>
  <c r="AD170" i="2"/>
  <c r="AT170" i="2" s="1"/>
  <c r="AD171" i="2"/>
  <c r="AT171" i="2" s="1"/>
  <c r="AD174" i="2"/>
  <c r="AT174" i="2" s="1"/>
  <c r="AD175" i="2"/>
  <c r="AT175" i="2" s="1"/>
  <c r="AD176" i="2"/>
  <c r="AT176" i="2" s="1"/>
  <c r="AD177" i="2"/>
  <c r="AT177" i="2" s="1"/>
  <c r="AD178" i="2"/>
  <c r="AT178" i="2" s="1"/>
  <c r="AD179" i="2"/>
  <c r="AT179" i="2" s="1"/>
  <c r="AD180" i="2"/>
  <c r="AT180" i="2" s="1"/>
  <c r="AD181" i="2"/>
  <c r="AT181" i="2" s="1"/>
  <c r="AD182" i="2"/>
  <c r="AT182" i="2" s="1"/>
  <c r="AD183" i="2"/>
  <c r="AT183" i="2" s="1"/>
  <c r="AD184" i="2"/>
  <c r="AT184" i="2" s="1"/>
  <c r="AD185" i="2"/>
  <c r="AT185" i="2" s="1"/>
  <c r="AD187" i="2"/>
  <c r="AT187" i="2" s="1"/>
  <c r="AD188" i="2"/>
  <c r="AT188" i="2" s="1"/>
  <c r="AD189" i="2"/>
  <c r="AT189" i="2" s="1"/>
  <c r="AD190" i="2"/>
  <c r="AT190" i="2" s="1"/>
  <c r="AD191" i="2"/>
  <c r="AT191" i="2" s="1"/>
  <c r="AD192" i="2"/>
  <c r="AT192" i="2" s="1"/>
  <c r="AD195" i="2"/>
  <c r="AT195" i="2" s="1"/>
  <c r="AD196" i="2"/>
  <c r="AT196" i="2" s="1"/>
  <c r="AD197" i="2"/>
  <c r="AT197" i="2" s="1"/>
  <c r="AD4" i="2"/>
  <c r="E51" i="17"/>
  <c r="E52" i="17"/>
  <c r="E53" i="17"/>
  <c r="AD37" i="2" s="1"/>
  <c r="AT37" i="2" s="1"/>
  <c r="E54" i="17"/>
  <c r="AD41" i="2" s="1"/>
  <c r="AT41" i="2" s="1"/>
  <c r="E55" i="17"/>
  <c r="E56" i="17"/>
  <c r="E57" i="17"/>
  <c r="E58" i="17"/>
  <c r="AD121" i="2" s="1"/>
  <c r="AT121" i="2" s="1"/>
  <c r="E59" i="17"/>
  <c r="E60" i="17"/>
  <c r="E61" i="17"/>
  <c r="AD186" i="2" s="1"/>
  <c r="AT186" i="2" s="1"/>
  <c r="E63" i="17"/>
  <c r="AD194" i="2" s="1"/>
  <c r="AT194" i="2" s="1"/>
  <c r="E62" i="17"/>
  <c r="Z5" i="2"/>
  <c r="AP5" i="2" s="1"/>
  <c r="Z6" i="2"/>
  <c r="AP6" i="2" s="1"/>
  <c r="Z7" i="2"/>
  <c r="AP7" i="2" s="1"/>
  <c r="Z8" i="2"/>
  <c r="AP8" i="2" s="1"/>
  <c r="Z9" i="2"/>
  <c r="AP9" i="2" s="1"/>
  <c r="Z10" i="2"/>
  <c r="AP10" i="2" s="1"/>
  <c r="Z11" i="2"/>
  <c r="AP11" i="2" s="1"/>
  <c r="Z12" i="2"/>
  <c r="AP12" i="2" s="1"/>
  <c r="Z13" i="2"/>
  <c r="AP13" i="2" s="1"/>
  <c r="Z15" i="2"/>
  <c r="AP15" i="2" s="1"/>
  <c r="Z16" i="2"/>
  <c r="AP16" i="2" s="1"/>
  <c r="Z17" i="2"/>
  <c r="AP17" i="2" s="1"/>
  <c r="Z18" i="2"/>
  <c r="AP18" i="2" s="1"/>
  <c r="Z19" i="2"/>
  <c r="AP19" i="2" s="1"/>
  <c r="Z20" i="2"/>
  <c r="AP20" i="2" s="1"/>
  <c r="Z21" i="2"/>
  <c r="AP21" i="2" s="1"/>
  <c r="Z22" i="2"/>
  <c r="AP22" i="2" s="1"/>
  <c r="Z23" i="2"/>
  <c r="AP23" i="2" s="1"/>
  <c r="Z24" i="2"/>
  <c r="AP24" i="2" s="1"/>
  <c r="Z25" i="2"/>
  <c r="AP25" i="2" s="1"/>
  <c r="Z26" i="2"/>
  <c r="AP26" i="2" s="1"/>
  <c r="Z27" i="2"/>
  <c r="AP27" i="2" s="1"/>
  <c r="Z28" i="2"/>
  <c r="AP28" i="2" s="1"/>
  <c r="Z29" i="2"/>
  <c r="AP29" i="2" s="1"/>
  <c r="Z30" i="2"/>
  <c r="AP30" i="2" s="1"/>
  <c r="Z31" i="2"/>
  <c r="AP31" i="2" s="1"/>
  <c r="Z32" i="2"/>
  <c r="AP32" i="2" s="1"/>
  <c r="Z33" i="2"/>
  <c r="AP33" i="2" s="1"/>
  <c r="Z34" i="2"/>
  <c r="AP34" i="2" s="1"/>
  <c r="Z35" i="2"/>
  <c r="AP35" i="2" s="1"/>
  <c r="Z36" i="2"/>
  <c r="AP36" i="2" s="1"/>
  <c r="Z37" i="2"/>
  <c r="AP37" i="2" s="1"/>
  <c r="Z38" i="2"/>
  <c r="AP38" i="2" s="1"/>
  <c r="Z39" i="2"/>
  <c r="AP39" i="2" s="1"/>
  <c r="Z42" i="2"/>
  <c r="AP42" i="2" s="1"/>
  <c r="Z43" i="2"/>
  <c r="AP43" i="2" s="1"/>
  <c r="Z45" i="2"/>
  <c r="AP45" i="2" s="1"/>
  <c r="Z46" i="2"/>
  <c r="AP46" i="2" s="1"/>
  <c r="Z47" i="2"/>
  <c r="AP47" i="2" s="1"/>
  <c r="Z48" i="2"/>
  <c r="AP48" i="2" s="1"/>
  <c r="Z49" i="2"/>
  <c r="AP49" i="2" s="1"/>
  <c r="Z50" i="2"/>
  <c r="AP50" i="2" s="1"/>
  <c r="Z51" i="2"/>
  <c r="AP51" i="2" s="1"/>
  <c r="Z52" i="2"/>
  <c r="AP52" i="2" s="1"/>
  <c r="Z53" i="2"/>
  <c r="AP53" i="2" s="1"/>
  <c r="Z54" i="2"/>
  <c r="AP54" i="2" s="1"/>
  <c r="Z55" i="2"/>
  <c r="AP55" i="2" s="1"/>
  <c r="Z56" i="2"/>
  <c r="AP56" i="2" s="1"/>
  <c r="Z57" i="2"/>
  <c r="AP57" i="2" s="1"/>
  <c r="Z58" i="2"/>
  <c r="AP58" i="2" s="1"/>
  <c r="Z59" i="2"/>
  <c r="AP59" i="2" s="1"/>
  <c r="Z60" i="2"/>
  <c r="AP60" i="2" s="1"/>
  <c r="Z61" i="2"/>
  <c r="AP61" i="2" s="1"/>
  <c r="Z62" i="2"/>
  <c r="AP62" i="2" s="1"/>
  <c r="Z63" i="2"/>
  <c r="AP63" i="2" s="1"/>
  <c r="Z64" i="2"/>
  <c r="AP64" i="2" s="1"/>
  <c r="Z65" i="2"/>
  <c r="AP65" i="2" s="1"/>
  <c r="Z66" i="2"/>
  <c r="AP66" i="2" s="1"/>
  <c r="Z67" i="2"/>
  <c r="AP67" i="2" s="1"/>
  <c r="Z68" i="2"/>
  <c r="AP68" i="2" s="1"/>
  <c r="Z69" i="2"/>
  <c r="AP69" i="2" s="1"/>
  <c r="Z70" i="2"/>
  <c r="AP70" i="2" s="1"/>
  <c r="Z71" i="2"/>
  <c r="AP71" i="2" s="1"/>
  <c r="Z72" i="2"/>
  <c r="AP72" i="2" s="1"/>
  <c r="Z73" i="2"/>
  <c r="AP73" i="2" s="1"/>
  <c r="Z74" i="2"/>
  <c r="AP74" i="2" s="1"/>
  <c r="Z75" i="2"/>
  <c r="AP75" i="2" s="1"/>
  <c r="Z76" i="2"/>
  <c r="AP76" i="2" s="1"/>
  <c r="Z77" i="2"/>
  <c r="AP77" i="2" s="1"/>
  <c r="Z78" i="2"/>
  <c r="AP78" i="2" s="1"/>
  <c r="Z79" i="2"/>
  <c r="AP79" i="2" s="1"/>
  <c r="Z80" i="2"/>
  <c r="AP80" i="2" s="1"/>
  <c r="Z81" i="2"/>
  <c r="AP81" i="2" s="1"/>
  <c r="Z82" i="2"/>
  <c r="AP82" i="2" s="1"/>
  <c r="Z83" i="2"/>
  <c r="AP83" i="2" s="1"/>
  <c r="Z84" i="2"/>
  <c r="AP84" i="2" s="1"/>
  <c r="Z85" i="2"/>
  <c r="AP85" i="2" s="1"/>
  <c r="Z86" i="2"/>
  <c r="AP86" i="2" s="1"/>
  <c r="Z87" i="2"/>
  <c r="AP87" i="2" s="1"/>
  <c r="Z88" i="2"/>
  <c r="AP88" i="2" s="1"/>
  <c r="Z89" i="2"/>
  <c r="AP89" i="2" s="1"/>
  <c r="Z90" i="2"/>
  <c r="AP90" i="2" s="1"/>
  <c r="Z91" i="2"/>
  <c r="AP91" i="2" s="1"/>
  <c r="Z93" i="2"/>
  <c r="AP93" i="2" s="1"/>
  <c r="Z94" i="2"/>
  <c r="AP94" i="2" s="1"/>
  <c r="Z95" i="2"/>
  <c r="AP95" i="2" s="1"/>
  <c r="Z96" i="2"/>
  <c r="AP96" i="2" s="1"/>
  <c r="Z97" i="2"/>
  <c r="AP97" i="2" s="1"/>
  <c r="Z98" i="2"/>
  <c r="AP98" i="2" s="1"/>
  <c r="Z99" i="2"/>
  <c r="AP99" i="2" s="1"/>
  <c r="Z100" i="2"/>
  <c r="AP100" i="2" s="1"/>
  <c r="Z101" i="2"/>
  <c r="AP101" i="2" s="1"/>
  <c r="Z102" i="2"/>
  <c r="AP102" i="2" s="1"/>
  <c r="Z103" i="2"/>
  <c r="AP103" i="2" s="1"/>
  <c r="Z104" i="2"/>
  <c r="AP104" i="2" s="1"/>
  <c r="Z105" i="2"/>
  <c r="AP105" i="2" s="1"/>
  <c r="Z106" i="2"/>
  <c r="AP106" i="2" s="1"/>
  <c r="Z107" i="2"/>
  <c r="AP107" i="2" s="1"/>
  <c r="Z108" i="2"/>
  <c r="AP108" i="2" s="1"/>
  <c r="Z109" i="2"/>
  <c r="AP109" i="2" s="1"/>
  <c r="Z110" i="2"/>
  <c r="AP110" i="2" s="1"/>
  <c r="Z111" i="2"/>
  <c r="AP111" i="2" s="1"/>
  <c r="Z112" i="2"/>
  <c r="AP112" i="2" s="1"/>
  <c r="Z113" i="2"/>
  <c r="AP113" i="2" s="1"/>
  <c r="Z114" i="2"/>
  <c r="AP114" i="2" s="1"/>
  <c r="Z115" i="2"/>
  <c r="AP115" i="2" s="1"/>
  <c r="Z116" i="2"/>
  <c r="AP116" i="2" s="1"/>
  <c r="Z117" i="2"/>
  <c r="AP117" i="2" s="1"/>
  <c r="Z118" i="2"/>
  <c r="AP118" i="2" s="1"/>
  <c r="Z119" i="2"/>
  <c r="AP119" i="2" s="1"/>
  <c r="Z120" i="2"/>
  <c r="AP120" i="2" s="1"/>
  <c r="Z121" i="2"/>
  <c r="AP121" i="2" s="1"/>
  <c r="Z122" i="2"/>
  <c r="AP122" i="2" s="1"/>
  <c r="Z123" i="2"/>
  <c r="AP123" i="2" s="1"/>
  <c r="Z124" i="2"/>
  <c r="AP124" i="2" s="1"/>
  <c r="Z125" i="2"/>
  <c r="AP125" i="2" s="1"/>
  <c r="Z126" i="2"/>
  <c r="AP126" i="2" s="1"/>
  <c r="Z127" i="2"/>
  <c r="AP127" i="2" s="1"/>
  <c r="Z128" i="2"/>
  <c r="AP128" i="2" s="1"/>
  <c r="Z129" i="2"/>
  <c r="AP129" i="2" s="1"/>
  <c r="Z131" i="2"/>
  <c r="AP131" i="2" s="1"/>
  <c r="Z132" i="2"/>
  <c r="AP132" i="2" s="1"/>
  <c r="Z133" i="2"/>
  <c r="AP133" i="2" s="1"/>
  <c r="Z134" i="2"/>
  <c r="AP134" i="2" s="1"/>
  <c r="Z135" i="2"/>
  <c r="AP135" i="2" s="1"/>
  <c r="Z136" i="2"/>
  <c r="AP136" i="2" s="1"/>
  <c r="Z137" i="2"/>
  <c r="AP137" i="2" s="1"/>
  <c r="Z138" i="2"/>
  <c r="AP138" i="2" s="1"/>
  <c r="Z139" i="2"/>
  <c r="AP139" i="2" s="1"/>
  <c r="Z141" i="2"/>
  <c r="AP141" i="2" s="1"/>
  <c r="Z142" i="2"/>
  <c r="AP142" i="2" s="1"/>
  <c r="Z143" i="2"/>
  <c r="AP143" i="2" s="1"/>
  <c r="Z144" i="2"/>
  <c r="AP144" i="2" s="1"/>
  <c r="Z145" i="2"/>
  <c r="AP145" i="2" s="1"/>
  <c r="Z147" i="2"/>
  <c r="AP147" i="2" s="1"/>
  <c r="Z148" i="2"/>
  <c r="AP148" i="2" s="1"/>
  <c r="Z149" i="2"/>
  <c r="AP149" i="2" s="1"/>
  <c r="Z150" i="2"/>
  <c r="AP150" i="2" s="1"/>
  <c r="Z151" i="2"/>
  <c r="AP151" i="2" s="1"/>
  <c r="Z152" i="2"/>
  <c r="AP152" i="2" s="1"/>
  <c r="Z153" i="2"/>
  <c r="AP153" i="2" s="1"/>
  <c r="Z154" i="2"/>
  <c r="AP154" i="2" s="1"/>
  <c r="Z155" i="2"/>
  <c r="AP155" i="2" s="1"/>
  <c r="Z156" i="2"/>
  <c r="AP156" i="2" s="1"/>
  <c r="Z157" i="2"/>
  <c r="AP157" i="2" s="1"/>
  <c r="Z158" i="2"/>
  <c r="AP158" i="2" s="1"/>
  <c r="Z159" i="2"/>
  <c r="AP159" i="2" s="1"/>
  <c r="Z160" i="2"/>
  <c r="AP160" i="2" s="1"/>
  <c r="Z161" i="2"/>
  <c r="AP161" i="2" s="1"/>
  <c r="Z162" i="2"/>
  <c r="AP162" i="2" s="1"/>
  <c r="Z163" i="2"/>
  <c r="AP163" i="2" s="1"/>
  <c r="Z164" i="2"/>
  <c r="AP164" i="2" s="1"/>
  <c r="Z165" i="2"/>
  <c r="AP165" i="2" s="1"/>
  <c r="Z166" i="2"/>
  <c r="AP166" i="2" s="1"/>
  <c r="Z167" i="2"/>
  <c r="AP167" i="2" s="1"/>
  <c r="Z168" i="2"/>
  <c r="AP168" i="2" s="1"/>
  <c r="Z169" i="2"/>
  <c r="AP169" i="2" s="1"/>
  <c r="Z170" i="2"/>
  <c r="AP170" i="2" s="1"/>
  <c r="Z171" i="2"/>
  <c r="AP171" i="2" s="1"/>
  <c r="Z174" i="2"/>
  <c r="AP174" i="2" s="1"/>
  <c r="Z175" i="2"/>
  <c r="AP175" i="2" s="1"/>
  <c r="Z176" i="2"/>
  <c r="AP176" i="2" s="1"/>
  <c r="Z177" i="2"/>
  <c r="AP177" i="2" s="1"/>
  <c r="Z178" i="2"/>
  <c r="AP178" i="2" s="1"/>
  <c r="Z179" i="2"/>
  <c r="AP179" i="2" s="1"/>
  <c r="Z180" i="2"/>
  <c r="AP180" i="2" s="1"/>
  <c r="Z181" i="2"/>
  <c r="AP181" i="2" s="1"/>
  <c r="Z182" i="2"/>
  <c r="AP182" i="2" s="1"/>
  <c r="Z183" i="2"/>
  <c r="AP183" i="2" s="1"/>
  <c r="Z184" i="2"/>
  <c r="AP184" i="2" s="1"/>
  <c r="Z185" i="2"/>
  <c r="AP185" i="2" s="1"/>
  <c r="Z186" i="2"/>
  <c r="AP186" i="2" s="1"/>
  <c r="Z187" i="2"/>
  <c r="AP187" i="2" s="1"/>
  <c r="Z188" i="2"/>
  <c r="AP188" i="2" s="1"/>
  <c r="Z190" i="2"/>
  <c r="AP190" i="2" s="1"/>
  <c r="Z191" i="2"/>
  <c r="AP191" i="2" s="1"/>
  <c r="Z192" i="2"/>
  <c r="AP192" i="2" s="1"/>
  <c r="Z194" i="2"/>
  <c r="AP194" i="2" s="1"/>
  <c r="Z195" i="2"/>
  <c r="AP195" i="2" s="1"/>
  <c r="Z197" i="2"/>
  <c r="AP197" i="2" s="1"/>
  <c r="Z4" i="2"/>
  <c r="X5" i="2"/>
  <c r="AN5" i="2" s="1"/>
  <c r="X6" i="2"/>
  <c r="AN6" i="2" s="1"/>
  <c r="X7" i="2"/>
  <c r="AN7" i="2" s="1"/>
  <c r="X8" i="2"/>
  <c r="AN8" i="2" s="1"/>
  <c r="X9" i="2"/>
  <c r="AN9" i="2" s="1"/>
  <c r="X10" i="2"/>
  <c r="AN10" i="2" s="1"/>
  <c r="X11" i="2"/>
  <c r="AN11" i="2" s="1"/>
  <c r="X12" i="2"/>
  <c r="AN12" i="2" s="1"/>
  <c r="X13" i="2"/>
  <c r="AN13" i="2" s="1"/>
  <c r="X14" i="2"/>
  <c r="AN14" i="2" s="1"/>
  <c r="X15" i="2"/>
  <c r="AN15" i="2" s="1"/>
  <c r="X16" i="2"/>
  <c r="AN16" i="2" s="1"/>
  <c r="X17" i="2"/>
  <c r="AN17" i="2" s="1"/>
  <c r="X18" i="2"/>
  <c r="AN18" i="2" s="1"/>
  <c r="X19" i="2"/>
  <c r="AN19" i="2" s="1"/>
  <c r="X20" i="2"/>
  <c r="AN20" i="2" s="1"/>
  <c r="X21" i="2"/>
  <c r="AN21" i="2" s="1"/>
  <c r="X22" i="2"/>
  <c r="AN22" i="2" s="1"/>
  <c r="X23" i="2"/>
  <c r="AN23" i="2" s="1"/>
  <c r="X24" i="2"/>
  <c r="AN24" i="2" s="1"/>
  <c r="X25" i="2"/>
  <c r="AN25" i="2" s="1"/>
  <c r="X26" i="2"/>
  <c r="AN26" i="2" s="1"/>
  <c r="X27" i="2"/>
  <c r="AN27" i="2" s="1"/>
  <c r="X28" i="2"/>
  <c r="AN28" i="2" s="1"/>
  <c r="X29" i="2"/>
  <c r="AN29" i="2" s="1"/>
  <c r="X30" i="2"/>
  <c r="AN30" i="2" s="1"/>
  <c r="X31" i="2"/>
  <c r="AN31" i="2" s="1"/>
  <c r="X32" i="2"/>
  <c r="AN32" i="2" s="1"/>
  <c r="X33" i="2"/>
  <c r="AN33" i="2" s="1"/>
  <c r="X34" i="2"/>
  <c r="AN34" i="2" s="1"/>
  <c r="X35" i="2"/>
  <c r="AN35" i="2" s="1"/>
  <c r="X36" i="2"/>
  <c r="AN36" i="2" s="1"/>
  <c r="X37" i="2"/>
  <c r="AN37" i="2" s="1"/>
  <c r="X38" i="2"/>
  <c r="AN38" i="2" s="1"/>
  <c r="X39" i="2"/>
  <c r="AN39" i="2" s="1"/>
  <c r="X40" i="2"/>
  <c r="AN40" i="2" s="1"/>
  <c r="X41" i="2"/>
  <c r="AN41" i="2" s="1"/>
  <c r="X42" i="2"/>
  <c r="AN42" i="2" s="1"/>
  <c r="X43" i="2"/>
  <c r="AN43" i="2" s="1"/>
  <c r="X44" i="2"/>
  <c r="AN44" i="2" s="1"/>
  <c r="X45" i="2"/>
  <c r="AN45" i="2" s="1"/>
  <c r="X46" i="2"/>
  <c r="AN46" i="2" s="1"/>
  <c r="X47" i="2"/>
  <c r="AN47" i="2" s="1"/>
  <c r="X48" i="2"/>
  <c r="AN48" i="2" s="1"/>
  <c r="X49" i="2"/>
  <c r="AN49" i="2" s="1"/>
  <c r="X50" i="2"/>
  <c r="AN50" i="2" s="1"/>
  <c r="X51" i="2"/>
  <c r="AN51" i="2" s="1"/>
  <c r="X52" i="2"/>
  <c r="AN52" i="2" s="1"/>
  <c r="X53" i="2"/>
  <c r="AN53" i="2" s="1"/>
  <c r="X54" i="2"/>
  <c r="AN54" i="2" s="1"/>
  <c r="X55" i="2"/>
  <c r="AN55" i="2" s="1"/>
  <c r="X56" i="2"/>
  <c r="AN56" i="2" s="1"/>
  <c r="X57" i="2"/>
  <c r="AN57" i="2" s="1"/>
  <c r="X58" i="2"/>
  <c r="AN58" i="2" s="1"/>
  <c r="X59" i="2"/>
  <c r="AN59" i="2" s="1"/>
  <c r="X60" i="2"/>
  <c r="AN60" i="2" s="1"/>
  <c r="X61" i="2"/>
  <c r="AN61" i="2" s="1"/>
  <c r="X62" i="2"/>
  <c r="AN62" i="2" s="1"/>
  <c r="X63" i="2"/>
  <c r="AN63" i="2" s="1"/>
  <c r="X64" i="2"/>
  <c r="AN64" i="2" s="1"/>
  <c r="X65" i="2"/>
  <c r="AN65" i="2" s="1"/>
  <c r="X66" i="2"/>
  <c r="AN66" i="2" s="1"/>
  <c r="X67" i="2"/>
  <c r="AN67" i="2" s="1"/>
  <c r="X68" i="2"/>
  <c r="AN68" i="2" s="1"/>
  <c r="X69" i="2"/>
  <c r="AN69" i="2" s="1"/>
  <c r="X70" i="2"/>
  <c r="AN70" i="2" s="1"/>
  <c r="X71" i="2"/>
  <c r="AN71" i="2" s="1"/>
  <c r="X72" i="2"/>
  <c r="AN72" i="2" s="1"/>
  <c r="X73" i="2"/>
  <c r="AN73" i="2" s="1"/>
  <c r="X74" i="2"/>
  <c r="AN74" i="2" s="1"/>
  <c r="X75" i="2"/>
  <c r="AN75" i="2" s="1"/>
  <c r="X76" i="2"/>
  <c r="AN76" i="2" s="1"/>
  <c r="X77" i="2"/>
  <c r="AN77" i="2" s="1"/>
  <c r="X78" i="2"/>
  <c r="AN78" i="2" s="1"/>
  <c r="X79" i="2"/>
  <c r="AN79" i="2" s="1"/>
  <c r="X80" i="2"/>
  <c r="AN80" i="2" s="1"/>
  <c r="X81" i="2"/>
  <c r="AN81" i="2" s="1"/>
  <c r="X82" i="2"/>
  <c r="AN82" i="2" s="1"/>
  <c r="X83" i="2"/>
  <c r="AN83" i="2" s="1"/>
  <c r="X84" i="2"/>
  <c r="AN84" i="2" s="1"/>
  <c r="X85" i="2"/>
  <c r="AN85" i="2" s="1"/>
  <c r="X86" i="2"/>
  <c r="AN86" i="2" s="1"/>
  <c r="X87" i="2"/>
  <c r="AN87" i="2" s="1"/>
  <c r="X88" i="2"/>
  <c r="AN88" i="2" s="1"/>
  <c r="X89" i="2"/>
  <c r="AN89" i="2" s="1"/>
  <c r="X90" i="2"/>
  <c r="AN90" i="2" s="1"/>
  <c r="X91" i="2"/>
  <c r="AN91" i="2" s="1"/>
  <c r="X92" i="2"/>
  <c r="AN92" i="2" s="1"/>
  <c r="X93" i="2"/>
  <c r="AN93" i="2" s="1"/>
  <c r="X94" i="2"/>
  <c r="AN94" i="2" s="1"/>
  <c r="X95" i="2"/>
  <c r="AN95" i="2" s="1"/>
  <c r="X96" i="2"/>
  <c r="AN96" i="2" s="1"/>
  <c r="X97" i="2"/>
  <c r="AN97" i="2" s="1"/>
  <c r="X98" i="2"/>
  <c r="AN98" i="2" s="1"/>
  <c r="X99" i="2"/>
  <c r="AN99" i="2" s="1"/>
  <c r="X100" i="2"/>
  <c r="AN100" i="2" s="1"/>
  <c r="X101" i="2"/>
  <c r="AN101" i="2" s="1"/>
  <c r="X102" i="2"/>
  <c r="AN102" i="2" s="1"/>
  <c r="X103" i="2"/>
  <c r="AN103" i="2" s="1"/>
  <c r="X104" i="2"/>
  <c r="AN104" i="2" s="1"/>
  <c r="X105" i="2"/>
  <c r="AN105" i="2" s="1"/>
  <c r="X106" i="2"/>
  <c r="AN106" i="2" s="1"/>
  <c r="X107" i="2"/>
  <c r="AN107" i="2" s="1"/>
  <c r="X108" i="2"/>
  <c r="AN108" i="2" s="1"/>
  <c r="X109" i="2"/>
  <c r="AN109" i="2" s="1"/>
  <c r="X110" i="2"/>
  <c r="AN110" i="2" s="1"/>
  <c r="X111" i="2"/>
  <c r="AN111" i="2" s="1"/>
  <c r="X112" i="2"/>
  <c r="AN112" i="2" s="1"/>
  <c r="X113" i="2"/>
  <c r="AN113" i="2" s="1"/>
  <c r="X114" i="2"/>
  <c r="AN114" i="2" s="1"/>
  <c r="X115" i="2"/>
  <c r="AN115" i="2" s="1"/>
  <c r="X116" i="2"/>
  <c r="AN116" i="2" s="1"/>
  <c r="X117" i="2"/>
  <c r="AN117" i="2" s="1"/>
  <c r="X118" i="2"/>
  <c r="AN118" i="2" s="1"/>
  <c r="X119" i="2"/>
  <c r="AN119" i="2" s="1"/>
  <c r="X120" i="2"/>
  <c r="AN120" i="2" s="1"/>
  <c r="X121" i="2"/>
  <c r="AN121" i="2" s="1"/>
  <c r="X122" i="2"/>
  <c r="AN122" i="2" s="1"/>
  <c r="X123" i="2"/>
  <c r="AN123" i="2" s="1"/>
  <c r="X124" i="2"/>
  <c r="AN124" i="2" s="1"/>
  <c r="X125" i="2"/>
  <c r="AN125" i="2" s="1"/>
  <c r="X126" i="2"/>
  <c r="AN126" i="2" s="1"/>
  <c r="X127" i="2"/>
  <c r="AN127" i="2" s="1"/>
  <c r="X128" i="2"/>
  <c r="AN128" i="2" s="1"/>
  <c r="X129" i="2"/>
  <c r="AN129" i="2" s="1"/>
  <c r="X131" i="2"/>
  <c r="AN131" i="2" s="1"/>
  <c r="X132" i="2"/>
  <c r="AN132" i="2" s="1"/>
  <c r="X133" i="2"/>
  <c r="AN133" i="2" s="1"/>
  <c r="X134" i="2"/>
  <c r="AN134" i="2" s="1"/>
  <c r="X135" i="2"/>
  <c r="AN135" i="2" s="1"/>
  <c r="X136" i="2"/>
  <c r="AN136" i="2" s="1"/>
  <c r="X137" i="2"/>
  <c r="AN137" i="2" s="1"/>
  <c r="X138" i="2"/>
  <c r="AN138" i="2" s="1"/>
  <c r="X139" i="2"/>
  <c r="AN139" i="2" s="1"/>
  <c r="X140" i="2"/>
  <c r="AN140" i="2" s="1"/>
  <c r="X141" i="2"/>
  <c r="AN141" i="2" s="1"/>
  <c r="X142" i="2"/>
  <c r="AN142" i="2" s="1"/>
  <c r="X143" i="2"/>
  <c r="AN143" i="2" s="1"/>
  <c r="X144" i="2"/>
  <c r="AN144" i="2" s="1"/>
  <c r="X145" i="2"/>
  <c r="AN145" i="2" s="1"/>
  <c r="X146" i="2"/>
  <c r="AN146" i="2" s="1"/>
  <c r="X147" i="2"/>
  <c r="AN147" i="2" s="1"/>
  <c r="X148" i="2"/>
  <c r="AN148" i="2" s="1"/>
  <c r="X149" i="2"/>
  <c r="AN149" i="2" s="1"/>
  <c r="X150" i="2"/>
  <c r="AN150" i="2" s="1"/>
  <c r="X151" i="2"/>
  <c r="AN151" i="2" s="1"/>
  <c r="X152" i="2"/>
  <c r="AN152" i="2" s="1"/>
  <c r="X153" i="2"/>
  <c r="AN153" i="2" s="1"/>
  <c r="X154" i="2"/>
  <c r="AN154" i="2" s="1"/>
  <c r="X155" i="2"/>
  <c r="AN155" i="2" s="1"/>
  <c r="X156" i="2"/>
  <c r="AN156" i="2" s="1"/>
  <c r="X157" i="2"/>
  <c r="AN157" i="2" s="1"/>
  <c r="X158" i="2"/>
  <c r="AN158" i="2" s="1"/>
  <c r="X159" i="2"/>
  <c r="AN159" i="2" s="1"/>
  <c r="X160" i="2"/>
  <c r="AN160" i="2" s="1"/>
  <c r="X161" i="2"/>
  <c r="AN161" i="2" s="1"/>
  <c r="X162" i="2"/>
  <c r="AN162" i="2" s="1"/>
  <c r="X163" i="2"/>
  <c r="AN163" i="2" s="1"/>
  <c r="X164" i="2"/>
  <c r="AN164" i="2" s="1"/>
  <c r="X165" i="2"/>
  <c r="AN165" i="2" s="1"/>
  <c r="X166" i="2"/>
  <c r="AN166" i="2" s="1"/>
  <c r="X167" i="2"/>
  <c r="AN167" i="2" s="1"/>
  <c r="X168" i="2"/>
  <c r="AN168" i="2" s="1"/>
  <c r="X169" i="2"/>
  <c r="AN169" i="2" s="1"/>
  <c r="X170" i="2"/>
  <c r="AN170" i="2" s="1"/>
  <c r="X171" i="2"/>
  <c r="AN171" i="2" s="1"/>
  <c r="X174" i="2"/>
  <c r="AN174" i="2" s="1"/>
  <c r="X175" i="2"/>
  <c r="AN175" i="2" s="1"/>
  <c r="X176" i="2"/>
  <c r="AN176" i="2" s="1"/>
  <c r="X177" i="2"/>
  <c r="AN177" i="2" s="1"/>
  <c r="X178" i="2"/>
  <c r="AN178" i="2" s="1"/>
  <c r="X179" i="2"/>
  <c r="AN179" i="2" s="1"/>
  <c r="X180" i="2"/>
  <c r="AN180" i="2" s="1"/>
  <c r="X181" i="2"/>
  <c r="AN181" i="2" s="1"/>
  <c r="X182" i="2"/>
  <c r="AN182" i="2" s="1"/>
  <c r="X183" i="2"/>
  <c r="AN183" i="2" s="1"/>
  <c r="X184" i="2"/>
  <c r="AN184" i="2" s="1"/>
  <c r="X185" i="2"/>
  <c r="AN185" i="2" s="1"/>
  <c r="X186" i="2"/>
  <c r="AN186" i="2" s="1"/>
  <c r="X187" i="2"/>
  <c r="AN187" i="2" s="1"/>
  <c r="X188" i="2"/>
  <c r="AN188" i="2" s="1"/>
  <c r="X189" i="2"/>
  <c r="AN189" i="2" s="1"/>
  <c r="X190" i="2"/>
  <c r="AN190" i="2" s="1"/>
  <c r="X191" i="2"/>
  <c r="AN191" i="2" s="1"/>
  <c r="X192" i="2"/>
  <c r="AN192" i="2" s="1"/>
  <c r="X194" i="2"/>
  <c r="AN194" i="2" s="1"/>
  <c r="X195" i="2"/>
  <c r="AN195" i="2" s="1"/>
  <c r="X196" i="2"/>
  <c r="AN196" i="2" s="1"/>
  <c r="X197" i="2"/>
  <c r="AN197" i="2" s="1"/>
  <c r="X4" i="2"/>
  <c r="AN4" i="2" s="1"/>
  <c r="Y5" i="2"/>
  <c r="AO5" i="2" s="1"/>
  <c r="Y6" i="2"/>
  <c r="AO6" i="2" s="1"/>
  <c r="Y7" i="2"/>
  <c r="AO7" i="2" s="1"/>
  <c r="Y8" i="2"/>
  <c r="AO8" i="2" s="1"/>
  <c r="Y9" i="2"/>
  <c r="AO9" i="2" s="1"/>
  <c r="Y10" i="2"/>
  <c r="AO10" i="2" s="1"/>
  <c r="Y11" i="2"/>
  <c r="AO11" i="2" s="1"/>
  <c r="Y12" i="2"/>
  <c r="AO12" i="2" s="1"/>
  <c r="Y13" i="2"/>
  <c r="AO13" i="2" s="1"/>
  <c r="Y14" i="2"/>
  <c r="AO14" i="2" s="1"/>
  <c r="Y15" i="2"/>
  <c r="AO15" i="2" s="1"/>
  <c r="Y16" i="2"/>
  <c r="AO16" i="2" s="1"/>
  <c r="Y17" i="2"/>
  <c r="AO17" i="2" s="1"/>
  <c r="Y18" i="2"/>
  <c r="AO18" i="2" s="1"/>
  <c r="Y19" i="2"/>
  <c r="AO19" i="2" s="1"/>
  <c r="Y20" i="2"/>
  <c r="AO20" i="2" s="1"/>
  <c r="Y21" i="2"/>
  <c r="AO21" i="2" s="1"/>
  <c r="Y22" i="2"/>
  <c r="AO22" i="2" s="1"/>
  <c r="Y23" i="2"/>
  <c r="AO23" i="2" s="1"/>
  <c r="Y24" i="2"/>
  <c r="AO24" i="2" s="1"/>
  <c r="Y25" i="2"/>
  <c r="AO25" i="2" s="1"/>
  <c r="Y26" i="2"/>
  <c r="AO26" i="2" s="1"/>
  <c r="Y27" i="2"/>
  <c r="AO27" i="2" s="1"/>
  <c r="Y28" i="2"/>
  <c r="AO28" i="2" s="1"/>
  <c r="Y29" i="2"/>
  <c r="AO29" i="2" s="1"/>
  <c r="Y30" i="2"/>
  <c r="AO30" i="2" s="1"/>
  <c r="Y31" i="2"/>
  <c r="AO31" i="2" s="1"/>
  <c r="Y32" i="2"/>
  <c r="AO32" i="2" s="1"/>
  <c r="Y33" i="2"/>
  <c r="AO33" i="2" s="1"/>
  <c r="Y34" i="2"/>
  <c r="AO34" i="2" s="1"/>
  <c r="Y35" i="2"/>
  <c r="AO35" i="2" s="1"/>
  <c r="Y36" i="2"/>
  <c r="AO36" i="2" s="1"/>
  <c r="Y37" i="2"/>
  <c r="AO37" i="2" s="1"/>
  <c r="Y38" i="2"/>
  <c r="AO38" i="2" s="1"/>
  <c r="Y39" i="2"/>
  <c r="AO39" i="2" s="1"/>
  <c r="Y40" i="2"/>
  <c r="AO40" i="2" s="1"/>
  <c r="Y41" i="2"/>
  <c r="AO41" i="2" s="1"/>
  <c r="Y42" i="2"/>
  <c r="AO42" i="2" s="1"/>
  <c r="Y43" i="2"/>
  <c r="AO43" i="2" s="1"/>
  <c r="Y44" i="2"/>
  <c r="AO44" i="2" s="1"/>
  <c r="Y45" i="2"/>
  <c r="AO45" i="2" s="1"/>
  <c r="Y46" i="2"/>
  <c r="AO46" i="2" s="1"/>
  <c r="Y47" i="2"/>
  <c r="AO47" i="2" s="1"/>
  <c r="Y48" i="2"/>
  <c r="AO48" i="2" s="1"/>
  <c r="Y49" i="2"/>
  <c r="AO49" i="2" s="1"/>
  <c r="Y50" i="2"/>
  <c r="AO50" i="2" s="1"/>
  <c r="Y51" i="2"/>
  <c r="AO51" i="2" s="1"/>
  <c r="Y52" i="2"/>
  <c r="AO52" i="2" s="1"/>
  <c r="Y53" i="2"/>
  <c r="AO53" i="2" s="1"/>
  <c r="Y54" i="2"/>
  <c r="AO54" i="2" s="1"/>
  <c r="Y55" i="2"/>
  <c r="AO55" i="2" s="1"/>
  <c r="Y56" i="2"/>
  <c r="AO56" i="2" s="1"/>
  <c r="Y57" i="2"/>
  <c r="AO57" i="2" s="1"/>
  <c r="Y58" i="2"/>
  <c r="AO58" i="2" s="1"/>
  <c r="Y59" i="2"/>
  <c r="AO59" i="2" s="1"/>
  <c r="Y60" i="2"/>
  <c r="AO60" i="2" s="1"/>
  <c r="Y61" i="2"/>
  <c r="AO61" i="2" s="1"/>
  <c r="Y62" i="2"/>
  <c r="AO62" i="2" s="1"/>
  <c r="Y63" i="2"/>
  <c r="AO63" i="2" s="1"/>
  <c r="Y64" i="2"/>
  <c r="AO64" i="2" s="1"/>
  <c r="Y65" i="2"/>
  <c r="AO65" i="2" s="1"/>
  <c r="Y66" i="2"/>
  <c r="AO66" i="2" s="1"/>
  <c r="Y67" i="2"/>
  <c r="AO67" i="2" s="1"/>
  <c r="Y68" i="2"/>
  <c r="AO68" i="2" s="1"/>
  <c r="Y69" i="2"/>
  <c r="AO69" i="2" s="1"/>
  <c r="Y70" i="2"/>
  <c r="AO70" i="2" s="1"/>
  <c r="Y71" i="2"/>
  <c r="AO71" i="2" s="1"/>
  <c r="Y72" i="2"/>
  <c r="AO72" i="2" s="1"/>
  <c r="Y73" i="2"/>
  <c r="AO73" i="2" s="1"/>
  <c r="Y74" i="2"/>
  <c r="AO74" i="2" s="1"/>
  <c r="Y75" i="2"/>
  <c r="AO75" i="2" s="1"/>
  <c r="Y76" i="2"/>
  <c r="AO76" i="2" s="1"/>
  <c r="Y77" i="2"/>
  <c r="AO77" i="2" s="1"/>
  <c r="Y78" i="2"/>
  <c r="AO78" i="2" s="1"/>
  <c r="Y79" i="2"/>
  <c r="AO79" i="2" s="1"/>
  <c r="Y80" i="2"/>
  <c r="AO80" i="2" s="1"/>
  <c r="Y81" i="2"/>
  <c r="AO81" i="2" s="1"/>
  <c r="Y82" i="2"/>
  <c r="AO82" i="2" s="1"/>
  <c r="Y83" i="2"/>
  <c r="AO83" i="2" s="1"/>
  <c r="Y84" i="2"/>
  <c r="AO84" i="2" s="1"/>
  <c r="Y85" i="2"/>
  <c r="AO85" i="2" s="1"/>
  <c r="Y86" i="2"/>
  <c r="AO86" i="2" s="1"/>
  <c r="Y87" i="2"/>
  <c r="AO87" i="2" s="1"/>
  <c r="Y88" i="2"/>
  <c r="AO88" i="2" s="1"/>
  <c r="Y89" i="2"/>
  <c r="AO89" i="2" s="1"/>
  <c r="Y90" i="2"/>
  <c r="AO90" i="2" s="1"/>
  <c r="Y91" i="2"/>
  <c r="AO91" i="2" s="1"/>
  <c r="Y92" i="2"/>
  <c r="AO92" i="2" s="1"/>
  <c r="Y93" i="2"/>
  <c r="AO93" i="2" s="1"/>
  <c r="Y94" i="2"/>
  <c r="AO94" i="2" s="1"/>
  <c r="Y95" i="2"/>
  <c r="AO95" i="2" s="1"/>
  <c r="Y96" i="2"/>
  <c r="AO96" i="2" s="1"/>
  <c r="Y97" i="2"/>
  <c r="AO97" i="2" s="1"/>
  <c r="Y98" i="2"/>
  <c r="AO98" i="2" s="1"/>
  <c r="Y99" i="2"/>
  <c r="AO99" i="2" s="1"/>
  <c r="Y100" i="2"/>
  <c r="AO100" i="2" s="1"/>
  <c r="Y101" i="2"/>
  <c r="AO101" i="2" s="1"/>
  <c r="Y102" i="2"/>
  <c r="AO102" i="2" s="1"/>
  <c r="Y103" i="2"/>
  <c r="AO103" i="2" s="1"/>
  <c r="Y104" i="2"/>
  <c r="AO104" i="2" s="1"/>
  <c r="Y105" i="2"/>
  <c r="AO105" i="2" s="1"/>
  <c r="Y106" i="2"/>
  <c r="AO106" i="2" s="1"/>
  <c r="Y107" i="2"/>
  <c r="AO107" i="2" s="1"/>
  <c r="Y108" i="2"/>
  <c r="AO108" i="2" s="1"/>
  <c r="Y109" i="2"/>
  <c r="AO109" i="2" s="1"/>
  <c r="Y110" i="2"/>
  <c r="AO110" i="2" s="1"/>
  <c r="Y111" i="2"/>
  <c r="AO111" i="2" s="1"/>
  <c r="Y112" i="2"/>
  <c r="AO112" i="2" s="1"/>
  <c r="Y113" i="2"/>
  <c r="AO113" i="2" s="1"/>
  <c r="Y114" i="2"/>
  <c r="AO114" i="2" s="1"/>
  <c r="Y115" i="2"/>
  <c r="AO115" i="2" s="1"/>
  <c r="Y116" i="2"/>
  <c r="AO116" i="2" s="1"/>
  <c r="Y117" i="2"/>
  <c r="AO117" i="2" s="1"/>
  <c r="Y118" i="2"/>
  <c r="AO118" i="2" s="1"/>
  <c r="Y119" i="2"/>
  <c r="AO119" i="2" s="1"/>
  <c r="Y120" i="2"/>
  <c r="AO120" i="2" s="1"/>
  <c r="Y121" i="2"/>
  <c r="AO121" i="2" s="1"/>
  <c r="Y122" i="2"/>
  <c r="AO122" i="2" s="1"/>
  <c r="Y123" i="2"/>
  <c r="AO123" i="2" s="1"/>
  <c r="Y124" i="2"/>
  <c r="AO124" i="2" s="1"/>
  <c r="Y125" i="2"/>
  <c r="AO125" i="2" s="1"/>
  <c r="Y126" i="2"/>
  <c r="AO126" i="2" s="1"/>
  <c r="Y127" i="2"/>
  <c r="AO127" i="2" s="1"/>
  <c r="Y128" i="2"/>
  <c r="AO128" i="2" s="1"/>
  <c r="Y129" i="2"/>
  <c r="AO129" i="2" s="1"/>
  <c r="Y131" i="2"/>
  <c r="AO131" i="2" s="1"/>
  <c r="Y132" i="2"/>
  <c r="AO132" i="2" s="1"/>
  <c r="Y133" i="2"/>
  <c r="AO133" i="2" s="1"/>
  <c r="Y134" i="2"/>
  <c r="AO134" i="2" s="1"/>
  <c r="Y135" i="2"/>
  <c r="AO135" i="2" s="1"/>
  <c r="Y136" i="2"/>
  <c r="AO136" i="2" s="1"/>
  <c r="Y137" i="2"/>
  <c r="AO137" i="2" s="1"/>
  <c r="Y138" i="2"/>
  <c r="AO138" i="2" s="1"/>
  <c r="Y139" i="2"/>
  <c r="AO139" i="2" s="1"/>
  <c r="Y140" i="2"/>
  <c r="AO140" i="2" s="1"/>
  <c r="Y141" i="2"/>
  <c r="AO141" i="2" s="1"/>
  <c r="Y142" i="2"/>
  <c r="AO142" i="2" s="1"/>
  <c r="Y143" i="2"/>
  <c r="AO143" i="2" s="1"/>
  <c r="Y144" i="2"/>
  <c r="AO144" i="2" s="1"/>
  <c r="Y145" i="2"/>
  <c r="AO145" i="2" s="1"/>
  <c r="Y146" i="2"/>
  <c r="AO146" i="2" s="1"/>
  <c r="Y147" i="2"/>
  <c r="AO147" i="2" s="1"/>
  <c r="Y148" i="2"/>
  <c r="AO148" i="2" s="1"/>
  <c r="Y149" i="2"/>
  <c r="AO149" i="2" s="1"/>
  <c r="Y150" i="2"/>
  <c r="AO150" i="2" s="1"/>
  <c r="Y151" i="2"/>
  <c r="AO151" i="2" s="1"/>
  <c r="Y152" i="2"/>
  <c r="AO152" i="2" s="1"/>
  <c r="Y153" i="2"/>
  <c r="AO153" i="2" s="1"/>
  <c r="Y154" i="2"/>
  <c r="AO154" i="2" s="1"/>
  <c r="Y155" i="2"/>
  <c r="AO155" i="2" s="1"/>
  <c r="Y156" i="2"/>
  <c r="AO156" i="2" s="1"/>
  <c r="Y157" i="2"/>
  <c r="AO157" i="2" s="1"/>
  <c r="Y158" i="2"/>
  <c r="AO158" i="2" s="1"/>
  <c r="Y159" i="2"/>
  <c r="AO159" i="2" s="1"/>
  <c r="Y160" i="2"/>
  <c r="AO160" i="2" s="1"/>
  <c r="Y161" i="2"/>
  <c r="AO161" i="2" s="1"/>
  <c r="Y162" i="2"/>
  <c r="AO162" i="2" s="1"/>
  <c r="Y163" i="2"/>
  <c r="AO163" i="2" s="1"/>
  <c r="Y164" i="2"/>
  <c r="AO164" i="2" s="1"/>
  <c r="Y165" i="2"/>
  <c r="AO165" i="2" s="1"/>
  <c r="Y166" i="2"/>
  <c r="AO166" i="2" s="1"/>
  <c r="Y167" i="2"/>
  <c r="AO167" i="2" s="1"/>
  <c r="Y168" i="2"/>
  <c r="AO168" i="2" s="1"/>
  <c r="Y169" i="2"/>
  <c r="AO169" i="2" s="1"/>
  <c r="Y170" i="2"/>
  <c r="AO170" i="2" s="1"/>
  <c r="Y171" i="2"/>
  <c r="AO171" i="2" s="1"/>
  <c r="Y174" i="2"/>
  <c r="AO174" i="2" s="1"/>
  <c r="Y175" i="2"/>
  <c r="AO175" i="2" s="1"/>
  <c r="Y176" i="2"/>
  <c r="AO176" i="2" s="1"/>
  <c r="Y177" i="2"/>
  <c r="AO177" i="2" s="1"/>
  <c r="Y178" i="2"/>
  <c r="AO178" i="2" s="1"/>
  <c r="Y179" i="2"/>
  <c r="AO179" i="2" s="1"/>
  <c r="Y180" i="2"/>
  <c r="AO180" i="2" s="1"/>
  <c r="Y181" i="2"/>
  <c r="AO181" i="2" s="1"/>
  <c r="Y182" i="2"/>
  <c r="AO182" i="2" s="1"/>
  <c r="Y183" i="2"/>
  <c r="AO183" i="2" s="1"/>
  <c r="Y184" i="2"/>
  <c r="AO184" i="2" s="1"/>
  <c r="Y185" i="2"/>
  <c r="AO185" i="2" s="1"/>
  <c r="Y186" i="2"/>
  <c r="AO186" i="2" s="1"/>
  <c r="Y187" i="2"/>
  <c r="AO187" i="2" s="1"/>
  <c r="Y188" i="2"/>
  <c r="AO188" i="2" s="1"/>
  <c r="Y189" i="2"/>
  <c r="AO189" i="2" s="1"/>
  <c r="Y190" i="2"/>
  <c r="AO190" i="2" s="1"/>
  <c r="Y191" i="2"/>
  <c r="AO191" i="2" s="1"/>
  <c r="Y192" i="2"/>
  <c r="AO192" i="2" s="1"/>
  <c r="Y194" i="2"/>
  <c r="AO194" i="2" s="1"/>
  <c r="Y195" i="2"/>
  <c r="AO195" i="2" s="1"/>
  <c r="Y196" i="2"/>
  <c r="AO196" i="2" s="1"/>
  <c r="Y197" i="2"/>
  <c r="AO197" i="2" s="1"/>
  <c r="Y4" i="2"/>
  <c r="AO4" i="2" s="1"/>
  <c r="E35" i="17"/>
  <c r="Z14" i="2" s="1"/>
  <c r="AP14" i="2" s="1"/>
  <c r="E36" i="17"/>
  <c r="E37" i="17"/>
  <c r="Z40" i="2" s="1"/>
  <c r="AP40" i="2" s="1"/>
  <c r="E38" i="17"/>
  <c r="Z41" i="2" s="1"/>
  <c r="AP41" i="2" s="1"/>
  <c r="E39" i="17"/>
  <c r="Z44" i="2" s="1"/>
  <c r="AP44" i="2" s="1"/>
  <c r="E40" i="17"/>
  <c r="E41" i="17"/>
  <c r="Z92" i="2" s="1"/>
  <c r="AP92" i="2" s="1"/>
  <c r="E42" i="17"/>
  <c r="E43" i="17"/>
  <c r="Z140" i="2" s="1"/>
  <c r="AP140" i="2" s="1"/>
  <c r="E44" i="17"/>
  <c r="E45" i="17"/>
  <c r="Z146" i="2" s="1"/>
  <c r="AP146" i="2" s="1"/>
  <c r="E47" i="17"/>
  <c r="Z196" i="2" s="1"/>
  <c r="AP196" i="2" s="1"/>
  <c r="E46" i="17"/>
  <c r="Z189" i="2" s="1"/>
  <c r="AP189" i="2" s="1"/>
  <c r="AB5" i="2"/>
  <c r="AR5" i="2" s="1"/>
  <c r="AB6" i="2"/>
  <c r="AR6" i="2" s="1"/>
  <c r="AB7" i="2"/>
  <c r="AR7" i="2" s="1"/>
  <c r="AB8" i="2"/>
  <c r="AR8" i="2" s="1"/>
  <c r="AB9" i="2"/>
  <c r="AR9" i="2" s="1"/>
  <c r="AB10" i="2"/>
  <c r="AR10" i="2" s="1"/>
  <c r="AB11" i="2"/>
  <c r="AR11" i="2" s="1"/>
  <c r="AB12" i="2"/>
  <c r="AR12" i="2" s="1"/>
  <c r="AB13" i="2"/>
  <c r="AR13" i="2" s="1"/>
  <c r="AB14" i="2"/>
  <c r="AR14" i="2" s="1"/>
  <c r="AB15" i="2"/>
  <c r="AR15" i="2" s="1"/>
  <c r="AB16" i="2"/>
  <c r="AR16" i="2" s="1"/>
  <c r="AB17" i="2"/>
  <c r="AR17" i="2" s="1"/>
  <c r="AB18" i="2"/>
  <c r="AR18" i="2" s="1"/>
  <c r="AB19" i="2"/>
  <c r="AR19" i="2" s="1"/>
  <c r="AB20" i="2"/>
  <c r="AR20" i="2" s="1"/>
  <c r="AB21" i="2"/>
  <c r="AR21" i="2" s="1"/>
  <c r="AB22" i="2"/>
  <c r="AR22" i="2" s="1"/>
  <c r="AB23" i="2"/>
  <c r="AR23" i="2" s="1"/>
  <c r="AB24" i="2"/>
  <c r="AR24" i="2" s="1"/>
  <c r="AB25" i="2"/>
  <c r="AR25" i="2" s="1"/>
  <c r="AB26" i="2"/>
  <c r="AR26" i="2" s="1"/>
  <c r="AB27" i="2"/>
  <c r="AR27" i="2" s="1"/>
  <c r="AB28" i="2"/>
  <c r="AR28" i="2" s="1"/>
  <c r="AB29" i="2"/>
  <c r="AR29" i="2" s="1"/>
  <c r="AB30" i="2"/>
  <c r="AR30" i="2" s="1"/>
  <c r="AB31" i="2"/>
  <c r="AR31" i="2" s="1"/>
  <c r="AB32" i="2"/>
  <c r="AR32" i="2" s="1"/>
  <c r="AB33" i="2"/>
  <c r="AR33" i="2" s="1"/>
  <c r="AB34" i="2"/>
  <c r="AR34" i="2" s="1"/>
  <c r="AB35" i="2"/>
  <c r="AR35" i="2" s="1"/>
  <c r="AB36" i="2"/>
  <c r="AR36" i="2" s="1"/>
  <c r="AB37" i="2"/>
  <c r="AR37" i="2" s="1"/>
  <c r="AB38" i="2"/>
  <c r="AR38" i="2" s="1"/>
  <c r="AB39" i="2"/>
  <c r="AR39" i="2" s="1"/>
  <c r="AB40" i="2"/>
  <c r="AR40" i="2" s="1"/>
  <c r="AB41" i="2"/>
  <c r="AR41" i="2" s="1"/>
  <c r="AB42" i="2"/>
  <c r="AR42" i="2" s="1"/>
  <c r="AB43" i="2"/>
  <c r="AR43" i="2" s="1"/>
  <c r="AB44" i="2"/>
  <c r="AR44" i="2" s="1"/>
  <c r="AB45" i="2"/>
  <c r="AR45" i="2" s="1"/>
  <c r="AB46" i="2"/>
  <c r="AR46" i="2" s="1"/>
  <c r="AB47" i="2"/>
  <c r="AR47" i="2" s="1"/>
  <c r="AB48" i="2"/>
  <c r="AR48" i="2" s="1"/>
  <c r="AB49" i="2"/>
  <c r="AR49" i="2" s="1"/>
  <c r="AB50" i="2"/>
  <c r="AR50" i="2" s="1"/>
  <c r="AB51" i="2"/>
  <c r="AR51" i="2" s="1"/>
  <c r="AB52" i="2"/>
  <c r="AR52" i="2" s="1"/>
  <c r="AB53" i="2"/>
  <c r="AR53" i="2" s="1"/>
  <c r="AB54" i="2"/>
  <c r="AR54" i="2" s="1"/>
  <c r="AB55" i="2"/>
  <c r="AR55" i="2" s="1"/>
  <c r="AB56" i="2"/>
  <c r="AR56" i="2" s="1"/>
  <c r="AB57" i="2"/>
  <c r="AR57" i="2" s="1"/>
  <c r="AB58" i="2"/>
  <c r="AR58" i="2" s="1"/>
  <c r="AB59" i="2"/>
  <c r="AR59" i="2" s="1"/>
  <c r="AB60" i="2"/>
  <c r="AR60" i="2" s="1"/>
  <c r="AB61" i="2"/>
  <c r="AR61" i="2" s="1"/>
  <c r="AB62" i="2"/>
  <c r="AR62" i="2" s="1"/>
  <c r="AB63" i="2"/>
  <c r="AR63" i="2" s="1"/>
  <c r="AB64" i="2"/>
  <c r="AR64" i="2" s="1"/>
  <c r="AB65" i="2"/>
  <c r="AR65" i="2" s="1"/>
  <c r="AB66" i="2"/>
  <c r="AR66" i="2" s="1"/>
  <c r="AB67" i="2"/>
  <c r="AR67" i="2" s="1"/>
  <c r="AB68" i="2"/>
  <c r="AR68" i="2" s="1"/>
  <c r="AB69" i="2"/>
  <c r="AR69" i="2" s="1"/>
  <c r="AB70" i="2"/>
  <c r="AR70" i="2" s="1"/>
  <c r="AB71" i="2"/>
  <c r="AR71" i="2" s="1"/>
  <c r="AB72" i="2"/>
  <c r="AR72" i="2" s="1"/>
  <c r="AB73" i="2"/>
  <c r="AR73" i="2" s="1"/>
  <c r="AB74" i="2"/>
  <c r="AR74" i="2" s="1"/>
  <c r="AB75" i="2"/>
  <c r="AR75" i="2" s="1"/>
  <c r="AB76" i="2"/>
  <c r="AR76" i="2" s="1"/>
  <c r="AB77" i="2"/>
  <c r="AR77" i="2" s="1"/>
  <c r="AB78" i="2"/>
  <c r="AR78" i="2" s="1"/>
  <c r="AB79" i="2"/>
  <c r="AR79" i="2" s="1"/>
  <c r="AB80" i="2"/>
  <c r="AR80" i="2" s="1"/>
  <c r="AB81" i="2"/>
  <c r="AR81" i="2" s="1"/>
  <c r="AB82" i="2"/>
  <c r="AR82" i="2" s="1"/>
  <c r="AB83" i="2"/>
  <c r="AR83" i="2" s="1"/>
  <c r="AB84" i="2"/>
  <c r="AR84" i="2" s="1"/>
  <c r="AB85" i="2"/>
  <c r="AR85" i="2" s="1"/>
  <c r="AB86" i="2"/>
  <c r="AR86" i="2" s="1"/>
  <c r="AB87" i="2"/>
  <c r="AR87" i="2" s="1"/>
  <c r="AB88" i="2"/>
  <c r="AR88" i="2" s="1"/>
  <c r="AB89" i="2"/>
  <c r="AR89" i="2" s="1"/>
  <c r="AB90" i="2"/>
  <c r="AR90" i="2" s="1"/>
  <c r="AB91" i="2"/>
  <c r="AR91" i="2" s="1"/>
  <c r="AB92" i="2"/>
  <c r="AR92" i="2" s="1"/>
  <c r="AB93" i="2"/>
  <c r="AR93" i="2" s="1"/>
  <c r="AB94" i="2"/>
  <c r="AR94" i="2" s="1"/>
  <c r="AB95" i="2"/>
  <c r="AR95" i="2" s="1"/>
  <c r="AB96" i="2"/>
  <c r="AR96" i="2" s="1"/>
  <c r="AB97" i="2"/>
  <c r="AR97" i="2" s="1"/>
  <c r="AB98" i="2"/>
  <c r="AR98" i="2" s="1"/>
  <c r="AB99" i="2"/>
  <c r="AR99" i="2" s="1"/>
  <c r="AB100" i="2"/>
  <c r="AR100" i="2" s="1"/>
  <c r="AB101" i="2"/>
  <c r="AR101" i="2" s="1"/>
  <c r="AB102" i="2"/>
  <c r="AR102" i="2" s="1"/>
  <c r="AB103" i="2"/>
  <c r="AR103" i="2" s="1"/>
  <c r="AB104" i="2"/>
  <c r="AR104" i="2" s="1"/>
  <c r="AB105" i="2"/>
  <c r="AR105" i="2" s="1"/>
  <c r="AB106" i="2"/>
  <c r="AR106" i="2" s="1"/>
  <c r="AB107" i="2"/>
  <c r="AR107" i="2" s="1"/>
  <c r="AB108" i="2"/>
  <c r="AR108" i="2" s="1"/>
  <c r="AB109" i="2"/>
  <c r="AR109" i="2" s="1"/>
  <c r="AB110" i="2"/>
  <c r="AR110" i="2" s="1"/>
  <c r="AB111" i="2"/>
  <c r="AR111" i="2" s="1"/>
  <c r="AB112" i="2"/>
  <c r="AR112" i="2" s="1"/>
  <c r="AB113" i="2"/>
  <c r="AR113" i="2" s="1"/>
  <c r="AB114" i="2"/>
  <c r="AR114" i="2" s="1"/>
  <c r="AB115" i="2"/>
  <c r="AR115" i="2" s="1"/>
  <c r="AB116" i="2"/>
  <c r="AR116" i="2" s="1"/>
  <c r="AB117" i="2"/>
  <c r="AR117" i="2" s="1"/>
  <c r="AB118" i="2"/>
  <c r="AR118" i="2" s="1"/>
  <c r="AB119" i="2"/>
  <c r="AR119" i="2" s="1"/>
  <c r="AB120" i="2"/>
  <c r="AR120" i="2" s="1"/>
  <c r="AB121" i="2"/>
  <c r="AR121" i="2" s="1"/>
  <c r="AB122" i="2"/>
  <c r="AR122" i="2" s="1"/>
  <c r="AB123" i="2"/>
  <c r="AR123" i="2" s="1"/>
  <c r="AB124" i="2"/>
  <c r="AR124" i="2" s="1"/>
  <c r="AB125" i="2"/>
  <c r="AR125" i="2" s="1"/>
  <c r="AB126" i="2"/>
  <c r="AR126" i="2" s="1"/>
  <c r="AB127" i="2"/>
  <c r="AR127" i="2" s="1"/>
  <c r="AB128" i="2"/>
  <c r="AR128" i="2" s="1"/>
  <c r="AB129" i="2"/>
  <c r="AR129" i="2" s="1"/>
  <c r="AB131" i="2"/>
  <c r="AR131" i="2" s="1"/>
  <c r="AB132" i="2"/>
  <c r="AR132" i="2" s="1"/>
  <c r="AB133" i="2"/>
  <c r="AR133" i="2" s="1"/>
  <c r="AB134" i="2"/>
  <c r="AR134" i="2" s="1"/>
  <c r="AB135" i="2"/>
  <c r="AR135" i="2" s="1"/>
  <c r="AB136" i="2"/>
  <c r="AR136" i="2" s="1"/>
  <c r="AB137" i="2"/>
  <c r="AR137" i="2" s="1"/>
  <c r="AB138" i="2"/>
  <c r="AR138" i="2" s="1"/>
  <c r="AB139" i="2"/>
  <c r="AR139" i="2" s="1"/>
  <c r="AB140" i="2"/>
  <c r="AR140" i="2" s="1"/>
  <c r="AB141" i="2"/>
  <c r="AR141" i="2" s="1"/>
  <c r="AB142" i="2"/>
  <c r="AR142" i="2" s="1"/>
  <c r="AB143" i="2"/>
  <c r="AR143" i="2" s="1"/>
  <c r="AB144" i="2"/>
  <c r="AR144" i="2" s="1"/>
  <c r="AB145" i="2"/>
  <c r="AR145" i="2" s="1"/>
  <c r="AB146" i="2"/>
  <c r="AR146" i="2" s="1"/>
  <c r="AB147" i="2"/>
  <c r="AR147" i="2" s="1"/>
  <c r="AB148" i="2"/>
  <c r="AR148" i="2" s="1"/>
  <c r="AB149" i="2"/>
  <c r="AR149" i="2" s="1"/>
  <c r="AB150" i="2"/>
  <c r="AR150" i="2" s="1"/>
  <c r="AB151" i="2"/>
  <c r="AR151" i="2" s="1"/>
  <c r="AB152" i="2"/>
  <c r="AR152" i="2" s="1"/>
  <c r="AB153" i="2"/>
  <c r="AR153" i="2" s="1"/>
  <c r="AB154" i="2"/>
  <c r="AR154" i="2" s="1"/>
  <c r="AB155" i="2"/>
  <c r="AR155" i="2" s="1"/>
  <c r="AB156" i="2"/>
  <c r="AR156" i="2" s="1"/>
  <c r="AB157" i="2"/>
  <c r="AR157" i="2" s="1"/>
  <c r="AB158" i="2"/>
  <c r="AR158" i="2" s="1"/>
  <c r="AB159" i="2"/>
  <c r="AR159" i="2" s="1"/>
  <c r="AB160" i="2"/>
  <c r="AR160" i="2" s="1"/>
  <c r="AB161" i="2"/>
  <c r="AR161" i="2" s="1"/>
  <c r="AB162" i="2"/>
  <c r="AR162" i="2" s="1"/>
  <c r="AB163" i="2"/>
  <c r="AR163" i="2" s="1"/>
  <c r="AB164" i="2"/>
  <c r="AR164" i="2" s="1"/>
  <c r="AB165" i="2"/>
  <c r="AR165" i="2" s="1"/>
  <c r="AB166" i="2"/>
  <c r="AR166" i="2" s="1"/>
  <c r="AB167" i="2"/>
  <c r="AR167" i="2" s="1"/>
  <c r="AB168" i="2"/>
  <c r="AR168" i="2" s="1"/>
  <c r="AB169" i="2"/>
  <c r="AR169" i="2" s="1"/>
  <c r="AB170" i="2"/>
  <c r="AR170" i="2" s="1"/>
  <c r="AB171" i="2"/>
  <c r="AR171" i="2" s="1"/>
  <c r="AB174" i="2"/>
  <c r="AR174" i="2" s="1"/>
  <c r="AB175" i="2"/>
  <c r="AR175" i="2" s="1"/>
  <c r="AB176" i="2"/>
  <c r="AR176" i="2" s="1"/>
  <c r="AB177" i="2"/>
  <c r="AR177" i="2" s="1"/>
  <c r="AB178" i="2"/>
  <c r="AR178" i="2" s="1"/>
  <c r="AB179" i="2"/>
  <c r="AR179" i="2" s="1"/>
  <c r="AB180" i="2"/>
  <c r="AR180" i="2" s="1"/>
  <c r="AB181" i="2"/>
  <c r="AR181" i="2" s="1"/>
  <c r="AB182" i="2"/>
  <c r="AR182" i="2" s="1"/>
  <c r="AB183" i="2"/>
  <c r="AR183" i="2" s="1"/>
  <c r="AB184" i="2"/>
  <c r="AR184" i="2" s="1"/>
  <c r="AB185" i="2"/>
  <c r="AR185" i="2" s="1"/>
  <c r="AB186" i="2"/>
  <c r="AR186" i="2" s="1"/>
  <c r="AB187" i="2"/>
  <c r="AR187" i="2" s="1"/>
  <c r="AB188" i="2"/>
  <c r="AR188" i="2" s="1"/>
  <c r="AB189" i="2"/>
  <c r="AR189" i="2" s="1"/>
  <c r="AB190" i="2"/>
  <c r="AR190" i="2" s="1"/>
  <c r="AB191" i="2"/>
  <c r="AR191" i="2" s="1"/>
  <c r="AB192" i="2"/>
  <c r="AR192" i="2" s="1"/>
  <c r="AB194" i="2"/>
  <c r="AR194" i="2" s="1"/>
  <c r="AB195" i="2"/>
  <c r="AR195" i="2" s="1"/>
  <c r="AB196" i="2"/>
  <c r="AR196" i="2" s="1"/>
  <c r="AB197" i="2"/>
  <c r="AR197" i="2" s="1"/>
  <c r="AB4" i="2"/>
  <c r="AR4" i="2" s="1"/>
  <c r="K11" i="18"/>
  <c r="L11" i="18"/>
  <c r="K15" i="18"/>
  <c r="L15" i="18" s="1"/>
  <c r="K10" i="18"/>
  <c r="L10" i="18" s="1"/>
  <c r="K4" i="18"/>
  <c r="L4" i="18" s="1"/>
  <c r="K5" i="18"/>
  <c r="L5" i="18" s="1"/>
  <c r="K6" i="18"/>
  <c r="L6" i="18" s="1"/>
  <c r="K7" i="18"/>
  <c r="L7" i="18" s="1"/>
  <c r="K8" i="18"/>
  <c r="L8" i="18" s="1"/>
  <c r="K9" i="18"/>
  <c r="L9" i="18" s="1"/>
  <c r="K12" i="18"/>
  <c r="L12" i="18" s="1"/>
  <c r="K13" i="18"/>
  <c r="L13" i="18" s="1"/>
  <c r="K14" i="18"/>
  <c r="L14" i="18" s="1"/>
  <c r="K16" i="18"/>
  <c r="L16" i="18" s="1"/>
  <c r="K17" i="18"/>
  <c r="L17" i="18" s="1"/>
  <c r="K3" i="18"/>
  <c r="L3" i="18" s="1"/>
  <c r="AE5" i="2"/>
  <c r="AU5" i="2" s="1"/>
  <c r="AE6" i="2"/>
  <c r="AU6" i="2" s="1"/>
  <c r="AE7" i="2"/>
  <c r="AU7" i="2" s="1"/>
  <c r="AE8" i="2"/>
  <c r="AU8" i="2" s="1"/>
  <c r="AE9" i="2"/>
  <c r="AU9" i="2" s="1"/>
  <c r="AE10" i="2"/>
  <c r="AU10" i="2" s="1"/>
  <c r="AE11" i="2"/>
  <c r="AU11" i="2" s="1"/>
  <c r="AE12" i="2"/>
  <c r="AU12" i="2" s="1"/>
  <c r="AE13" i="2"/>
  <c r="AU13" i="2" s="1"/>
  <c r="AE14" i="2"/>
  <c r="AU14" i="2" s="1"/>
  <c r="AE15" i="2"/>
  <c r="AU15" i="2" s="1"/>
  <c r="AE16" i="2"/>
  <c r="AU16" i="2" s="1"/>
  <c r="AE17" i="2"/>
  <c r="AU17" i="2" s="1"/>
  <c r="AE18" i="2"/>
  <c r="AU18" i="2" s="1"/>
  <c r="AE19" i="2"/>
  <c r="AU19" i="2" s="1"/>
  <c r="AE20" i="2"/>
  <c r="AU20" i="2" s="1"/>
  <c r="AE21" i="2"/>
  <c r="AU21" i="2" s="1"/>
  <c r="AE22" i="2"/>
  <c r="AU22" i="2" s="1"/>
  <c r="AE23" i="2"/>
  <c r="AU23" i="2" s="1"/>
  <c r="AE24" i="2"/>
  <c r="AU24" i="2" s="1"/>
  <c r="AE25" i="2"/>
  <c r="AU25" i="2" s="1"/>
  <c r="AE26" i="2"/>
  <c r="AU26" i="2" s="1"/>
  <c r="AE27" i="2"/>
  <c r="AU27" i="2" s="1"/>
  <c r="AE28" i="2"/>
  <c r="AU28" i="2" s="1"/>
  <c r="AE29" i="2"/>
  <c r="AU29" i="2" s="1"/>
  <c r="AE30" i="2"/>
  <c r="AU30" i="2" s="1"/>
  <c r="AE31" i="2"/>
  <c r="AU31" i="2" s="1"/>
  <c r="AE32" i="2"/>
  <c r="AU32" i="2" s="1"/>
  <c r="AE33" i="2"/>
  <c r="AU33" i="2" s="1"/>
  <c r="AE34" i="2"/>
  <c r="AU34" i="2" s="1"/>
  <c r="AE35" i="2"/>
  <c r="AU35" i="2" s="1"/>
  <c r="AE36" i="2"/>
  <c r="AU36" i="2" s="1"/>
  <c r="AE37" i="2"/>
  <c r="AU37" i="2" s="1"/>
  <c r="AE38" i="2"/>
  <c r="AU38" i="2" s="1"/>
  <c r="AE39" i="2"/>
  <c r="AU39" i="2" s="1"/>
  <c r="AE40" i="2"/>
  <c r="AU40" i="2" s="1"/>
  <c r="AE41" i="2"/>
  <c r="AU41" i="2" s="1"/>
  <c r="AE42" i="2"/>
  <c r="AU42" i="2" s="1"/>
  <c r="AE43" i="2"/>
  <c r="AU43" i="2" s="1"/>
  <c r="AE44" i="2"/>
  <c r="AU44" i="2" s="1"/>
  <c r="AE45" i="2"/>
  <c r="AU45" i="2" s="1"/>
  <c r="AE46" i="2"/>
  <c r="AU46" i="2" s="1"/>
  <c r="AE47" i="2"/>
  <c r="AU47" i="2" s="1"/>
  <c r="AE48" i="2"/>
  <c r="AU48" i="2" s="1"/>
  <c r="AE49" i="2"/>
  <c r="AU49" i="2" s="1"/>
  <c r="AE50" i="2"/>
  <c r="AU50" i="2" s="1"/>
  <c r="AE51" i="2"/>
  <c r="AU51" i="2" s="1"/>
  <c r="AE52" i="2"/>
  <c r="AU52" i="2" s="1"/>
  <c r="AE53" i="2"/>
  <c r="AU53" i="2" s="1"/>
  <c r="AE54" i="2"/>
  <c r="AU54" i="2" s="1"/>
  <c r="AE55" i="2"/>
  <c r="AU55" i="2" s="1"/>
  <c r="AE56" i="2"/>
  <c r="AU56" i="2" s="1"/>
  <c r="AE57" i="2"/>
  <c r="AU57" i="2" s="1"/>
  <c r="AE58" i="2"/>
  <c r="AU58" i="2" s="1"/>
  <c r="AE59" i="2"/>
  <c r="AU59" i="2" s="1"/>
  <c r="AE60" i="2"/>
  <c r="AU60" i="2" s="1"/>
  <c r="AE61" i="2"/>
  <c r="AU61" i="2" s="1"/>
  <c r="AE62" i="2"/>
  <c r="AU62" i="2" s="1"/>
  <c r="AE63" i="2"/>
  <c r="AU63" i="2" s="1"/>
  <c r="AE64" i="2"/>
  <c r="AU64" i="2" s="1"/>
  <c r="AE65" i="2"/>
  <c r="AU65" i="2" s="1"/>
  <c r="AE66" i="2"/>
  <c r="AU66" i="2" s="1"/>
  <c r="AE67" i="2"/>
  <c r="AU67" i="2" s="1"/>
  <c r="AE68" i="2"/>
  <c r="AU68" i="2" s="1"/>
  <c r="AE69" i="2"/>
  <c r="AU69" i="2" s="1"/>
  <c r="AE70" i="2"/>
  <c r="AU70" i="2" s="1"/>
  <c r="AE71" i="2"/>
  <c r="AU71" i="2" s="1"/>
  <c r="AE72" i="2"/>
  <c r="AU72" i="2" s="1"/>
  <c r="AE73" i="2"/>
  <c r="AU73" i="2" s="1"/>
  <c r="AE74" i="2"/>
  <c r="AU74" i="2" s="1"/>
  <c r="AE75" i="2"/>
  <c r="AU75" i="2" s="1"/>
  <c r="AE76" i="2"/>
  <c r="AU76" i="2" s="1"/>
  <c r="AE77" i="2"/>
  <c r="AU77" i="2" s="1"/>
  <c r="AE78" i="2"/>
  <c r="AU78" i="2" s="1"/>
  <c r="AE79" i="2"/>
  <c r="AU79" i="2" s="1"/>
  <c r="AE80" i="2"/>
  <c r="AU80" i="2" s="1"/>
  <c r="AE81" i="2"/>
  <c r="AU81" i="2" s="1"/>
  <c r="AE82" i="2"/>
  <c r="AU82" i="2" s="1"/>
  <c r="AE83" i="2"/>
  <c r="AU83" i="2" s="1"/>
  <c r="AE84" i="2"/>
  <c r="AU84" i="2" s="1"/>
  <c r="AE85" i="2"/>
  <c r="AU85" i="2" s="1"/>
  <c r="AE86" i="2"/>
  <c r="AU86" i="2" s="1"/>
  <c r="AE87" i="2"/>
  <c r="AU87" i="2" s="1"/>
  <c r="AE88" i="2"/>
  <c r="AU88" i="2" s="1"/>
  <c r="AE89" i="2"/>
  <c r="AU89" i="2" s="1"/>
  <c r="AE90" i="2"/>
  <c r="AU90" i="2" s="1"/>
  <c r="AE91" i="2"/>
  <c r="AU91" i="2" s="1"/>
  <c r="AE92" i="2"/>
  <c r="AU92" i="2" s="1"/>
  <c r="AE93" i="2"/>
  <c r="AU93" i="2" s="1"/>
  <c r="AE94" i="2"/>
  <c r="AU94" i="2" s="1"/>
  <c r="AE95" i="2"/>
  <c r="AU95" i="2" s="1"/>
  <c r="AE96" i="2"/>
  <c r="AU96" i="2" s="1"/>
  <c r="AE97" i="2"/>
  <c r="AU97" i="2" s="1"/>
  <c r="AE98" i="2"/>
  <c r="AU98" i="2" s="1"/>
  <c r="AE99" i="2"/>
  <c r="AU99" i="2" s="1"/>
  <c r="AE100" i="2"/>
  <c r="AU100" i="2" s="1"/>
  <c r="AE101" i="2"/>
  <c r="AU101" i="2" s="1"/>
  <c r="AE102" i="2"/>
  <c r="AU102" i="2" s="1"/>
  <c r="AE103" i="2"/>
  <c r="AU103" i="2" s="1"/>
  <c r="AE104" i="2"/>
  <c r="AU104" i="2" s="1"/>
  <c r="AE105" i="2"/>
  <c r="AU105" i="2" s="1"/>
  <c r="AE106" i="2"/>
  <c r="AU106" i="2" s="1"/>
  <c r="AE107" i="2"/>
  <c r="AU107" i="2" s="1"/>
  <c r="AE108" i="2"/>
  <c r="AU108" i="2" s="1"/>
  <c r="AE109" i="2"/>
  <c r="AU109" i="2" s="1"/>
  <c r="AE110" i="2"/>
  <c r="AU110" i="2" s="1"/>
  <c r="AE111" i="2"/>
  <c r="AU111" i="2" s="1"/>
  <c r="AE112" i="2"/>
  <c r="AU112" i="2" s="1"/>
  <c r="AE113" i="2"/>
  <c r="AU113" i="2" s="1"/>
  <c r="AE114" i="2"/>
  <c r="AU114" i="2" s="1"/>
  <c r="AE115" i="2"/>
  <c r="AU115" i="2" s="1"/>
  <c r="AE116" i="2"/>
  <c r="AU116" i="2" s="1"/>
  <c r="AE117" i="2"/>
  <c r="AU117" i="2" s="1"/>
  <c r="AE118" i="2"/>
  <c r="AU118" i="2" s="1"/>
  <c r="AE119" i="2"/>
  <c r="AU119" i="2" s="1"/>
  <c r="AE120" i="2"/>
  <c r="AU120" i="2" s="1"/>
  <c r="AE121" i="2"/>
  <c r="AU121" i="2" s="1"/>
  <c r="AE122" i="2"/>
  <c r="AU122" i="2" s="1"/>
  <c r="AE123" i="2"/>
  <c r="AU123" i="2" s="1"/>
  <c r="AE124" i="2"/>
  <c r="AU124" i="2" s="1"/>
  <c r="AE125" i="2"/>
  <c r="AU125" i="2" s="1"/>
  <c r="AE126" i="2"/>
  <c r="AU126" i="2" s="1"/>
  <c r="AE127" i="2"/>
  <c r="AU127" i="2" s="1"/>
  <c r="AE128" i="2"/>
  <c r="AU128" i="2" s="1"/>
  <c r="AE129" i="2"/>
  <c r="AU129" i="2" s="1"/>
  <c r="AE131" i="2"/>
  <c r="AU131" i="2" s="1"/>
  <c r="AE132" i="2"/>
  <c r="AU132" i="2" s="1"/>
  <c r="AE133" i="2"/>
  <c r="AU133" i="2" s="1"/>
  <c r="AE134" i="2"/>
  <c r="AU134" i="2" s="1"/>
  <c r="AE135" i="2"/>
  <c r="AU135" i="2" s="1"/>
  <c r="AE136" i="2"/>
  <c r="AU136" i="2" s="1"/>
  <c r="AE137" i="2"/>
  <c r="AU137" i="2" s="1"/>
  <c r="AE138" i="2"/>
  <c r="AU138" i="2" s="1"/>
  <c r="AE139" i="2"/>
  <c r="AU139" i="2" s="1"/>
  <c r="AE140" i="2"/>
  <c r="AU140" i="2" s="1"/>
  <c r="AE141" i="2"/>
  <c r="AU141" i="2" s="1"/>
  <c r="AE142" i="2"/>
  <c r="AU142" i="2" s="1"/>
  <c r="AE143" i="2"/>
  <c r="AU143" i="2" s="1"/>
  <c r="AE144" i="2"/>
  <c r="AU144" i="2" s="1"/>
  <c r="AE145" i="2"/>
  <c r="AU145" i="2" s="1"/>
  <c r="AE146" i="2"/>
  <c r="AU146" i="2" s="1"/>
  <c r="AE147" i="2"/>
  <c r="AU147" i="2" s="1"/>
  <c r="AE148" i="2"/>
  <c r="AU148" i="2" s="1"/>
  <c r="AE149" i="2"/>
  <c r="AU149" i="2" s="1"/>
  <c r="AE150" i="2"/>
  <c r="AU150" i="2" s="1"/>
  <c r="AE151" i="2"/>
  <c r="AU151" i="2" s="1"/>
  <c r="AE152" i="2"/>
  <c r="AU152" i="2" s="1"/>
  <c r="AE153" i="2"/>
  <c r="AU153" i="2" s="1"/>
  <c r="AE154" i="2"/>
  <c r="AU154" i="2" s="1"/>
  <c r="AE155" i="2"/>
  <c r="AU155" i="2" s="1"/>
  <c r="AE156" i="2"/>
  <c r="AU156" i="2" s="1"/>
  <c r="AE157" i="2"/>
  <c r="AU157" i="2" s="1"/>
  <c r="AE158" i="2"/>
  <c r="AU158" i="2" s="1"/>
  <c r="AE159" i="2"/>
  <c r="AU159" i="2" s="1"/>
  <c r="AE160" i="2"/>
  <c r="AU160" i="2" s="1"/>
  <c r="AE161" i="2"/>
  <c r="AU161" i="2" s="1"/>
  <c r="AE162" i="2"/>
  <c r="AU162" i="2" s="1"/>
  <c r="AE163" i="2"/>
  <c r="AU163" i="2" s="1"/>
  <c r="AE164" i="2"/>
  <c r="AU164" i="2" s="1"/>
  <c r="AE165" i="2"/>
  <c r="AU165" i="2" s="1"/>
  <c r="AE166" i="2"/>
  <c r="AU166" i="2" s="1"/>
  <c r="AE167" i="2"/>
  <c r="AU167" i="2" s="1"/>
  <c r="AE168" i="2"/>
  <c r="AU168" i="2" s="1"/>
  <c r="AE169" i="2"/>
  <c r="AU169" i="2" s="1"/>
  <c r="AE170" i="2"/>
  <c r="AU170" i="2" s="1"/>
  <c r="AE171" i="2"/>
  <c r="AU171" i="2" s="1"/>
  <c r="AE174" i="2"/>
  <c r="AU174" i="2" s="1"/>
  <c r="AE175" i="2"/>
  <c r="AU175" i="2" s="1"/>
  <c r="AE176" i="2"/>
  <c r="AU176" i="2" s="1"/>
  <c r="AE177" i="2"/>
  <c r="AU177" i="2" s="1"/>
  <c r="AE178" i="2"/>
  <c r="AU178" i="2" s="1"/>
  <c r="AE179" i="2"/>
  <c r="AU179" i="2" s="1"/>
  <c r="AE180" i="2"/>
  <c r="AU180" i="2" s="1"/>
  <c r="AE181" i="2"/>
  <c r="AU181" i="2" s="1"/>
  <c r="AE182" i="2"/>
  <c r="AU182" i="2" s="1"/>
  <c r="AE183" i="2"/>
  <c r="AU183" i="2" s="1"/>
  <c r="AE184" i="2"/>
  <c r="AU184" i="2" s="1"/>
  <c r="AE185" i="2"/>
  <c r="AU185" i="2" s="1"/>
  <c r="AE186" i="2"/>
  <c r="AU186" i="2" s="1"/>
  <c r="AE187" i="2"/>
  <c r="AU187" i="2" s="1"/>
  <c r="AE188" i="2"/>
  <c r="AU188" i="2" s="1"/>
  <c r="AE189" i="2"/>
  <c r="AU189" i="2" s="1"/>
  <c r="AE190" i="2"/>
  <c r="AU190" i="2" s="1"/>
  <c r="AE191" i="2"/>
  <c r="AU191" i="2" s="1"/>
  <c r="AE192" i="2"/>
  <c r="AU192" i="2" s="1"/>
  <c r="AE194" i="2"/>
  <c r="AU194" i="2" s="1"/>
  <c r="AE195" i="2"/>
  <c r="AU195" i="2" s="1"/>
  <c r="AE196" i="2"/>
  <c r="AU196" i="2" s="1"/>
  <c r="AE197" i="2"/>
  <c r="AU197" i="2" s="1"/>
  <c r="AE4" i="2"/>
  <c r="AU4" i="2" s="1"/>
  <c r="AA5" i="2"/>
  <c r="AQ5" i="2" s="1"/>
  <c r="AA6" i="2"/>
  <c r="AQ6" i="2" s="1"/>
  <c r="AA7" i="2"/>
  <c r="AQ7" i="2" s="1"/>
  <c r="AA8" i="2"/>
  <c r="AQ8" i="2" s="1"/>
  <c r="AA9" i="2"/>
  <c r="AQ9" i="2" s="1"/>
  <c r="AA10" i="2"/>
  <c r="AQ10" i="2" s="1"/>
  <c r="AA11" i="2"/>
  <c r="AQ11" i="2" s="1"/>
  <c r="AA12" i="2"/>
  <c r="AQ12" i="2" s="1"/>
  <c r="AA13" i="2"/>
  <c r="AQ13" i="2" s="1"/>
  <c r="AA14" i="2"/>
  <c r="AQ14" i="2" s="1"/>
  <c r="AA15" i="2"/>
  <c r="AQ15" i="2" s="1"/>
  <c r="AA16" i="2"/>
  <c r="AQ16" i="2" s="1"/>
  <c r="AA17" i="2"/>
  <c r="AQ17" i="2" s="1"/>
  <c r="AA18" i="2"/>
  <c r="AQ18" i="2" s="1"/>
  <c r="AA19" i="2"/>
  <c r="AQ19" i="2" s="1"/>
  <c r="AA20" i="2"/>
  <c r="AQ20" i="2" s="1"/>
  <c r="AA21" i="2"/>
  <c r="AQ21" i="2" s="1"/>
  <c r="AA22" i="2"/>
  <c r="AQ22" i="2" s="1"/>
  <c r="AA23" i="2"/>
  <c r="AQ23" i="2" s="1"/>
  <c r="AA24" i="2"/>
  <c r="AQ24" i="2" s="1"/>
  <c r="AA25" i="2"/>
  <c r="AQ25" i="2" s="1"/>
  <c r="AA26" i="2"/>
  <c r="AQ26" i="2" s="1"/>
  <c r="AA27" i="2"/>
  <c r="AQ27" i="2" s="1"/>
  <c r="AA28" i="2"/>
  <c r="AQ28" i="2" s="1"/>
  <c r="AA29" i="2"/>
  <c r="AQ29" i="2" s="1"/>
  <c r="AA30" i="2"/>
  <c r="AQ30" i="2" s="1"/>
  <c r="AA31" i="2"/>
  <c r="AQ31" i="2" s="1"/>
  <c r="AA32" i="2"/>
  <c r="AQ32" i="2" s="1"/>
  <c r="AA33" i="2"/>
  <c r="AQ33" i="2" s="1"/>
  <c r="AA34" i="2"/>
  <c r="AQ34" i="2" s="1"/>
  <c r="AA35" i="2"/>
  <c r="AQ35" i="2" s="1"/>
  <c r="AA36" i="2"/>
  <c r="AQ36" i="2" s="1"/>
  <c r="AA37" i="2"/>
  <c r="AQ37" i="2" s="1"/>
  <c r="AA38" i="2"/>
  <c r="AQ38" i="2" s="1"/>
  <c r="AA39" i="2"/>
  <c r="AQ39" i="2" s="1"/>
  <c r="AA40" i="2"/>
  <c r="AQ40" i="2" s="1"/>
  <c r="AA41" i="2"/>
  <c r="AQ41" i="2" s="1"/>
  <c r="AA42" i="2"/>
  <c r="AQ42" i="2" s="1"/>
  <c r="AA43" i="2"/>
  <c r="AQ43" i="2" s="1"/>
  <c r="AA44" i="2"/>
  <c r="AQ44" i="2" s="1"/>
  <c r="AA45" i="2"/>
  <c r="AQ45" i="2" s="1"/>
  <c r="AA46" i="2"/>
  <c r="AQ46" i="2" s="1"/>
  <c r="AA47" i="2"/>
  <c r="AQ47" i="2" s="1"/>
  <c r="AA48" i="2"/>
  <c r="AQ48" i="2" s="1"/>
  <c r="AA49" i="2"/>
  <c r="AQ49" i="2" s="1"/>
  <c r="AA50" i="2"/>
  <c r="AQ50" i="2" s="1"/>
  <c r="AA51" i="2"/>
  <c r="AQ51" i="2" s="1"/>
  <c r="AA52" i="2"/>
  <c r="AQ52" i="2" s="1"/>
  <c r="AA53" i="2"/>
  <c r="AQ53" i="2" s="1"/>
  <c r="AA54" i="2"/>
  <c r="AQ54" i="2" s="1"/>
  <c r="AA55" i="2"/>
  <c r="AQ55" i="2" s="1"/>
  <c r="AA56" i="2"/>
  <c r="AQ56" i="2" s="1"/>
  <c r="AA57" i="2"/>
  <c r="AQ57" i="2" s="1"/>
  <c r="AA58" i="2"/>
  <c r="AQ58" i="2" s="1"/>
  <c r="AA59" i="2"/>
  <c r="AQ59" i="2" s="1"/>
  <c r="AA60" i="2"/>
  <c r="AQ60" i="2" s="1"/>
  <c r="AA61" i="2"/>
  <c r="AQ61" i="2" s="1"/>
  <c r="AA62" i="2"/>
  <c r="AQ62" i="2" s="1"/>
  <c r="AA63" i="2"/>
  <c r="AQ63" i="2" s="1"/>
  <c r="AA64" i="2"/>
  <c r="AQ64" i="2" s="1"/>
  <c r="AA65" i="2"/>
  <c r="AQ65" i="2" s="1"/>
  <c r="AA66" i="2"/>
  <c r="AQ66" i="2" s="1"/>
  <c r="AA67" i="2"/>
  <c r="AQ67" i="2" s="1"/>
  <c r="AA68" i="2"/>
  <c r="AQ68" i="2" s="1"/>
  <c r="AA69" i="2"/>
  <c r="AQ69" i="2" s="1"/>
  <c r="AA70" i="2"/>
  <c r="AQ70" i="2" s="1"/>
  <c r="AA71" i="2"/>
  <c r="AQ71" i="2" s="1"/>
  <c r="AA72" i="2"/>
  <c r="AQ72" i="2" s="1"/>
  <c r="AA73" i="2"/>
  <c r="AQ73" i="2" s="1"/>
  <c r="AA74" i="2"/>
  <c r="AQ74" i="2" s="1"/>
  <c r="AA75" i="2"/>
  <c r="AQ75" i="2" s="1"/>
  <c r="AA76" i="2"/>
  <c r="AQ76" i="2" s="1"/>
  <c r="AA77" i="2"/>
  <c r="AQ77" i="2" s="1"/>
  <c r="AA78" i="2"/>
  <c r="AQ78" i="2" s="1"/>
  <c r="AA79" i="2"/>
  <c r="AQ79" i="2" s="1"/>
  <c r="AA80" i="2"/>
  <c r="AQ80" i="2" s="1"/>
  <c r="AA81" i="2"/>
  <c r="AQ81" i="2" s="1"/>
  <c r="AA82" i="2"/>
  <c r="AQ82" i="2" s="1"/>
  <c r="AA83" i="2"/>
  <c r="AQ83" i="2" s="1"/>
  <c r="AA84" i="2"/>
  <c r="AQ84" i="2" s="1"/>
  <c r="AA85" i="2"/>
  <c r="AQ85" i="2" s="1"/>
  <c r="AA86" i="2"/>
  <c r="AQ86" i="2" s="1"/>
  <c r="AA87" i="2"/>
  <c r="AQ87" i="2" s="1"/>
  <c r="AA88" i="2"/>
  <c r="AQ88" i="2" s="1"/>
  <c r="AA89" i="2"/>
  <c r="AQ89" i="2" s="1"/>
  <c r="AA90" i="2"/>
  <c r="AQ90" i="2" s="1"/>
  <c r="AA91" i="2"/>
  <c r="AQ91" i="2" s="1"/>
  <c r="AA92" i="2"/>
  <c r="AQ92" i="2" s="1"/>
  <c r="AA93" i="2"/>
  <c r="AQ93" i="2" s="1"/>
  <c r="AA94" i="2"/>
  <c r="AQ94" i="2" s="1"/>
  <c r="AA95" i="2"/>
  <c r="AQ95" i="2" s="1"/>
  <c r="AA96" i="2"/>
  <c r="AQ96" i="2" s="1"/>
  <c r="AA97" i="2"/>
  <c r="AQ97" i="2" s="1"/>
  <c r="AA98" i="2"/>
  <c r="AQ98" i="2" s="1"/>
  <c r="AA99" i="2"/>
  <c r="AQ99" i="2" s="1"/>
  <c r="AA100" i="2"/>
  <c r="AQ100" i="2" s="1"/>
  <c r="AA101" i="2"/>
  <c r="AQ101" i="2" s="1"/>
  <c r="AA102" i="2"/>
  <c r="AQ102" i="2" s="1"/>
  <c r="AA103" i="2"/>
  <c r="AQ103" i="2" s="1"/>
  <c r="AA104" i="2"/>
  <c r="AQ104" i="2" s="1"/>
  <c r="AA105" i="2"/>
  <c r="AQ105" i="2" s="1"/>
  <c r="AA106" i="2"/>
  <c r="AQ106" i="2" s="1"/>
  <c r="AA107" i="2"/>
  <c r="AQ107" i="2" s="1"/>
  <c r="AA108" i="2"/>
  <c r="AQ108" i="2" s="1"/>
  <c r="AA109" i="2"/>
  <c r="AQ109" i="2" s="1"/>
  <c r="AA110" i="2"/>
  <c r="AQ110" i="2" s="1"/>
  <c r="AA111" i="2"/>
  <c r="AQ111" i="2" s="1"/>
  <c r="AA112" i="2"/>
  <c r="AQ112" i="2" s="1"/>
  <c r="AA113" i="2"/>
  <c r="AQ113" i="2" s="1"/>
  <c r="AA114" i="2"/>
  <c r="AQ114" i="2" s="1"/>
  <c r="AA115" i="2"/>
  <c r="AQ115" i="2" s="1"/>
  <c r="AA116" i="2"/>
  <c r="AQ116" i="2" s="1"/>
  <c r="AA117" i="2"/>
  <c r="AQ117" i="2" s="1"/>
  <c r="AA118" i="2"/>
  <c r="AQ118" i="2" s="1"/>
  <c r="AA119" i="2"/>
  <c r="AQ119" i="2" s="1"/>
  <c r="AA120" i="2"/>
  <c r="AQ120" i="2" s="1"/>
  <c r="AA121" i="2"/>
  <c r="AQ121" i="2" s="1"/>
  <c r="AA122" i="2"/>
  <c r="AQ122" i="2" s="1"/>
  <c r="AA123" i="2"/>
  <c r="AQ123" i="2" s="1"/>
  <c r="AA124" i="2"/>
  <c r="AQ124" i="2" s="1"/>
  <c r="AA125" i="2"/>
  <c r="AQ125" i="2" s="1"/>
  <c r="AA126" i="2"/>
  <c r="AQ126" i="2" s="1"/>
  <c r="AA127" i="2"/>
  <c r="AQ127" i="2" s="1"/>
  <c r="AA128" i="2"/>
  <c r="AQ128" i="2" s="1"/>
  <c r="AA129" i="2"/>
  <c r="AQ129" i="2" s="1"/>
  <c r="AA131" i="2"/>
  <c r="AQ131" i="2" s="1"/>
  <c r="AA132" i="2"/>
  <c r="AQ132" i="2" s="1"/>
  <c r="AA133" i="2"/>
  <c r="AQ133" i="2" s="1"/>
  <c r="AA134" i="2"/>
  <c r="AQ134" i="2" s="1"/>
  <c r="AA135" i="2"/>
  <c r="AQ135" i="2" s="1"/>
  <c r="AA136" i="2"/>
  <c r="AQ136" i="2" s="1"/>
  <c r="AA137" i="2"/>
  <c r="AQ137" i="2" s="1"/>
  <c r="AA138" i="2"/>
  <c r="AQ138" i="2" s="1"/>
  <c r="AA139" i="2"/>
  <c r="AQ139" i="2" s="1"/>
  <c r="AA140" i="2"/>
  <c r="AQ140" i="2" s="1"/>
  <c r="AA141" i="2"/>
  <c r="AQ141" i="2" s="1"/>
  <c r="AA142" i="2"/>
  <c r="AQ142" i="2" s="1"/>
  <c r="AA143" i="2"/>
  <c r="AQ143" i="2" s="1"/>
  <c r="AA144" i="2"/>
  <c r="AQ144" i="2" s="1"/>
  <c r="AA145" i="2"/>
  <c r="AQ145" i="2" s="1"/>
  <c r="AA146" i="2"/>
  <c r="AQ146" i="2" s="1"/>
  <c r="AA147" i="2"/>
  <c r="AQ147" i="2" s="1"/>
  <c r="AA148" i="2"/>
  <c r="AQ148" i="2" s="1"/>
  <c r="AA149" i="2"/>
  <c r="AQ149" i="2" s="1"/>
  <c r="AA150" i="2"/>
  <c r="AQ150" i="2" s="1"/>
  <c r="AA151" i="2"/>
  <c r="AQ151" i="2" s="1"/>
  <c r="AA152" i="2"/>
  <c r="AQ152" i="2" s="1"/>
  <c r="AA153" i="2"/>
  <c r="AQ153" i="2" s="1"/>
  <c r="AA154" i="2"/>
  <c r="AQ154" i="2" s="1"/>
  <c r="AA155" i="2"/>
  <c r="AQ155" i="2" s="1"/>
  <c r="AA156" i="2"/>
  <c r="AQ156" i="2" s="1"/>
  <c r="AA157" i="2"/>
  <c r="AQ157" i="2" s="1"/>
  <c r="AA158" i="2"/>
  <c r="AQ158" i="2" s="1"/>
  <c r="AA159" i="2"/>
  <c r="AQ159" i="2" s="1"/>
  <c r="AA160" i="2"/>
  <c r="AQ160" i="2" s="1"/>
  <c r="AA161" i="2"/>
  <c r="AQ161" i="2" s="1"/>
  <c r="AA162" i="2"/>
  <c r="AQ162" i="2" s="1"/>
  <c r="AA163" i="2"/>
  <c r="AQ163" i="2" s="1"/>
  <c r="AA164" i="2"/>
  <c r="AQ164" i="2" s="1"/>
  <c r="AA165" i="2"/>
  <c r="AQ165" i="2" s="1"/>
  <c r="AA166" i="2"/>
  <c r="AQ166" i="2" s="1"/>
  <c r="AA167" i="2"/>
  <c r="AQ167" i="2" s="1"/>
  <c r="AA168" i="2"/>
  <c r="AQ168" i="2" s="1"/>
  <c r="AA169" i="2"/>
  <c r="AQ169" i="2" s="1"/>
  <c r="AA170" i="2"/>
  <c r="AQ170" i="2" s="1"/>
  <c r="AA171" i="2"/>
  <c r="AQ171" i="2" s="1"/>
  <c r="AA174" i="2"/>
  <c r="AQ174" i="2" s="1"/>
  <c r="AA175" i="2"/>
  <c r="AQ175" i="2" s="1"/>
  <c r="AA176" i="2"/>
  <c r="AQ176" i="2" s="1"/>
  <c r="AA177" i="2"/>
  <c r="AQ177" i="2" s="1"/>
  <c r="AA178" i="2"/>
  <c r="AQ178" i="2" s="1"/>
  <c r="AA179" i="2"/>
  <c r="AQ179" i="2" s="1"/>
  <c r="AA180" i="2"/>
  <c r="AQ180" i="2" s="1"/>
  <c r="AA181" i="2"/>
  <c r="AQ181" i="2" s="1"/>
  <c r="AA182" i="2"/>
  <c r="AQ182" i="2" s="1"/>
  <c r="AA183" i="2"/>
  <c r="AQ183" i="2" s="1"/>
  <c r="AA184" i="2"/>
  <c r="AQ184" i="2" s="1"/>
  <c r="AA185" i="2"/>
  <c r="AQ185" i="2" s="1"/>
  <c r="AA186" i="2"/>
  <c r="AQ186" i="2" s="1"/>
  <c r="AA187" i="2"/>
  <c r="AQ187" i="2" s="1"/>
  <c r="AA188" i="2"/>
  <c r="AQ188" i="2" s="1"/>
  <c r="AA189" i="2"/>
  <c r="AQ189" i="2" s="1"/>
  <c r="AA190" i="2"/>
  <c r="AQ190" i="2" s="1"/>
  <c r="AA191" i="2"/>
  <c r="AQ191" i="2" s="1"/>
  <c r="AA192" i="2"/>
  <c r="AQ192" i="2" s="1"/>
  <c r="AA194" i="2"/>
  <c r="AQ194" i="2" s="1"/>
  <c r="AA195" i="2"/>
  <c r="AQ195" i="2" s="1"/>
  <c r="AA196" i="2"/>
  <c r="AQ196" i="2" s="1"/>
  <c r="AA197" i="2"/>
  <c r="AQ197" i="2" s="1"/>
  <c r="AA4" i="2"/>
  <c r="AQ4" i="2" s="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4" i="2"/>
  <c r="F175" i="2"/>
  <c r="F176" i="2"/>
  <c r="F177" i="2"/>
  <c r="F178" i="2"/>
  <c r="F179" i="2"/>
  <c r="F180" i="2"/>
  <c r="F181" i="2"/>
  <c r="F182" i="2"/>
  <c r="F183" i="2"/>
  <c r="F184" i="2"/>
  <c r="F185" i="2"/>
  <c r="F186" i="2"/>
  <c r="F187" i="2"/>
  <c r="F188" i="2"/>
  <c r="F189" i="2"/>
  <c r="F190" i="2"/>
  <c r="F191" i="2"/>
  <c r="F192" i="2"/>
  <c r="F194" i="2"/>
  <c r="F195" i="2"/>
  <c r="F196" i="2"/>
  <c r="F197" i="2"/>
  <c r="F4" i="2"/>
  <c r="E9" i="18"/>
  <c r="E13" i="18"/>
  <c r="E17" i="18"/>
  <c r="E21" i="18"/>
  <c r="E23" i="18"/>
  <c r="E27" i="18"/>
  <c r="E31" i="18"/>
  <c r="E36" i="18"/>
  <c r="E41" i="18"/>
  <c r="E45" i="18"/>
  <c r="E49" i="18"/>
  <c r="J4" i="17"/>
  <c r="J11" i="17"/>
  <c r="J8" i="17"/>
  <c r="J14" i="17"/>
  <c r="J10" i="17"/>
  <c r="J5" i="17"/>
  <c r="J9" i="17"/>
  <c r="J12" i="17"/>
  <c r="J13" i="17"/>
  <c r="J6" i="17"/>
  <c r="J17" i="17"/>
  <c r="J7" i="17"/>
  <c r="D4" i="18"/>
  <c r="E4" i="18" s="1"/>
  <c r="D5" i="18"/>
  <c r="E5" i="18" s="1"/>
  <c r="D6" i="18"/>
  <c r="E6" i="18" s="1"/>
  <c r="D7" i="18"/>
  <c r="E7" i="18" s="1"/>
  <c r="D8" i="18"/>
  <c r="E8" i="18" s="1"/>
  <c r="D9" i="18"/>
  <c r="D10" i="18"/>
  <c r="E10" i="18" s="1"/>
  <c r="D11" i="18"/>
  <c r="E11" i="18" s="1"/>
  <c r="D12" i="18"/>
  <c r="E12" i="18" s="1"/>
  <c r="D13" i="18"/>
  <c r="D14" i="18"/>
  <c r="E14" i="18" s="1"/>
  <c r="D15" i="18"/>
  <c r="E15" i="18" s="1"/>
  <c r="D16" i="18"/>
  <c r="E16" i="18" s="1"/>
  <c r="D17" i="18"/>
  <c r="D18" i="18"/>
  <c r="E18" i="18" s="1"/>
  <c r="D19" i="18"/>
  <c r="E19" i="18" s="1"/>
  <c r="D20" i="18"/>
  <c r="E20" i="18" s="1"/>
  <c r="D21" i="18"/>
  <c r="D22" i="18"/>
  <c r="E22" i="18" s="1"/>
  <c r="D32" i="18"/>
  <c r="E32" i="18" s="1"/>
  <c r="D40" i="18"/>
  <c r="E40" i="18" s="1"/>
  <c r="D23" i="18"/>
  <c r="D24" i="18"/>
  <c r="E24" i="18" s="1"/>
  <c r="D25" i="18"/>
  <c r="E25" i="18" s="1"/>
  <c r="D26" i="18"/>
  <c r="E26" i="18" s="1"/>
  <c r="D27" i="18"/>
  <c r="D28" i="18"/>
  <c r="E28" i="18" s="1"/>
  <c r="D29" i="18"/>
  <c r="E29" i="18" s="1"/>
  <c r="D30" i="18"/>
  <c r="E30" i="18" s="1"/>
  <c r="D31" i="18"/>
  <c r="D33" i="18"/>
  <c r="E33" i="18" s="1"/>
  <c r="D34" i="18"/>
  <c r="E34" i="18" s="1"/>
  <c r="D35" i="18"/>
  <c r="E35" i="18" s="1"/>
  <c r="D36" i="18"/>
  <c r="D37" i="18"/>
  <c r="E37" i="18" s="1"/>
  <c r="D38" i="18"/>
  <c r="E38" i="18" s="1"/>
  <c r="D39" i="18"/>
  <c r="E39" i="18" s="1"/>
  <c r="D41" i="18"/>
  <c r="D42" i="18"/>
  <c r="E42" i="18" s="1"/>
  <c r="D43" i="18"/>
  <c r="E43" i="18" s="1"/>
  <c r="D44" i="18"/>
  <c r="E44" i="18" s="1"/>
  <c r="D45" i="18"/>
  <c r="D46" i="18"/>
  <c r="E46" i="18" s="1"/>
  <c r="D47" i="18"/>
  <c r="E47" i="18" s="1"/>
  <c r="D48" i="18"/>
  <c r="E48" i="18" s="1"/>
  <c r="D49" i="18"/>
  <c r="D50" i="18"/>
  <c r="E50" i="18" s="1"/>
  <c r="D51" i="18"/>
  <c r="E51" i="18" s="1"/>
  <c r="D3" i="18"/>
  <c r="E3" i="18" s="1"/>
  <c r="D17" i="17"/>
  <c r="E5" i="17" s="1"/>
  <c r="Q161" i="2"/>
  <c r="AI161" i="2" s="1"/>
  <c r="V5" i="2"/>
  <c r="AG5" i="2" s="1"/>
  <c r="V6" i="2"/>
  <c r="AG6" i="2" s="1"/>
  <c r="V7" i="2"/>
  <c r="AG7" i="2" s="1"/>
  <c r="V8" i="2"/>
  <c r="AG8" i="2" s="1"/>
  <c r="V9" i="2"/>
  <c r="AG9" i="2" s="1"/>
  <c r="V10" i="2"/>
  <c r="AG10" i="2" s="1"/>
  <c r="V11" i="2"/>
  <c r="AG11" i="2" s="1"/>
  <c r="V12" i="2"/>
  <c r="AG12" i="2" s="1"/>
  <c r="V13" i="2"/>
  <c r="AG13" i="2" s="1"/>
  <c r="V14" i="2"/>
  <c r="AG14" i="2" s="1"/>
  <c r="V15" i="2"/>
  <c r="AG15" i="2" s="1"/>
  <c r="V16" i="2"/>
  <c r="AG16" i="2" s="1"/>
  <c r="V17" i="2"/>
  <c r="AG17" i="2" s="1"/>
  <c r="V18" i="2"/>
  <c r="AG18" i="2" s="1"/>
  <c r="V19" i="2"/>
  <c r="AG19" i="2" s="1"/>
  <c r="V20" i="2"/>
  <c r="AG20" i="2" s="1"/>
  <c r="V21" i="2"/>
  <c r="AG21" i="2" s="1"/>
  <c r="V22" i="2"/>
  <c r="AG22" i="2" s="1"/>
  <c r="V23" i="2"/>
  <c r="AG23" i="2" s="1"/>
  <c r="V24" i="2"/>
  <c r="AG24" i="2" s="1"/>
  <c r="V25" i="2"/>
  <c r="AG25" i="2" s="1"/>
  <c r="V26" i="2"/>
  <c r="AG26" i="2" s="1"/>
  <c r="V27" i="2"/>
  <c r="AG27" i="2" s="1"/>
  <c r="V28" i="2"/>
  <c r="AG28" i="2" s="1"/>
  <c r="V29" i="2"/>
  <c r="AG29" i="2" s="1"/>
  <c r="V30" i="2"/>
  <c r="AG30" i="2" s="1"/>
  <c r="V31" i="2"/>
  <c r="AG31" i="2" s="1"/>
  <c r="V32" i="2"/>
  <c r="AG32" i="2" s="1"/>
  <c r="V33" i="2"/>
  <c r="AG33" i="2" s="1"/>
  <c r="V34" i="2"/>
  <c r="AG34" i="2" s="1"/>
  <c r="V35" i="2"/>
  <c r="AG35" i="2" s="1"/>
  <c r="V36" i="2"/>
  <c r="AG36" i="2" s="1"/>
  <c r="V37" i="2"/>
  <c r="AG37" i="2" s="1"/>
  <c r="V38" i="2"/>
  <c r="AG38" i="2" s="1"/>
  <c r="V39" i="2"/>
  <c r="AG39" i="2" s="1"/>
  <c r="V40" i="2"/>
  <c r="AG40" i="2" s="1"/>
  <c r="V41" i="2"/>
  <c r="AG41" i="2" s="1"/>
  <c r="V42" i="2"/>
  <c r="AG42" i="2" s="1"/>
  <c r="V43" i="2"/>
  <c r="AG43" i="2" s="1"/>
  <c r="V44" i="2"/>
  <c r="AG44" i="2" s="1"/>
  <c r="V45" i="2"/>
  <c r="AG45" i="2" s="1"/>
  <c r="V46" i="2"/>
  <c r="AG46" i="2" s="1"/>
  <c r="V47" i="2"/>
  <c r="AG47" i="2" s="1"/>
  <c r="V48" i="2"/>
  <c r="AG48" i="2" s="1"/>
  <c r="V49" i="2"/>
  <c r="AG49" i="2" s="1"/>
  <c r="V50" i="2"/>
  <c r="AG50" i="2" s="1"/>
  <c r="V51" i="2"/>
  <c r="AG51" i="2" s="1"/>
  <c r="V52" i="2"/>
  <c r="AG52" i="2" s="1"/>
  <c r="V53" i="2"/>
  <c r="AG53" i="2" s="1"/>
  <c r="V54" i="2"/>
  <c r="AG54" i="2" s="1"/>
  <c r="V55" i="2"/>
  <c r="AG55" i="2" s="1"/>
  <c r="V56" i="2"/>
  <c r="AG56" i="2" s="1"/>
  <c r="V57" i="2"/>
  <c r="AG57" i="2" s="1"/>
  <c r="V58" i="2"/>
  <c r="AG58" i="2" s="1"/>
  <c r="V59" i="2"/>
  <c r="AG59" i="2" s="1"/>
  <c r="V60" i="2"/>
  <c r="AG60" i="2" s="1"/>
  <c r="V61" i="2"/>
  <c r="AG61" i="2" s="1"/>
  <c r="V62" i="2"/>
  <c r="AG62" i="2" s="1"/>
  <c r="V63" i="2"/>
  <c r="AG63" i="2" s="1"/>
  <c r="V64" i="2"/>
  <c r="AG64" i="2" s="1"/>
  <c r="V65" i="2"/>
  <c r="AG65" i="2" s="1"/>
  <c r="V66" i="2"/>
  <c r="AG66" i="2" s="1"/>
  <c r="V67" i="2"/>
  <c r="AG67" i="2" s="1"/>
  <c r="V68" i="2"/>
  <c r="AG68" i="2" s="1"/>
  <c r="V69" i="2"/>
  <c r="AG69" i="2" s="1"/>
  <c r="V70" i="2"/>
  <c r="AG70" i="2" s="1"/>
  <c r="V71" i="2"/>
  <c r="AG71" i="2" s="1"/>
  <c r="V72" i="2"/>
  <c r="AG72" i="2" s="1"/>
  <c r="V73" i="2"/>
  <c r="AG73" i="2" s="1"/>
  <c r="V74" i="2"/>
  <c r="AG74" i="2" s="1"/>
  <c r="V75" i="2"/>
  <c r="AG75" i="2" s="1"/>
  <c r="V76" i="2"/>
  <c r="AG76" i="2" s="1"/>
  <c r="V77" i="2"/>
  <c r="AG77" i="2" s="1"/>
  <c r="V78" i="2"/>
  <c r="AG78" i="2" s="1"/>
  <c r="V79" i="2"/>
  <c r="AG79" i="2" s="1"/>
  <c r="V80" i="2"/>
  <c r="AG80" i="2" s="1"/>
  <c r="V81" i="2"/>
  <c r="AG81" i="2" s="1"/>
  <c r="V82" i="2"/>
  <c r="AG82" i="2" s="1"/>
  <c r="V83" i="2"/>
  <c r="AG83" i="2" s="1"/>
  <c r="V84" i="2"/>
  <c r="AG84" i="2" s="1"/>
  <c r="V85" i="2"/>
  <c r="AG85" i="2" s="1"/>
  <c r="V86" i="2"/>
  <c r="AG86" i="2" s="1"/>
  <c r="V87" i="2"/>
  <c r="AG87" i="2" s="1"/>
  <c r="V88" i="2"/>
  <c r="AG88" i="2" s="1"/>
  <c r="V89" i="2"/>
  <c r="AG89" i="2" s="1"/>
  <c r="V90" i="2"/>
  <c r="AG90" i="2" s="1"/>
  <c r="V91" i="2"/>
  <c r="AG91" i="2" s="1"/>
  <c r="V92" i="2"/>
  <c r="AG92" i="2" s="1"/>
  <c r="V93" i="2"/>
  <c r="AG93" i="2" s="1"/>
  <c r="V94" i="2"/>
  <c r="AG94" i="2" s="1"/>
  <c r="V95" i="2"/>
  <c r="AG95" i="2" s="1"/>
  <c r="V96" i="2"/>
  <c r="AG96" i="2" s="1"/>
  <c r="V97" i="2"/>
  <c r="AG97" i="2" s="1"/>
  <c r="V98" i="2"/>
  <c r="AG98" i="2" s="1"/>
  <c r="V99" i="2"/>
  <c r="AG99" i="2" s="1"/>
  <c r="V100" i="2"/>
  <c r="AG100" i="2" s="1"/>
  <c r="V101" i="2"/>
  <c r="AG101" i="2" s="1"/>
  <c r="V102" i="2"/>
  <c r="AG102" i="2" s="1"/>
  <c r="V103" i="2"/>
  <c r="AG103" i="2" s="1"/>
  <c r="V104" i="2"/>
  <c r="AG104" i="2" s="1"/>
  <c r="V105" i="2"/>
  <c r="AG105" i="2" s="1"/>
  <c r="V106" i="2"/>
  <c r="AG106" i="2" s="1"/>
  <c r="V107" i="2"/>
  <c r="AG107" i="2" s="1"/>
  <c r="V108" i="2"/>
  <c r="AG108" i="2" s="1"/>
  <c r="V109" i="2"/>
  <c r="AG109" i="2" s="1"/>
  <c r="V110" i="2"/>
  <c r="AG110" i="2" s="1"/>
  <c r="V111" i="2"/>
  <c r="AG111" i="2" s="1"/>
  <c r="V112" i="2"/>
  <c r="AG112" i="2" s="1"/>
  <c r="V113" i="2"/>
  <c r="AG113" i="2" s="1"/>
  <c r="V114" i="2"/>
  <c r="AG114" i="2" s="1"/>
  <c r="V115" i="2"/>
  <c r="AG115" i="2" s="1"/>
  <c r="V116" i="2"/>
  <c r="AG116" i="2" s="1"/>
  <c r="V117" i="2"/>
  <c r="AG117" i="2" s="1"/>
  <c r="V118" i="2"/>
  <c r="AG118" i="2" s="1"/>
  <c r="V119" i="2"/>
  <c r="AG119" i="2" s="1"/>
  <c r="V120" i="2"/>
  <c r="AG120" i="2" s="1"/>
  <c r="V121" i="2"/>
  <c r="AG121" i="2" s="1"/>
  <c r="V122" i="2"/>
  <c r="AG122" i="2" s="1"/>
  <c r="V123" i="2"/>
  <c r="AG123" i="2" s="1"/>
  <c r="V124" i="2"/>
  <c r="AG124" i="2" s="1"/>
  <c r="V125" i="2"/>
  <c r="AG125" i="2" s="1"/>
  <c r="V126" i="2"/>
  <c r="AG126" i="2" s="1"/>
  <c r="V127" i="2"/>
  <c r="AG127" i="2" s="1"/>
  <c r="V128" i="2"/>
  <c r="AG128" i="2" s="1"/>
  <c r="V129" i="2"/>
  <c r="AG129" i="2" s="1"/>
  <c r="V131" i="2"/>
  <c r="AG131" i="2" s="1"/>
  <c r="V132" i="2"/>
  <c r="AG132" i="2" s="1"/>
  <c r="V133" i="2"/>
  <c r="AG133" i="2" s="1"/>
  <c r="V134" i="2"/>
  <c r="AG134" i="2" s="1"/>
  <c r="V135" i="2"/>
  <c r="AG135" i="2" s="1"/>
  <c r="V136" i="2"/>
  <c r="AG136" i="2" s="1"/>
  <c r="V137" i="2"/>
  <c r="AG137" i="2" s="1"/>
  <c r="V138" i="2"/>
  <c r="AG138" i="2" s="1"/>
  <c r="V139" i="2"/>
  <c r="AG139" i="2" s="1"/>
  <c r="V140" i="2"/>
  <c r="AG140" i="2" s="1"/>
  <c r="V141" i="2"/>
  <c r="AG141" i="2" s="1"/>
  <c r="V142" i="2"/>
  <c r="AG142" i="2" s="1"/>
  <c r="V143" i="2"/>
  <c r="AG143" i="2" s="1"/>
  <c r="V144" i="2"/>
  <c r="AG144" i="2" s="1"/>
  <c r="V145" i="2"/>
  <c r="AG145" i="2" s="1"/>
  <c r="V146" i="2"/>
  <c r="AG146" i="2" s="1"/>
  <c r="V147" i="2"/>
  <c r="AG147" i="2" s="1"/>
  <c r="V148" i="2"/>
  <c r="AG148" i="2" s="1"/>
  <c r="V149" i="2"/>
  <c r="AG149" i="2" s="1"/>
  <c r="V150" i="2"/>
  <c r="AG150" i="2" s="1"/>
  <c r="V151" i="2"/>
  <c r="AG151" i="2" s="1"/>
  <c r="V152" i="2"/>
  <c r="AG152" i="2" s="1"/>
  <c r="V153" i="2"/>
  <c r="AG153" i="2" s="1"/>
  <c r="V154" i="2"/>
  <c r="AG154" i="2" s="1"/>
  <c r="V155" i="2"/>
  <c r="AG155" i="2" s="1"/>
  <c r="V156" i="2"/>
  <c r="AG156" i="2" s="1"/>
  <c r="V157" i="2"/>
  <c r="AG157" i="2" s="1"/>
  <c r="V158" i="2"/>
  <c r="AG158" i="2" s="1"/>
  <c r="V159" i="2"/>
  <c r="AG159" i="2" s="1"/>
  <c r="V160" i="2"/>
  <c r="AG160" i="2" s="1"/>
  <c r="V161" i="2"/>
  <c r="AG161" i="2" s="1"/>
  <c r="V162" i="2"/>
  <c r="AG162" i="2" s="1"/>
  <c r="V163" i="2"/>
  <c r="AG163" i="2" s="1"/>
  <c r="V164" i="2"/>
  <c r="AG164" i="2" s="1"/>
  <c r="V165" i="2"/>
  <c r="AG165" i="2" s="1"/>
  <c r="V166" i="2"/>
  <c r="AG166" i="2" s="1"/>
  <c r="V167" i="2"/>
  <c r="AG167" i="2" s="1"/>
  <c r="V168" i="2"/>
  <c r="AG168" i="2" s="1"/>
  <c r="V169" i="2"/>
  <c r="AG169" i="2" s="1"/>
  <c r="V170" i="2"/>
  <c r="AG170" i="2" s="1"/>
  <c r="V171" i="2"/>
  <c r="AG171" i="2" s="1"/>
  <c r="V174" i="2"/>
  <c r="AG174" i="2" s="1"/>
  <c r="V175" i="2"/>
  <c r="AG175" i="2" s="1"/>
  <c r="V176" i="2"/>
  <c r="AG176" i="2" s="1"/>
  <c r="V177" i="2"/>
  <c r="AG177" i="2" s="1"/>
  <c r="V178" i="2"/>
  <c r="AG178" i="2" s="1"/>
  <c r="V179" i="2"/>
  <c r="AG179" i="2" s="1"/>
  <c r="V180" i="2"/>
  <c r="AG180" i="2" s="1"/>
  <c r="V181" i="2"/>
  <c r="AG181" i="2" s="1"/>
  <c r="V182" i="2"/>
  <c r="AG182" i="2" s="1"/>
  <c r="V183" i="2"/>
  <c r="AG183" i="2" s="1"/>
  <c r="V184" i="2"/>
  <c r="AG184" i="2" s="1"/>
  <c r="V185" i="2"/>
  <c r="AG185" i="2" s="1"/>
  <c r="V186" i="2"/>
  <c r="AG186" i="2" s="1"/>
  <c r="V187" i="2"/>
  <c r="AG187" i="2" s="1"/>
  <c r="V188" i="2"/>
  <c r="AG188" i="2" s="1"/>
  <c r="V189" i="2"/>
  <c r="AG189" i="2" s="1"/>
  <c r="V190" i="2"/>
  <c r="AG190" i="2" s="1"/>
  <c r="V191" i="2"/>
  <c r="AG191" i="2" s="1"/>
  <c r="V192" i="2"/>
  <c r="AG192" i="2" s="1"/>
  <c r="V194" i="2"/>
  <c r="AG194" i="2" s="1"/>
  <c r="V195" i="2"/>
  <c r="AG195" i="2" s="1"/>
  <c r="V196" i="2"/>
  <c r="AG196" i="2" s="1"/>
  <c r="V197" i="2"/>
  <c r="AG197" i="2" s="1"/>
  <c r="V4" i="2"/>
  <c r="AG4" i="2" s="1"/>
  <c r="F187" i="14"/>
  <c r="F11" i="14"/>
  <c r="F25" i="14"/>
  <c r="F91" i="14"/>
  <c r="F144" i="14"/>
  <c r="F81" i="14"/>
  <c r="F149" i="14"/>
  <c r="F9" i="14"/>
  <c r="F115" i="14"/>
  <c r="F113" i="14"/>
  <c r="F159" i="14"/>
  <c r="F128" i="14"/>
  <c r="F165" i="14"/>
  <c r="F82" i="14"/>
  <c r="F33" i="14"/>
  <c r="F7" i="14"/>
  <c r="F36" i="14"/>
  <c r="F39" i="14"/>
  <c r="F127" i="14"/>
  <c r="F83" i="14"/>
  <c r="F158" i="14"/>
  <c r="F118" i="14"/>
  <c r="F5" i="14"/>
  <c r="F184" i="14"/>
  <c r="F109" i="14"/>
  <c r="F106" i="14"/>
  <c r="F111" i="14"/>
  <c r="F171" i="14"/>
  <c r="F120" i="14"/>
  <c r="F3" i="14"/>
  <c r="F61" i="14"/>
  <c r="F180" i="14"/>
  <c r="F22" i="14"/>
  <c r="F132" i="14"/>
  <c r="F181" i="14"/>
  <c r="F53" i="14"/>
  <c r="F117" i="14"/>
  <c r="F64" i="14"/>
  <c r="F92" i="14"/>
  <c r="F160" i="14"/>
  <c r="F24" i="14"/>
  <c r="F189" i="14"/>
  <c r="F194" i="14"/>
  <c r="F137" i="14"/>
  <c r="F193" i="14"/>
  <c r="F172" i="14"/>
  <c r="F136" i="14"/>
  <c r="F191" i="14"/>
  <c r="F43" i="14"/>
  <c r="F186" i="14"/>
  <c r="F67" i="14"/>
  <c r="F195" i="14"/>
  <c r="F37" i="14"/>
  <c r="F102" i="14"/>
  <c r="F68" i="14"/>
  <c r="F139" i="14"/>
  <c r="F73" i="14"/>
  <c r="F183" i="14"/>
  <c r="F188" i="14"/>
  <c r="F169" i="14"/>
  <c r="F143" i="14"/>
  <c r="F119" i="14"/>
  <c r="F138" i="14"/>
  <c r="F87" i="14"/>
  <c r="F192" i="14"/>
  <c r="F28" i="14"/>
  <c r="F41" i="14"/>
  <c r="F96" i="14"/>
  <c r="F125" i="14"/>
  <c r="F32" i="14"/>
  <c r="F179" i="14"/>
  <c r="F84" i="14"/>
  <c r="F15" i="14"/>
  <c r="F150" i="14"/>
  <c r="F108" i="14"/>
  <c r="F17" i="14"/>
  <c r="F58" i="14"/>
  <c r="F45" i="14"/>
  <c r="F69" i="14"/>
  <c r="F107" i="14"/>
  <c r="F31" i="14"/>
  <c r="F54" i="14"/>
  <c r="F79" i="14"/>
  <c r="F35" i="14"/>
  <c r="F126" i="14"/>
  <c r="F27" i="14"/>
  <c r="F13" i="14"/>
  <c r="F170" i="14"/>
  <c r="F85" i="14"/>
  <c r="F89" i="14"/>
  <c r="F122" i="14"/>
  <c r="F20" i="14"/>
  <c r="F153" i="14"/>
  <c r="F72" i="14"/>
  <c r="F55" i="14"/>
  <c r="F176" i="14"/>
  <c r="F140" i="14"/>
  <c r="F47" i="14"/>
  <c r="F151" i="14"/>
  <c r="F77" i="14"/>
  <c r="F167" i="14"/>
  <c r="F104" i="14"/>
  <c r="F161" i="14"/>
  <c r="F12" i="14"/>
  <c r="F49" i="14"/>
  <c r="F48" i="14"/>
  <c r="F100" i="14"/>
  <c r="F52" i="14"/>
  <c r="F97" i="14"/>
  <c r="F66" i="14"/>
  <c r="F63" i="14"/>
  <c r="F134" i="14"/>
  <c r="F114" i="14"/>
  <c r="F65" i="14"/>
  <c r="F23" i="14"/>
  <c r="F29" i="14"/>
  <c r="F101" i="14"/>
  <c r="F98" i="14"/>
  <c r="F155" i="14"/>
  <c r="F80" i="14"/>
  <c r="F76" i="14"/>
  <c r="F123" i="14"/>
  <c r="F145" i="14"/>
  <c r="F42" i="14"/>
  <c r="F50" i="14"/>
  <c r="F10" i="14"/>
  <c r="F94" i="14"/>
  <c r="F168" i="14"/>
  <c r="F44" i="14"/>
  <c r="F56" i="14"/>
  <c r="F131" i="14"/>
  <c r="F18" i="14"/>
  <c r="F129" i="14"/>
  <c r="F75" i="14"/>
  <c r="F60" i="14"/>
  <c r="F135" i="14"/>
  <c r="F4" i="14"/>
  <c r="F90" i="14"/>
  <c r="F59" i="14"/>
  <c r="F130" i="14"/>
  <c r="F74" i="14"/>
  <c r="F99" i="14"/>
  <c r="F86" i="14"/>
  <c r="F156" i="14"/>
  <c r="F174" i="14"/>
  <c r="F21" i="14"/>
  <c r="F88" i="14"/>
  <c r="F62" i="14"/>
  <c r="F185" i="14"/>
  <c r="F175" i="14"/>
  <c r="F57" i="14"/>
  <c r="F116" i="14"/>
  <c r="F70" i="14"/>
  <c r="F190" i="14"/>
  <c r="F124" i="14"/>
  <c r="F19" i="14"/>
  <c r="F141" i="14"/>
  <c r="F95" i="14"/>
  <c r="F105" i="14"/>
  <c r="F40" i="14"/>
  <c r="F46" i="14"/>
  <c r="F157" i="14"/>
  <c r="F112" i="14"/>
  <c r="F166" i="14"/>
  <c r="F30" i="14"/>
  <c r="F146" i="14"/>
  <c r="F142" i="14"/>
  <c r="F178" i="14"/>
  <c r="F148" i="14"/>
  <c r="F177" i="14"/>
  <c r="F93" i="14"/>
  <c r="F51" i="14"/>
  <c r="F6" i="14"/>
  <c r="F26" i="14"/>
  <c r="F173" i="14"/>
  <c r="F163" i="14"/>
  <c r="F110" i="14"/>
  <c r="F16" i="14"/>
  <c r="F8" i="14"/>
  <c r="F14" i="14"/>
  <c r="F71" i="14"/>
  <c r="F164" i="14"/>
  <c r="F162" i="14"/>
  <c r="F103" i="14"/>
  <c r="F78" i="14"/>
  <c r="F133" i="14"/>
  <c r="F34" i="14"/>
  <c r="F147" i="14"/>
  <c r="F182" i="14"/>
  <c r="F152" i="14"/>
  <c r="F154" i="14"/>
  <c r="F121" i="14"/>
  <c r="F38" i="14"/>
  <c r="I1" i="14"/>
  <c r="N1" i="14"/>
  <c r="Q1" i="14"/>
  <c r="P1" i="14"/>
  <c r="O1" i="14"/>
  <c r="M1" i="14"/>
  <c r="T5" i="2"/>
  <c r="AL5" i="2" s="1"/>
  <c r="T6" i="2"/>
  <c r="AL6" i="2" s="1"/>
  <c r="T7" i="2"/>
  <c r="AL7" i="2" s="1"/>
  <c r="T8" i="2"/>
  <c r="AL8" i="2" s="1"/>
  <c r="T9" i="2"/>
  <c r="AL9" i="2" s="1"/>
  <c r="T10" i="2"/>
  <c r="AL10" i="2" s="1"/>
  <c r="T11" i="2"/>
  <c r="AL11" i="2" s="1"/>
  <c r="T12" i="2"/>
  <c r="AL12" i="2" s="1"/>
  <c r="T13" i="2"/>
  <c r="AL13" i="2" s="1"/>
  <c r="T14" i="2"/>
  <c r="AL14" i="2" s="1"/>
  <c r="T15" i="2"/>
  <c r="AL15" i="2" s="1"/>
  <c r="T16" i="2"/>
  <c r="AL16" i="2" s="1"/>
  <c r="T17" i="2"/>
  <c r="AL17" i="2" s="1"/>
  <c r="T18" i="2"/>
  <c r="AL18" i="2" s="1"/>
  <c r="T19" i="2"/>
  <c r="AL19" i="2" s="1"/>
  <c r="T20" i="2"/>
  <c r="AL20" i="2" s="1"/>
  <c r="T21" i="2"/>
  <c r="AL21" i="2" s="1"/>
  <c r="T22" i="2"/>
  <c r="AL22" i="2" s="1"/>
  <c r="T23" i="2"/>
  <c r="AL23" i="2" s="1"/>
  <c r="T24" i="2"/>
  <c r="AL24" i="2" s="1"/>
  <c r="T25" i="2"/>
  <c r="AL25" i="2" s="1"/>
  <c r="T26" i="2"/>
  <c r="AL26" i="2" s="1"/>
  <c r="T27" i="2"/>
  <c r="AL27" i="2" s="1"/>
  <c r="T28" i="2"/>
  <c r="AL28" i="2" s="1"/>
  <c r="T29" i="2"/>
  <c r="AL29" i="2" s="1"/>
  <c r="T30" i="2"/>
  <c r="AL30" i="2" s="1"/>
  <c r="T31" i="2"/>
  <c r="AL31" i="2" s="1"/>
  <c r="T32" i="2"/>
  <c r="AL32" i="2" s="1"/>
  <c r="T33" i="2"/>
  <c r="AL33" i="2" s="1"/>
  <c r="T34" i="2"/>
  <c r="AL34" i="2" s="1"/>
  <c r="T35" i="2"/>
  <c r="AL35" i="2" s="1"/>
  <c r="T36" i="2"/>
  <c r="AL36" i="2" s="1"/>
  <c r="T37" i="2"/>
  <c r="AL37" i="2" s="1"/>
  <c r="T38" i="2"/>
  <c r="AL38" i="2" s="1"/>
  <c r="T39" i="2"/>
  <c r="AL39" i="2" s="1"/>
  <c r="T40" i="2"/>
  <c r="AL40" i="2" s="1"/>
  <c r="T41" i="2"/>
  <c r="AL41" i="2" s="1"/>
  <c r="T42" i="2"/>
  <c r="AL42" i="2" s="1"/>
  <c r="T43" i="2"/>
  <c r="AL43" i="2" s="1"/>
  <c r="T44" i="2"/>
  <c r="AL44" i="2" s="1"/>
  <c r="T45" i="2"/>
  <c r="AL45" i="2" s="1"/>
  <c r="T46" i="2"/>
  <c r="AL46" i="2" s="1"/>
  <c r="T47" i="2"/>
  <c r="AL47" i="2" s="1"/>
  <c r="T48" i="2"/>
  <c r="AL48" i="2" s="1"/>
  <c r="T49" i="2"/>
  <c r="AL49" i="2" s="1"/>
  <c r="T50" i="2"/>
  <c r="AL50" i="2" s="1"/>
  <c r="T51" i="2"/>
  <c r="AL51" i="2" s="1"/>
  <c r="T52" i="2"/>
  <c r="AL52" i="2" s="1"/>
  <c r="T53" i="2"/>
  <c r="AL53" i="2" s="1"/>
  <c r="T54" i="2"/>
  <c r="AL54" i="2" s="1"/>
  <c r="T55" i="2"/>
  <c r="AL55" i="2" s="1"/>
  <c r="T56" i="2"/>
  <c r="AL56" i="2" s="1"/>
  <c r="T57" i="2"/>
  <c r="AL57" i="2" s="1"/>
  <c r="T58" i="2"/>
  <c r="AL58" i="2" s="1"/>
  <c r="T59" i="2"/>
  <c r="AL59" i="2" s="1"/>
  <c r="T60" i="2"/>
  <c r="AL60" i="2" s="1"/>
  <c r="T61" i="2"/>
  <c r="AL61" i="2" s="1"/>
  <c r="T62" i="2"/>
  <c r="AL62" i="2" s="1"/>
  <c r="T63" i="2"/>
  <c r="AL63" i="2" s="1"/>
  <c r="T64" i="2"/>
  <c r="AL64" i="2" s="1"/>
  <c r="T65" i="2"/>
  <c r="AL65" i="2" s="1"/>
  <c r="T66" i="2"/>
  <c r="AL66" i="2" s="1"/>
  <c r="T67" i="2"/>
  <c r="AL67" i="2" s="1"/>
  <c r="T68" i="2"/>
  <c r="AL68" i="2" s="1"/>
  <c r="T69" i="2"/>
  <c r="AL69" i="2" s="1"/>
  <c r="T70" i="2"/>
  <c r="AL70" i="2" s="1"/>
  <c r="T71" i="2"/>
  <c r="AL71" i="2" s="1"/>
  <c r="T72" i="2"/>
  <c r="AL72" i="2" s="1"/>
  <c r="T73" i="2"/>
  <c r="AL73" i="2" s="1"/>
  <c r="T74" i="2"/>
  <c r="AL74" i="2" s="1"/>
  <c r="T75" i="2"/>
  <c r="AL75" i="2" s="1"/>
  <c r="T76" i="2"/>
  <c r="AL76" i="2" s="1"/>
  <c r="T77" i="2"/>
  <c r="AL77" i="2" s="1"/>
  <c r="T78" i="2"/>
  <c r="AL78" i="2" s="1"/>
  <c r="T79" i="2"/>
  <c r="AL79" i="2" s="1"/>
  <c r="T80" i="2"/>
  <c r="AL80" i="2" s="1"/>
  <c r="T81" i="2"/>
  <c r="AL81" i="2" s="1"/>
  <c r="T82" i="2"/>
  <c r="AL82" i="2" s="1"/>
  <c r="T83" i="2"/>
  <c r="AL83" i="2" s="1"/>
  <c r="T84" i="2"/>
  <c r="AL84" i="2" s="1"/>
  <c r="T85" i="2"/>
  <c r="AL85" i="2" s="1"/>
  <c r="T86" i="2"/>
  <c r="AL86" i="2" s="1"/>
  <c r="T87" i="2"/>
  <c r="AL87" i="2" s="1"/>
  <c r="T88" i="2"/>
  <c r="AL88" i="2" s="1"/>
  <c r="T89" i="2"/>
  <c r="AL89" i="2" s="1"/>
  <c r="T90" i="2"/>
  <c r="AL90" i="2" s="1"/>
  <c r="T91" i="2"/>
  <c r="AL91" i="2" s="1"/>
  <c r="T92" i="2"/>
  <c r="AL92" i="2" s="1"/>
  <c r="T93" i="2"/>
  <c r="AL93" i="2" s="1"/>
  <c r="T94" i="2"/>
  <c r="AL94" i="2" s="1"/>
  <c r="T95" i="2"/>
  <c r="AL95" i="2" s="1"/>
  <c r="T96" i="2"/>
  <c r="AL96" i="2" s="1"/>
  <c r="T97" i="2"/>
  <c r="AL97" i="2" s="1"/>
  <c r="T98" i="2"/>
  <c r="AL98" i="2" s="1"/>
  <c r="T99" i="2"/>
  <c r="AL99" i="2" s="1"/>
  <c r="T100" i="2"/>
  <c r="AL100" i="2" s="1"/>
  <c r="T101" i="2"/>
  <c r="AL101" i="2" s="1"/>
  <c r="T102" i="2"/>
  <c r="AL102" i="2" s="1"/>
  <c r="T103" i="2"/>
  <c r="AL103" i="2" s="1"/>
  <c r="T104" i="2"/>
  <c r="AL104" i="2" s="1"/>
  <c r="T105" i="2"/>
  <c r="AL105" i="2" s="1"/>
  <c r="T106" i="2"/>
  <c r="AL106" i="2" s="1"/>
  <c r="T107" i="2"/>
  <c r="AL107" i="2" s="1"/>
  <c r="T108" i="2"/>
  <c r="AL108" i="2" s="1"/>
  <c r="T109" i="2"/>
  <c r="AL109" i="2" s="1"/>
  <c r="T110" i="2"/>
  <c r="AL110" i="2" s="1"/>
  <c r="T111" i="2"/>
  <c r="AL111" i="2" s="1"/>
  <c r="T112" i="2"/>
  <c r="AL112" i="2" s="1"/>
  <c r="T113" i="2"/>
  <c r="AL113" i="2" s="1"/>
  <c r="T114" i="2"/>
  <c r="AL114" i="2" s="1"/>
  <c r="T115" i="2"/>
  <c r="AL115" i="2" s="1"/>
  <c r="T116" i="2"/>
  <c r="AL116" i="2" s="1"/>
  <c r="T117" i="2"/>
  <c r="AL117" i="2" s="1"/>
  <c r="T118" i="2"/>
  <c r="AL118" i="2" s="1"/>
  <c r="T119" i="2"/>
  <c r="AL119" i="2" s="1"/>
  <c r="T120" i="2"/>
  <c r="AL120" i="2" s="1"/>
  <c r="T121" i="2"/>
  <c r="AL121" i="2" s="1"/>
  <c r="T122" i="2"/>
  <c r="AL122" i="2" s="1"/>
  <c r="T123" i="2"/>
  <c r="AL123" i="2" s="1"/>
  <c r="T124" i="2"/>
  <c r="AL124" i="2" s="1"/>
  <c r="T125" i="2"/>
  <c r="AL125" i="2" s="1"/>
  <c r="T126" i="2"/>
  <c r="AL126" i="2" s="1"/>
  <c r="T127" i="2"/>
  <c r="AL127" i="2" s="1"/>
  <c r="T128" i="2"/>
  <c r="AL128" i="2" s="1"/>
  <c r="T129" i="2"/>
  <c r="AL129" i="2" s="1"/>
  <c r="T131" i="2"/>
  <c r="AL131" i="2" s="1"/>
  <c r="T132" i="2"/>
  <c r="AL132" i="2" s="1"/>
  <c r="T133" i="2"/>
  <c r="AL133" i="2" s="1"/>
  <c r="T134" i="2"/>
  <c r="AL134" i="2" s="1"/>
  <c r="T135" i="2"/>
  <c r="AL135" i="2" s="1"/>
  <c r="T136" i="2"/>
  <c r="AL136" i="2" s="1"/>
  <c r="T137" i="2"/>
  <c r="AL137" i="2" s="1"/>
  <c r="T138" i="2"/>
  <c r="AL138" i="2" s="1"/>
  <c r="T139" i="2"/>
  <c r="AL139" i="2" s="1"/>
  <c r="T140" i="2"/>
  <c r="AL140" i="2" s="1"/>
  <c r="T141" i="2"/>
  <c r="AL141" i="2" s="1"/>
  <c r="T142" i="2"/>
  <c r="AL142" i="2" s="1"/>
  <c r="T143" i="2"/>
  <c r="AL143" i="2" s="1"/>
  <c r="T144" i="2"/>
  <c r="AL144" i="2" s="1"/>
  <c r="T145" i="2"/>
  <c r="AL145" i="2" s="1"/>
  <c r="T146" i="2"/>
  <c r="AL146" i="2" s="1"/>
  <c r="T147" i="2"/>
  <c r="AL147" i="2" s="1"/>
  <c r="T148" i="2"/>
  <c r="AL148" i="2" s="1"/>
  <c r="T149" i="2"/>
  <c r="AL149" i="2" s="1"/>
  <c r="T150" i="2"/>
  <c r="AL150" i="2" s="1"/>
  <c r="T151" i="2"/>
  <c r="AL151" i="2" s="1"/>
  <c r="T152" i="2"/>
  <c r="AL152" i="2" s="1"/>
  <c r="T153" i="2"/>
  <c r="AL153" i="2" s="1"/>
  <c r="T154" i="2"/>
  <c r="AL154" i="2" s="1"/>
  <c r="T155" i="2"/>
  <c r="AL155" i="2" s="1"/>
  <c r="T156" i="2"/>
  <c r="AL156" i="2" s="1"/>
  <c r="T157" i="2"/>
  <c r="AL157" i="2" s="1"/>
  <c r="T158" i="2"/>
  <c r="AL158" i="2" s="1"/>
  <c r="T159" i="2"/>
  <c r="AL159" i="2" s="1"/>
  <c r="T160" i="2"/>
  <c r="AL160" i="2" s="1"/>
  <c r="T161" i="2"/>
  <c r="AL161" i="2" s="1"/>
  <c r="T162" i="2"/>
  <c r="AL162" i="2" s="1"/>
  <c r="T163" i="2"/>
  <c r="AL163" i="2" s="1"/>
  <c r="T164" i="2"/>
  <c r="AL164" i="2" s="1"/>
  <c r="T165" i="2"/>
  <c r="AL165" i="2" s="1"/>
  <c r="T166" i="2"/>
  <c r="AL166" i="2" s="1"/>
  <c r="T167" i="2"/>
  <c r="AL167" i="2" s="1"/>
  <c r="T168" i="2"/>
  <c r="AL168" i="2" s="1"/>
  <c r="T169" i="2"/>
  <c r="AL169" i="2" s="1"/>
  <c r="T170" i="2"/>
  <c r="AL170" i="2" s="1"/>
  <c r="T171" i="2"/>
  <c r="AL171" i="2" s="1"/>
  <c r="T174" i="2"/>
  <c r="AL174" i="2" s="1"/>
  <c r="T175" i="2"/>
  <c r="AL175" i="2" s="1"/>
  <c r="T176" i="2"/>
  <c r="AL176" i="2" s="1"/>
  <c r="T177" i="2"/>
  <c r="AL177" i="2" s="1"/>
  <c r="T178" i="2"/>
  <c r="AL178" i="2" s="1"/>
  <c r="T179" i="2"/>
  <c r="AL179" i="2" s="1"/>
  <c r="T180" i="2"/>
  <c r="AL180" i="2" s="1"/>
  <c r="T181" i="2"/>
  <c r="AL181" i="2" s="1"/>
  <c r="T182" i="2"/>
  <c r="AL182" i="2" s="1"/>
  <c r="T183" i="2"/>
  <c r="AL183" i="2" s="1"/>
  <c r="T184" i="2"/>
  <c r="AL184" i="2" s="1"/>
  <c r="T185" i="2"/>
  <c r="AL185" i="2" s="1"/>
  <c r="T186" i="2"/>
  <c r="AL186" i="2" s="1"/>
  <c r="T187" i="2"/>
  <c r="AL187" i="2" s="1"/>
  <c r="T188" i="2"/>
  <c r="AL188" i="2" s="1"/>
  <c r="T189" i="2"/>
  <c r="AL189" i="2" s="1"/>
  <c r="T190" i="2"/>
  <c r="AL190" i="2" s="1"/>
  <c r="T191" i="2"/>
  <c r="AL191" i="2" s="1"/>
  <c r="T192" i="2"/>
  <c r="AL192" i="2" s="1"/>
  <c r="T194" i="2"/>
  <c r="AL194" i="2" s="1"/>
  <c r="T195" i="2"/>
  <c r="AL195" i="2" s="1"/>
  <c r="T196" i="2"/>
  <c r="AL196" i="2" s="1"/>
  <c r="T197" i="2"/>
  <c r="AL197" i="2" s="1"/>
  <c r="T4" i="2"/>
  <c r="AL4" i="2" s="1"/>
  <c r="S1" i="13"/>
  <c r="S2" i="13"/>
  <c r="R2" i="13"/>
  <c r="Q2"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3" i="13"/>
  <c r="G131" i="9"/>
  <c r="J1" i="9"/>
  <c r="G128" i="9"/>
  <c r="U5" i="2"/>
  <c r="AM5" i="2" s="1"/>
  <c r="U6" i="2"/>
  <c r="AM6" i="2" s="1"/>
  <c r="U7" i="2"/>
  <c r="AM7" i="2" s="1"/>
  <c r="U8" i="2"/>
  <c r="AM8" i="2" s="1"/>
  <c r="U9" i="2"/>
  <c r="AM9" i="2" s="1"/>
  <c r="U10" i="2"/>
  <c r="AM10" i="2" s="1"/>
  <c r="U11" i="2"/>
  <c r="AM11" i="2" s="1"/>
  <c r="U12" i="2"/>
  <c r="AM12" i="2" s="1"/>
  <c r="U13" i="2"/>
  <c r="AM13" i="2" s="1"/>
  <c r="U14" i="2"/>
  <c r="AM14" i="2" s="1"/>
  <c r="U15" i="2"/>
  <c r="AM15" i="2" s="1"/>
  <c r="U16" i="2"/>
  <c r="AM16" i="2" s="1"/>
  <c r="U17" i="2"/>
  <c r="AM17" i="2" s="1"/>
  <c r="U18" i="2"/>
  <c r="AM18" i="2" s="1"/>
  <c r="U19" i="2"/>
  <c r="AM19" i="2" s="1"/>
  <c r="U20" i="2"/>
  <c r="AM20" i="2" s="1"/>
  <c r="U21" i="2"/>
  <c r="AM21" i="2" s="1"/>
  <c r="U22" i="2"/>
  <c r="AM22" i="2" s="1"/>
  <c r="U23" i="2"/>
  <c r="AM23" i="2" s="1"/>
  <c r="U24" i="2"/>
  <c r="AM24" i="2" s="1"/>
  <c r="U25" i="2"/>
  <c r="AM25" i="2" s="1"/>
  <c r="U26" i="2"/>
  <c r="AM26" i="2" s="1"/>
  <c r="U27" i="2"/>
  <c r="AM27" i="2" s="1"/>
  <c r="U28" i="2"/>
  <c r="AM28" i="2" s="1"/>
  <c r="U29" i="2"/>
  <c r="AM29" i="2" s="1"/>
  <c r="U30" i="2"/>
  <c r="AM30" i="2" s="1"/>
  <c r="U31" i="2"/>
  <c r="AM31" i="2" s="1"/>
  <c r="U32" i="2"/>
  <c r="AM32" i="2" s="1"/>
  <c r="U33" i="2"/>
  <c r="AM33" i="2" s="1"/>
  <c r="U34" i="2"/>
  <c r="AM34" i="2" s="1"/>
  <c r="U35" i="2"/>
  <c r="AM35" i="2" s="1"/>
  <c r="U36" i="2"/>
  <c r="AM36" i="2" s="1"/>
  <c r="U37" i="2"/>
  <c r="AM37" i="2" s="1"/>
  <c r="U38" i="2"/>
  <c r="AM38" i="2" s="1"/>
  <c r="U39" i="2"/>
  <c r="AM39" i="2" s="1"/>
  <c r="U40" i="2"/>
  <c r="AM40" i="2" s="1"/>
  <c r="U41" i="2"/>
  <c r="AM41" i="2" s="1"/>
  <c r="U42" i="2"/>
  <c r="AM42" i="2" s="1"/>
  <c r="U43" i="2"/>
  <c r="AM43" i="2" s="1"/>
  <c r="U44" i="2"/>
  <c r="AM44" i="2" s="1"/>
  <c r="U45" i="2"/>
  <c r="AM45" i="2" s="1"/>
  <c r="U46" i="2"/>
  <c r="AM46" i="2" s="1"/>
  <c r="U47" i="2"/>
  <c r="AM47" i="2" s="1"/>
  <c r="U48" i="2"/>
  <c r="AM48" i="2" s="1"/>
  <c r="U49" i="2"/>
  <c r="AM49" i="2" s="1"/>
  <c r="U50" i="2"/>
  <c r="AM50" i="2" s="1"/>
  <c r="U51" i="2"/>
  <c r="AM51" i="2" s="1"/>
  <c r="U52" i="2"/>
  <c r="AM52" i="2" s="1"/>
  <c r="U53" i="2"/>
  <c r="AM53" i="2" s="1"/>
  <c r="U54" i="2"/>
  <c r="AM54" i="2" s="1"/>
  <c r="U55" i="2"/>
  <c r="AM55" i="2" s="1"/>
  <c r="U56" i="2"/>
  <c r="AM56" i="2" s="1"/>
  <c r="U57" i="2"/>
  <c r="AM57" i="2" s="1"/>
  <c r="U58" i="2"/>
  <c r="AM58" i="2" s="1"/>
  <c r="U59" i="2"/>
  <c r="AM59" i="2" s="1"/>
  <c r="U60" i="2"/>
  <c r="AM60" i="2" s="1"/>
  <c r="U61" i="2"/>
  <c r="AM61" i="2" s="1"/>
  <c r="U62" i="2"/>
  <c r="AM62" i="2" s="1"/>
  <c r="U63" i="2"/>
  <c r="AM63" i="2" s="1"/>
  <c r="U64" i="2"/>
  <c r="AM64" i="2" s="1"/>
  <c r="U65" i="2"/>
  <c r="AM65" i="2" s="1"/>
  <c r="U66" i="2"/>
  <c r="AM66" i="2" s="1"/>
  <c r="U67" i="2"/>
  <c r="AM67" i="2" s="1"/>
  <c r="U68" i="2"/>
  <c r="AM68" i="2" s="1"/>
  <c r="U69" i="2"/>
  <c r="AM69" i="2" s="1"/>
  <c r="U70" i="2"/>
  <c r="AM70" i="2" s="1"/>
  <c r="U71" i="2"/>
  <c r="AM71" i="2" s="1"/>
  <c r="U72" i="2"/>
  <c r="AM72" i="2" s="1"/>
  <c r="U73" i="2"/>
  <c r="AM73" i="2" s="1"/>
  <c r="U74" i="2"/>
  <c r="AM74" i="2" s="1"/>
  <c r="U75" i="2"/>
  <c r="AM75" i="2" s="1"/>
  <c r="U76" i="2"/>
  <c r="AM76" i="2" s="1"/>
  <c r="U77" i="2"/>
  <c r="AM77" i="2" s="1"/>
  <c r="U78" i="2"/>
  <c r="AM78" i="2" s="1"/>
  <c r="U79" i="2"/>
  <c r="AM79" i="2" s="1"/>
  <c r="U80" i="2"/>
  <c r="AM80" i="2" s="1"/>
  <c r="U81" i="2"/>
  <c r="AM81" i="2" s="1"/>
  <c r="U82" i="2"/>
  <c r="AM82" i="2" s="1"/>
  <c r="U83" i="2"/>
  <c r="AM83" i="2" s="1"/>
  <c r="U84" i="2"/>
  <c r="AM84" i="2" s="1"/>
  <c r="U85" i="2"/>
  <c r="AM85" i="2" s="1"/>
  <c r="U86" i="2"/>
  <c r="AM86" i="2" s="1"/>
  <c r="U87" i="2"/>
  <c r="AM87" i="2" s="1"/>
  <c r="U88" i="2"/>
  <c r="AM88" i="2" s="1"/>
  <c r="U89" i="2"/>
  <c r="AM89" i="2" s="1"/>
  <c r="U90" i="2"/>
  <c r="AM90" i="2" s="1"/>
  <c r="U91" i="2"/>
  <c r="AM91" i="2" s="1"/>
  <c r="U92" i="2"/>
  <c r="AM92" i="2" s="1"/>
  <c r="U93" i="2"/>
  <c r="AM93" i="2" s="1"/>
  <c r="U94" i="2"/>
  <c r="AM94" i="2" s="1"/>
  <c r="U95" i="2"/>
  <c r="AM95" i="2" s="1"/>
  <c r="U96" i="2"/>
  <c r="AM96" i="2" s="1"/>
  <c r="U97" i="2"/>
  <c r="AM97" i="2" s="1"/>
  <c r="U98" i="2"/>
  <c r="AM98" i="2" s="1"/>
  <c r="U99" i="2"/>
  <c r="AM99" i="2" s="1"/>
  <c r="U100" i="2"/>
  <c r="AM100" i="2" s="1"/>
  <c r="U101" i="2"/>
  <c r="AM101" i="2" s="1"/>
  <c r="U102" i="2"/>
  <c r="AM102" i="2" s="1"/>
  <c r="U103" i="2"/>
  <c r="AM103" i="2" s="1"/>
  <c r="U104" i="2"/>
  <c r="AM104" i="2" s="1"/>
  <c r="U105" i="2"/>
  <c r="AM105" i="2" s="1"/>
  <c r="U106" i="2"/>
  <c r="AM106" i="2" s="1"/>
  <c r="U107" i="2"/>
  <c r="AM107" i="2" s="1"/>
  <c r="U108" i="2"/>
  <c r="AM108" i="2" s="1"/>
  <c r="U109" i="2"/>
  <c r="AM109" i="2" s="1"/>
  <c r="U110" i="2"/>
  <c r="AM110" i="2" s="1"/>
  <c r="U111" i="2"/>
  <c r="AM111" i="2" s="1"/>
  <c r="U112" i="2"/>
  <c r="AM112" i="2" s="1"/>
  <c r="U113" i="2"/>
  <c r="AM113" i="2" s="1"/>
  <c r="U114" i="2"/>
  <c r="AM114" i="2" s="1"/>
  <c r="U115" i="2"/>
  <c r="AM115" i="2" s="1"/>
  <c r="U116" i="2"/>
  <c r="AM116" i="2" s="1"/>
  <c r="U117" i="2"/>
  <c r="AM117" i="2" s="1"/>
  <c r="U118" i="2"/>
  <c r="AM118" i="2" s="1"/>
  <c r="U119" i="2"/>
  <c r="AM119" i="2" s="1"/>
  <c r="U120" i="2"/>
  <c r="AM120" i="2" s="1"/>
  <c r="U121" i="2"/>
  <c r="AM121" i="2" s="1"/>
  <c r="U122" i="2"/>
  <c r="AM122" i="2" s="1"/>
  <c r="U123" i="2"/>
  <c r="AM123" i="2" s="1"/>
  <c r="U124" i="2"/>
  <c r="AM124" i="2" s="1"/>
  <c r="U125" i="2"/>
  <c r="AM125" i="2" s="1"/>
  <c r="U126" i="2"/>
  <c r="AM126" i="2" s="1"/>
  <c r="U127" i="2"/>
  <c r="AM127" i="2" s="1"/>
  <c r="U128" i="2"/>
  <c r="AM128" i="2" s="1"/>
  <c r="U129" i="2"/>
  <c r="AM129" i="2" s="1"/>
  <c r="U131" i="2"/>
  <c r="AM131" i="2" s="1"/>
  <c r="U132" i="2"/>
  <c r="AM132" i="2" s="1"/>
  <c r="U133" i="2"/>
  <c r="AM133" i="2" s="1"/>
  <c r="U134" i="2"/>
  <c r="AM134" i="2" s="1"/>
  <c r="U135" i="2"/>
  <c r="AM135" i="2" s="1"/>
  <c r="U136" i="2"/>
  <c r="AM136" i="2" s="1"/>
  <c r="U137" i="2"/>
  <c r="AM137" i="2" s="1"/>
  <c r="U138" i="2"/>
  <c r="AM138" i="2" s="1"/>
  <c r="U139" i="2"/>
  <c r="AM139" i="2" s="1"/>
  <c r="U140" i="2"/>
  <c r="AM140" i="2" s="1"/>
  <c r="U141" i="2"/>
  <c r="AM141" i="2" s="1"/>
  <c r="U142" i="2"/>
  <c r="AM142" i="2" s="1"/>
  <c r="U143" i="2"/>
  <c r="AM143" i="2" s="1"/>
  <c r="U144" i="2"/>
  <c r="AM144" i="2" s="1"/>
  <c r="U145" i="2"/>
  <c r="AM145" i="2" s="1"/>
  <c r="U146" i="2"/>
  <c r="AM146" i="2" s="1"/>
  <c r="U147" i="2"/>
  <c r="AM147" i="2" s="1"/>
  <c r="U148" i="2"/>
  <c r="AM148" i="2" s="1"/>
  <c r="U149" i="2"/>
  <c r="AM149" i="2" s="1"/>
  <c r="U150" i="2"/>
  <c r="AM150" i="2" s="1"/>
  <c r="U151" i="2"/>
  <c r="AM151" i="2" s="1"/>
  <c r="U152" i="2"/>
  <c r="AM152" i="2" s="1"/>
  <c r="U153" i="2"/>
  <c r="AM153" i="2" s="1"/>
  <c r="U154" i="2"/>
  <c r="AM154" i="2" s="1"/>
  <c r="U155" i="2"/>
  <c r="AM155" i="2" s="1"/>
  <c r="U156" i="2"/>
  <c r="AM156" i="2" s="1"/>
  <c r="U157" i="2"/>
  <c r="AM157" i="2" s="1"/>
  <c r="U158" i="2"/>
  <c r="AM158" i="2" s="1"/>
  <c r="U159" i="2"/>
  <c r="AM159" i="2" s="1"/>
  <c r="U160" i="2"/>
  <c r="AM160" i="2" s="1"/>
  <c r="U161" i="2"/>
  <c r="AM161" i="2" s="1"/>
  <c r="U162" i="2"/>
  <c r="AM162" i="2" s="1"/>
  <c r="U163" i="2"/>
  <c r="AM163" i="2" s="1"/>
  <c r="U164" i="2"/>
  <c r="AM164" i="2" s="1"/>
  <c r="U165" i="2"/>
  <c r="AM165" i="2" s="1"/>
  <c r="U166" i="2"/>
  <c r="AM166" i="2" s="1"/>
  <c r="U167" i="2"/>
  <c r="AM167" i="2" s="1"/>
  <c r="U168" i="2"/>
  <c r="AM168" i="2" s="1"/>
  <c r="U169" i="2"/>
  <c r="AM169" i="2" s="1"/>
  <c r="U170" i="2"/>
  <c r="AM170" i="2" s="1"/>
  <c r="U171" i="2"/>
  <c r="AM171" i="2" s="1"/>
  <c r="U174" i="2"/>
  <c r="AM174" i="2" s="1"/>
  <c r="U175" i="2"/>
  <c r="AM175" i="2" s="1"/>
  <c r="U176" i="2"/>
  <c r="AM176" i="2" s="1"/>
  <c r="U177" i="2"/>
  <c r="AM177" i="2" s="1"/>
  <c r="U178" i="2"/>
  <c r="AM178" i="2" s="1"/>
  <c r="U179" i="2"/>
  <c r="AM179" i="2" s="1"/>
  <c r="U180" i="2"/>
  <c r="AM180" i="2" s="1"/>
  <c r="U181" i="2"/>
  <c r="AM181" i="2" s="1"/>
  <c r="U182" i="2"/>
  <c r="AM182" i="2" s="1"/>
  <c r="U183" i="2"/>
  <c r="AM183" i="2" s="1"/>
  <c r="U184" i="2"/>
  <c r="AM184" i="2" s="1"/>
  <c r="U185" i="2"/>
  <c r="AM185" i="2" s="1"/>
  <c r="U186" i="2"/>
  <c r="AM186" i="2" s="1"/>
  <c r="U187" i="2"/>
  <c r="AM187" i="2" s="1"/>
  <c r="U188" i="2"/>
  <c r="AM188" i="2" s="1"/>
  <c r="U189" i="2"/>
  <c r="AM189" i="2" s="1"/>
  <c r="U190" i="2"/>
  <c r="AM190" i="2" s="1"/>
  <c r="U191" i="2"/>
  <c r="AM191" i="2" s="1"/>
  <c r="U192" i="2"/>
  <c r="AM192" i="2" s="1"/>
  <c r="U194" i="2"/>
  <c r="AM194" i="2" s="1"/>
  <c r="U195" i="2"/>
  <c r="AM195" i="2" s="1"/>
  <c r="U196" i="2"/>
  <c r="AM196" i="2" s="1"/>
  <c r="U197" i="2"/>
  <c r="AM197" i="2" s="1"/>
  <c r="U4" i="2"/>
  <c r="AM4" i="2" s="1"/>
  <c r="S5" i="2"/>
  <c r="AK5" i="2" s="1"/>
  <c r="S6" i="2"/>
  <c r="AK6" i="2" s="1"/>
  <c r="S7" i="2"/>
  <c r="AK7" i="2" s="1"/>
  <c r="S8" i="2"/>
  <c r="AK8" i="2" s="1"/>
  <c r="S9" i="2"/>
  <c r="AK9" i="2" s="1"/>
  <c r="S10" i="2"/>
  <c r="AK10" i="2" s="1"/>
  <c r="S11" i="2"/>
  <c r="AK11" i="2" s="1"/>
  <c r="S12" i="2"/>
  <c r="AK12" i="2" s="1"/>
  <c r="S13" i="2"/>
  <c r="AK13" i="2" s="1"/>
  <c r="S14" i="2"/>
  <c r="AK14" i="2" s="1"/>
  <c r="S15" i="2"/>
  <c r="AK15" i="2" s="1"/>
  <c r="S16" i="2"/>
  <c r="AK16" i="2" s="1"/>
  <c r="S17" i="2"/>
  <c r="AK17" i="2" s="1"/>
  <c r="S18" i="2"/>
  <c r="AK18" i="2" s="1"/>
  <c r="S19" i="2"/>
  <c r="AK19" i="2" s="1"/>
  <c r="S20" i="2"/>
  <c r="AK20" i="2" s="1"/>
  <c r="S21" i="2"/>
  <c r="AK21" i="2" s="1"/>
  <c r="S22" i="2"/>
  <c r="AK22" i="2" s="1"/>
  <c r="S23" i="2"/>
  <c r="AK23" i="2" s="1"/>
  <c r="S24" i="2"/>
  <c r="AK24" i="2" s="1"/>
  <c r="S25" i="2"/>
  <c r="AK25" i="2" s="1"/>
  <c r="S26" i="2"/>
  <c r="AK26" i="2" s="1"/>
  <c r="S27" i="2"/>
  <c r="AK27" i="2" s="1"/>
  <c r="S28" i="2"/>
  <c r="AK28" i="2" s="1"/>
  <c r="S29" i="2"/>
  <c r="AK29" i="2" s="1"/>
  <c r="S30" i="2"/>
  <c r="AK30" i="2" s="1"/>
  <c r="S31" i="2"/>
  <c r="AK31" i="2" s="1"/>
  <c r="S32" i="2"/>
  <c r="AK32" i="2" s="1"/>
  <c r="S33" i="2"/>
  <c r="AK33" i="2" s="1"/>
  <c r="S34" i="2"/>
  <c r="AK34" i="2" s="1"/>
  <c r="S35" i="2"/>
  <c r="AK35" i="2" s="1"/>
  <c r="S36" i="2"/>
  <c r="AK36" i="2" s="1"/>
  <c r="S37" i="2"/>
  <c r="AK37" i="2" s="1"/>
  <c r="S38" i="2"/>
  <c r="AK38" i="2" s="1"/>
  <c r="S39" i="2"/>
  <c r="AK39" i="2" s="1"/>
  <c r="S40" i="2"/>
  <c r="AK40" i="2" s="1"/>
  <c r="S41" i="2"/>
  <c r="AK41" i="2" s="1"/>
  <c r="S42" i="2"/>
  <c r="AK42" i="2" s="1"/>
  <c r="S43" i="2"/>
  <c r="AK43" i="2" s="1"/>
  <c r="S44" i="2"/>
  <c r="AK44" i="2" s="1"/>
  <c r="S45" i="2"/>
  <c r="AK45" i="2" s="1"/>
  <c r="S46" i="2"/>
  <c r="AK46" i="2" s="1"/>
  <c r="S47" i="2"/>
  <c r="AK47" i="2" s="1"/>
  <c r="S48" i="2"/>
  <c r="AK48" i="2" s="1"/>
  <c r="S49" i="2"/>
  <c r="AK49" i="2" s="1"/>
  <c r="S50" i="2"/>
  <c r="AK50" i="2" s="1"/>
  <c r="S51" i="2"/>
  <c r="AK51" i="2" s="1"/>
  <c r="S52" i="2"/>
  <c r="AK52" i="2" s="1"/>
  <c r="S53" i="2"/>
  <c r="AK53" i="2" s="1"/>
  <c r="S54" i="2"/>
  <c r="AK54" i="2" s="1"/>
  <c r="S55" i="2"/>
  <c r="AK55" i="2" s="1"/>
  <c r="S56" i="2"/>
  <c r="AK56" i="2" s="1"/>
  <c r="S57" i="2"/>
  <c r="AK57" i="2" s="1"/>
  <c r="S58" i="2"/>
  <c r="AK58" i="2" s="1"/>
  <c r="S59" i="2"/>
  <c r="AK59" i="2" s="1"/>
  <c r="S60" i="2"/>
  <c r="AK60" i="2" s="1"/>
  <c r="S61" i="2"/>
  <c r="AK61" i="2" s="1"/>
  <c r="S62" i="2"/>
  <c r="AK62" i="2" s="1"/>
  <c r="S63" i="2"/>
  <c r="AK63" i="2" s="1"/>
  <c r="S64" i="2"/>
  <c r="AK64" i="2" s="1"/>
  <c r="S65" i="2"/>
  <c r="AK65" i="2" s="1"/>
  <c r="S66" i="2"/>
  <c r="AK66" i="2" s="1"/>
  <c r="S67" i="2"/>
  <c r="AK67" i="2" s="1"/>
  <c r="S68" i="2"/>
  <c r="AK68" i="2" s="1"/>
  <c r="S69" i="2"/>
  <c r="AK69" i="2" s="1"/>
  <c r="S70" i="2"/>
  <c r="AK70" i="2" s="1"/>
  <c r="S71" i="2"/>
  <c r="AK71" i="2" s="1"/>
  <c r="S72" i="2"/>
  <c r="AK72" i="2" s="1"/>
  <c r="S73" i="2"/>
  <c r="AK73" i="2" s="1"/>
  <c r="S74" i="2"/>
  <c r="AK74" i="2" s="1"/>
  <c r="S75" i="2"/>
  <c r="AK75" i="2" s="1"/>
  <c r="S76" i="2"/>
  <c r="AK76" i="2" s="1"/>
  <c r="S77" i="2"/>
  <c r="AK77" i="2" s="1"/>
  <c r="S78" i="2"/>
  <c r="AK78" i="2" s="1"/>
  <c r="S79" i="2"/>
  <c r="AK79" i="2" s="1"/>
  <c r="S80" i="2"/>
  <c r="AK80" i="2" s="1"/>
  <c r="S81" i="2"/>
  <c r="AK81" i="2" s="1"/>
  <c r="S82" i="2"/>
  <c r="AK82" i="2" s="1"/>
  <c r="S83" i="2"/>
  <c r="AK83" i="2" s="1"/>
  <c r="S84" i="2"/>
  <c r="AK84" i="2" s="1"/>
  <c r="S85" i="2"/>
  <c r="AK85" i="2" s="1"/>
  <c r="S86" i="2"/>
  <c r="AK86" i="2" s="1"/>
  <c r="S87" i="2"/>
  <c r="AK87" i="2" s="1"/>
  <c r="S88" i="2"/>
  <c r="AK88" i="2" s="1"/>
  <c r="S89" i="2"/>
  <c r="AK89" i="2" s="1"/>
  <c r="S90" i="2"/>
  <c r="AK90" i="2" s="1"/>
  <c r="S91" i="2"/>
  <c r="AK91" i="2" s="1"/>
  <c r="S92" i="2"/>
  <c r="AK92" i="2" s="1"/>
  <c r="S93" i="2"/>
  <c r="AK93" i="2" s="1"/>
  <c r="S94" i="2"/>
  <c r="AK94" i="2" s="1"/>
  <c r="S95" i="2"/>
  <c r="AK95" i="2" s="1"/>
  <c r="S96" i="2"/>
  <c r="AK96" i="2" s="1"/>
  <c r="S97" i="2"/>
  <c r="AK97" i="2" s="1"/>
  <c r="S98" i="2"/>
  <c r="AK98" i="2" s="1"/>
  <c r="S99" i="2"/>
  <c r="AK99" i="2" s="1"/>
  <c r="S100" i="2"/>
  <c r="AK100" i="2" s="1"/>
  <c r="S101" i="2"/>
  <c r="AK101" i="2" s="1"/>
  <c r="S102" i="2"/>
  <c r="AK102" i="2" s="1"/>
  <c r="S103" i="2"/>
  <c r="AK103" i="2" s="1"/>
  <c r="S104" i="2"/>
  <c r="AK104" i="2" s="1"/>
  <c r="S105" i="2"/>
  <c r="AK105" i="2" s="1"/>
  <c r="S106" i="2"/>
  <c r="AK106" i="2" s="1"/>
  <c r="S107" i="2"/>
  <c r="AK107" i="2" s="1"/>
  <c r="S108" i="2"/>
  <c r="AK108" i="2" s="1"/>
  <c r="S109" i="2"/>
  <c r="AK109" i="2" s="1"/>
  <c r="S110" i="2"/>
  <c r="AK110" i="2" s="1"/>
  <c r="S111" i="2"/>
  <c r="AK111" i="2" s="1"/>
  <c r="S112" i="2"/>
  <c r="AK112" i="2" s="1"/>
  <c r="S113" i="2"/>
  <c r="AK113" i="2" s="1"/>
  <c r="S114" i="2"/>
  <c r="AK114" i="2" s="1"/>
  <c r="S115" i="2"/>
  <c r="AK115" i="2" s="1"/>
  <c r="S116" i="2"/>
  <c r="AK116" i="2" s="1"/>
  <c r="S117" i="2"/>
  <c r="AK117" i="2" s="1"/>
  <c r="S118" i="2"/>
  <c r="AK118" i="2" s="1"/>
  <c r="S119" i="2"/>
  <c r="AK119" i="2" s="1"/>
  <c r="S120" i="2"/>
  <c r="AK120" i="2" s="1"/>
  <c r="S121" i="2"/>
  <c r="AK121" i="2" s="1"/>
  <c r="S122" i="2"/>
  <c r="AK122" i="2" s="1"/>
  <c r="S123" i="2"/>
  <c r="AK123" i="2" s="1"/>
  <c r="S124" i="2"/>
  <c r="AK124" i="2" s="1"/>
  <c r="S125" i="2"/>
  <c r="AK125" i="2" s="1"/>
  <c r="S126" i="2"/>
  <c r="AK126" i="2" s="1"/>
  <c r="S127" i="2"/>
  <c r="AK127" i="2" s="1"/>
  <c r="S128" i="2"/>
  <c r="AK128" i="2" s="1"/>
  <c r="S129" i="2"/>
  <c r="AK129" i="2" s="1"/>
  <c r="S131" i="2"/>
  <c r="AK131" i="2" s="1"/>
  <c r="S132" i="2"/>
  <c r="AK132" i="2" s="1"/>
  <c r="S133" i="2"/>
  <c r="AK133" i="2" s="1"/>
  <c r="S134" i="2"/>
  <c r="AK134" i="2" s="1"/>
  <c r="S135" i="2"/>
  <c r="AK135" i="2" s="1"/>
  <c r="S136" i="2"/>
  <c r="AK136" i="2" s="1"/>
  <c r="S137" i="2"/>
  <c r="AK137" i="2" s="1"/>
  <c r="S138" i="2"/>
  <c r="AK138" i="2" s="1"/>
  <c r="S139" i="2"/>
  <c r="AK139" i="2" s="1"/>
  <c r="S140" i="2"/>
  <c r="AK140" i="2" s="1"/>
  <c r="S141" i="2"/>
  <c r="AK141" i="2" s="1"/>
  <c r="S142" i="2"/>
  <c r="AK142" i="2" s="1"/>
  <c r="S143" i="2"/>
  <c r="AK143" i="2" s="1"/>
  <c r="S144" i="2"/>
  <c r="AK144" i="2" s="1"/>
  <c r="S145" i="2"/>
  <c r="AK145" i="2" s="1"/>
  <c r="S146" i="2"/>
  <c r="AK146" i="2" s="1"/>
  <c r="S147" i="2"/>
  <c r="AK147" i="2" s="1"/>
  <c r="S148" i="2"/>
  <c r="AK148" i="2" s="1"/>
  <c r="S149" i="2"/>
  <c r="AK149" i="2" s="1"/>
  <c r="S150" i="2"/>
  <c r="AK150" i="2" s="1"/>
  <c r="S151" i="2"/>
  <c r="AK151" i="2" s="1"/>
  <c r="S152" i="2"/>
  <c r="AK152" i="2" s="1"/>
  <c r="S153" i="2"/>
  <c r="AK153" i="2" s="1"/>
  <c r="S154" i="2"/>
  <c r="AK154" i="2" s="1"/>
  <c r="S155" i="2"/>
  <c r="AK155" i="2" s="1"/>
  <c r="S156" i="2"/>
  <c r="AK156" i="2" s="1"/>
  <c r="S157" i="2"/>
  <c r="AK157" i="2" s="1"/>
  <c r="S158" i="2"/>
  <c r="AK158" i="2" s="1"/>
  <c r="S159" i="2"/>
  <c r="AK159" i="2" s="1"/>
  <c r="S160" i="2"/>
  <c r="AK160" i="2" s="1"/>
  <c r="S161" i="2"/>
  <c r="AK161" i="2" s="1"/>
  <c r="S162" i="2"/>
  <c r="AK162" i="2" s="1"/>
  <c r="S163" i="2"/>
  <c r="AK163" i="2" s="1"/>
  <c r="S164" i="2"/>
  <c r="AK164" i="2" s="1"/>
  <c r="S165" i="2"/>
  <c r="AK165" i="2" s="1"/>
  <c r="S166" i="2"/>
  <c r="AK166" i="2" s="1"/>
  <c r="S167" i="2"/>
  <c r="AK167" i="2" s="1"/>
  <c r="S168" i="2"/>
  <c r="AK168" i="2" s="1"/>
  <c r="S169" i="2"/>
  <c r="AK169" i="2" s="1"/>
  <c r="S170" i="2"/>
  <c r="AK170" i="2" s="1"/>
  <c r="S171" i="2"/>
  <c r="AK171" i="2" s="1"/>
  <c r="S174" i="2"/>
  <c r="AK174" i="2" s="1"/>
  <c r="S175" i="2"/>
  <c r="AK175" i="2" s="1"/>
  <c r="S176" i="2"/>
  <c r="AK176" i="2" s="1"/>
  <c r="S177" i="2"/>
  <c r="AK177" i="2" s="1"/>
  <c r="S178" i="2"/>
  <c r="AK178" i="2" s="1"/>
  <c r="S179" i="2"/>
  <c r="AK179" i="2" s="1"/>
  <c r="S180" i="2"/>
  <c r="AK180" i="2" s="1"/>
  <c r="S181" i="2"/>
  <c r="AK181" i="2" s="1"/>
  <c r="S182" i="2"/>
  <c r="AK182" i="2" s="1"/>
  <c r="S183" i="2"/>
  <c r="AK183" i="2" s="1"/>
  <c r="S184" i="2"/>
  <c r="AK184" i="2" s="1"/>
  <c r="S185" i="2"/>
  <c r="AK185" i="2" s="1"/>
  <c r="S186" i="2"/>
  <c r="AK186" i="2" s="1"/>
  <c r="S187" i="2"/>
  <c r="AK187" i="2" s="1"/>
  <c r="S188" i="2"/>
  <c r="AK188" i="2" s="1"/>
  <c r="S189" i="2"/>
  <c r="AK189" i="2" s="1"/>
  <c r="S190" i="2"/>
  <c r="AK190" i="2" s="1"/>
  <c r="S191" i="2"/>
  <c r="AK191" i="2" s="1"/>
  <c r="S192" i="2"/>
  <c r="AK192" i="2" s="1"/>
  <c r="S194" i="2"/>
  <c r="AK194" i="2" s="1"/>
  <c r="S195" i="2"/>
  <c r="AK195" i="2" s="1"/>
  <c r="S196" i="2"/>
  <c r="AK196" i="2" s="1"/>
  <c r="S197" i="2"/>
  <c r="AK197" i="2" s="1"/>
  <c r="S4" i="2"/>
  <c r="AK4" i="2" s="1"/>
  <c r="R5" i="2"/>
  <c r="AJ5" i="2" s="1"/>
  <c r="R6" i="2"/>
  <c r="AJ6" i="2" s="1"/>
  <c r="R7" i="2"/>
  <c r="AJ7" i="2" s="1"/>
  <c r="R8" i="2"/>
  <c r="AJ8" i="2" s="1"/>
  <c r="R9" i="2"/>
  <c r="AJ9" i="2" s="1"/>
  <c r="R10" i="2"/>
  <c r="AJ10" i="2" s="1"/>
  <c r="R11" i="2"/>
  <c r="AJ11" i="2" s="1"/>
  <c r="R12" i="2"/>
  <c r="AJ12" i="2" s="1"/>
  <c r="R13" i="2"/>
  <c r="AJ13" i="2" s="1"/>
  <c r="R14" i="2"/>
  <c r="AJ14" i="2" s="1"/>
  <c r="R15" i="2"/>
  <c r="AJ15" i="2" s="1"/>
  <c r="R16" i="2"/>
  <c r="AJ16" i="2" s="1"/>
  <c r="R17" i="2"/>
  <c r="AJ17" i="2" s="1"/>
  <c r="R18" i="2"/>
  <c r="AJ18" i="2" s="1"/>
  <c r="R19" i="2"/>
  <c r="AJ19" i="2" s="1"/>
  <c r="R20" i="2"/>
  <c r="AJ20" i="2" s="1"/>
  <c r="R21" i="2"/>
  <c r="AJ21" i="2" s="1"/>
  <c r="R22" i="2"/>
  <c r="AJ22" i="2" s="1"/>
  <c r="R23" i="2"/>
  <c r="AJ23" i="2" s="1"/>
  <c r="R24" i="2"/>
  <c r="AJ24" i="2" s="1"/>
  <c r="R25" i="2"/>
  <c r="AJ25" i="2" s="1"/>
  <c r="R26" i="2"/>
  <c r="AJ26" i="2" s="1"/>
  <c r="R27" i="2"/>
  <c r="AJ27" i="2" s="1"/>
  <c r="R28" i="2"/>
  <c r="AJ28" i="2" s="1"/>
  <c r="R29" i="2"/>
  <c r="AJ29" i="2" s="1"/>
  <c r="R30" i="2"/>
  <c r="AJ30" i="2" s="1"/>
  <c r="R31" i="2"/>
  <c r="AJ31" i="2" s="1"/>
  <c r="R32" i="2"/>
  <c r="AJ32" i="2" s="1"/>
  <c r="R33" i="2"/>
  <c r="AJ33" i="2" s="1"/>
  <c r="R34" i="2"/>
  <c r="AJ34" i="2" s="1"/>
  <c r="R35" i="2"/>
  <c r="AJ35" i="2" s="1"/>
  <c r="R36" i="2"/>
  <c r="AJ36" i="2" s="1"/>
  <c r="R37" i="2"/>
  <c r="AJ37" i="2" s="1"/>
  <c r="R38" i="2"/>
  <c r="AJ38" i="2" s="1"/>
  <c r="R39" i="2"/>
  <c r="AJ39" i="2" s="1"/>
  <c r="R40" i="2"/>
  <c r="AJ40" i="2" s="1"/>
  <c r="R41" i="2"/>
  <c r="AJ41" i="2" s="1"/>
  <c r="R42" i="2"/>
  <c r="AJ42" i="2" s="1"/>
  <c r="R43" i="2"/>
  <c r="AJ43" i="2" s="1"/>
  <c r="R44" i="2"/>
  <c r="AJ44" i="2" s="1"/>
  <c r="R45" i="2"/>
  <c r="AJ45" i="2" s="1"/>
  <c r="R46" i="2"/>
  <c r="AJ46" i="2" s="1"/>
  <c r="R47" i="2"/>
  <c r="AJ47" i="2" s="1"/>
  <c r="R48" i="2"/>
  <c r="AJ48" i="2" s="1"/>
  <c r="R49" i="2"/>
  <c r="AJ49" i="2" s="1"/>
  <c r="R50" i="2"/>
  <c r="AJ50" i="2" s="1"/>
  <c r="R51" i="2"/>
  <c r="AJ51" i="2" s="1"/>
  <c r="R52" i="2"/>
  <c r="AJ52" i="2" s="1"/>
  <c r="R53" i="2"/>
  <c r="AJ53" i="2" s="1"/>
  <c r="R54" i="2"/>
  <c r="AJ54" i="2" s="1"/>
  <c r="R55" i="2"/>
  <c r="AJ55" i="2" s="1"/>
  <c r="R56" i="2"/>
  <c r="AJ56" i="2" s="1"/>
  <c r="R57" i="2"/>
  <c r="AJ57" i="2" s="1"/>
  <c r="R58" i="2"/>
  <c r="AJ58" i="2" s="1"/>
  <c r="R59" i="2"/>
  <c r="AJ59" i="2" s="1"/>
  <c r="R60" i="2"/>
  <c r="AJ60" i="2" s="1"/>
  <c r="R61" i="2"/>
  <c r="AJ61" i="2" s="1"/>
  <c r="R62" i="2"/>
  <c r="AJ62" i="2" s="1"/>
  <c r="R63" i="2"/>
  <c r="AJ63" i="2" s="1"/>
  <c r="R64" i="2"/>
  <c r="AJ64" i="2" s="1"/>
  <c r="R65" i="2"/>
  <c r="AJ65" i="2" s="1"/>
  <c r="R66" i="2"/>
  <c r="AJ66" i="2" s="1"/>
  <c r="R67" i="2"/>
  <c r="AJ67" i="2" s="1"/>
  <c r="R68" i="2"/>
  <c r="AJ68" i="2" s="1"/>
  <c r="R69" i="2"/>
  <c r="AJ69" i="2" s="1"/>
  <c r="R70" i="2"/>
  <c r="AJ70" i="2" s="1"/>
  <c r="R71" i="2"/>
  <c r="AJ71" i="2" s="1"/>
  <c r="R72" i="2"/>
  <c r="AJ72" i="2" s="1"/>
  <c r="R73" i="2"/>
  <c r="AJ73" i="2" s="1"/>
  <c r="R74" i="2"/>
  <c r="AJ74" i="2" s="1"/>
  <c r="R75" i="2"/>
  <c r="AJ75" i="2" s="1"/>
  <c r="R76" i="2"/>
  <c r="AJ76" i="2" s="1"/>
  <c r="R77" i="2"/>
  <c r="AJ77" i="2" s="1"/>
  <c r="R78" i="2"/>
  <c r="AJ78" i="2" s="1"/>
  <c r="R79" i="2"/>
  <c r="AJ79" i="2" s="1"/>
  <c r="R80" i="2"/>
  <c r="AJ80" i="2" s="1"/>
  <c r="R81" i="2"/>
  <c r="AJ81" i="2" s="1"/>
  <c r="R82" i="2"/>
  <c r="AJ82" i="2" s="1"/>
  <c r="R83" i="2"/>
  <c r="AJ83" i="2" s="1"/>
  <c r="R84" i="2"/>
  <c r="AJ84" i="2" s="1"/>
  <c r="R85" i="2"/>
  <c r="AJ85" i="2" s="1"/>
  <c r="R86" i="2"/>
  <c r="AJ86" i="2" s="1"/>
  <c r="R87" i="2"/>
  <c r="AJ87" i="2" s="1"/>
  <c r="R88" i="2"/>
  <c r="AJ88" i="2" s="1"/>
  <c r="R89" i="2"/>
  <c r="AJ89" i="2" s="1"/>
  <c r="R90" i="2"/>
  <c r="AJ90" i="2" s="1"/>
  <c r="R91" i="2"/>
  <c r="AJ91" i="2" s="1"/>
  <c r="R92" i="2"/>
  <c r="AJ92" i="2" s="1"/>
  <c r="R93" i="2"/>
  <c r="AJ93" i="2" s="1"/>
  <c r="R94" i="2"/>
  <c r="AJ94" i="2" s="1"/>
  <c r="R95" i="2"/>
  <c r="AJ95" i="2" s="1"/>
  <c r="R96" i="2"/>
  <c r="AJ96" i="2" s="1"/>
  <c r="R97" i="2"/>
  <c r="AJ97" i="2" s="1"/>
  <c r="R98" i="2"/>
  <c r="AJ98" i="2" s="1"/>
  <c r="R99" i="2"/>
  <c r="AJ99" i="2" s="1"/>
  <c r="R100" i="2"/>
  <c r="AJ100" i="2" s="1"/>
  <c r="R101" i="2"/>
  <c r="AJ101" i="2" s="1"/>
  <c r="R102" i="2"/>
  <c r="AJ102" i="2" s="1"/>
  <c r="R103" i="2"/>
  <c r="AJ103" i="2" s="1"/>
  <c r="R104" i="2"/>
  <c r="AJ104" i="2" s="1"/>
  <c r="R105" i="2"/>
  <c r="AJ105" i="2" s="1"/>
  <c r="R106" i="2"/>
  <c r="AJ106" i="2" s="1"/>
  <c r="R107" i="2"/>
  <c r="AJ107" i="2" s="1"/>
  <c r="R108" i="2"/>
  <c r="AJ108" i="2" s="1"/>
  <c r="R109" i="2"/>
  <c r="AJ109" i="2" s="1"/>
  <c r="R110" i="2"/>
  <c r="AJ110" i="2" s="1"/>
  <c r="R111" i="2"/>
  <c r="AJ111" i="2" s="1"/>
  <c r="R112" i="2"/>
  <c r="AJ112" i="2" s="1"/>
  <c r="R113" i="2"/>
  <c r="AJ113" i="2" s="1"/>
  <c r="R114" i="2"/>
  <c r="AJ114" i="2" s="1"/>
  <c r="R115" i="2"/>
  <c r="AJ115" i="2" s="1"/>
  <c r="R116" i="2"/>
  <c r="AJ116" i="2" s="1"/>
  <c r="R117" i="2"/>
  <c r="AJ117" i="2" s="1"/>
  <c r="R118" i="2"/>
  <c r="AJ118" i="2" s="1"/>
  <c r="R119" i="2"/>
  <c r="AJ119" i="2" s="1"/>
  <c r="R120" i="2"/>
  <c r="AJ120" i="2" s="1"/>
  <c r="R121" i="2"/>
  <c r="AJ121" i="2" s="1"/>
  <c r="R122" i="2"/>
  <c r="AJ122" i="2" s="1"/>
  <c r="R123" i="2"/>
  <c r="AJ123" i="2" s="1"/>
  <c r="R124" i="2"/>
  <c r="AJ124" i="2" s="1"/>
  <c r="R125" i="2"/>
  <c r="AJ125" i="2" s="1"/>
  <c r="R126" i="2"/>
  <c r="AJ126" i="2" s="1"/>
  <c r="R127" i="2"/>
  <c r="AJ127" i="2" s="1"/>
  <c r="R128" i="2"/>
  <c r="AJ128" i="2" s="1"/>
  <c r="R129" i="2"/>
  <c r="AJ129" i="2" s="1"/>
  <c r="R131" i="2"/>
  <c r="AJ131" i="2" s="1"/>
  <c r="R132" i="2"/>
  <c r="AJ132" i="2" s="1"/>
  <c r="R133" i="2"/>
  <c r="AJ133" i="2" s="1"/>
  <c r="R134" i="2"/>
  <c r="AJ134" i="2" s="1"/>
  <c r="R135" i="2"/>
  <c r="AJ135" i="2" s="1"/>
  <c r="R136" i="2"/>
  <c r="AJ136" i="2" s="1"/>
  <c r="R137" i="2"/>
  <c r="AJ137" i="2" s="1"/>
  <c r="R138" i="2"/>
  <c r="AJ138" i="2" s="1"/>
  <c r="R139" i="2"/>
  <c r="AJ139" i="2" s="1"/>
  <c r="R140" i="2"/>
  <c r="AJ140" i="2" s="1"/>
  <c r="R141" i="2"/>
  <c r="AJ141" i="2" s="1"/>
  <c r="R142" i="2"/>
  <c r="AJ142" i="2" s="1"/>
  <c r="R143" i="2"/>
  <c r="AJ143" i="2" s="1"/>
  <c r="R144" i="2"/>
  <c r="AJ144" i="2" s="1"/>
  <c r="R145" i="2"/>
  <c r="AJ145" i="2" s="1"/>
  <c r="R146" i="2"/>
  <c r="AJ146" i="2" s="1"/>
  <c r="R147" i="2"/>
  <c r="AJ147" i="2" s="1"/>
  <c r="R148" i="2"/>
  <c r="AJ148" i="2" s="1"/>
  <c r="R149" i="2"/>
  <c r="AJ149" i="2" s="1"/>
  <c r="R150" i="2"/>
  <c r="AJ150" i="2" s="1"/>
  <c r="R151" i="2"/>
  <c r="AJ151" i="2" s="1"/>
  <c r="R152" i="2"/>
  <c r="AJ152" i="2" s="1"/>
  <c r="R153" i="2"/>
  <c r="AJ153" i="2" s="1"/>
  <c r="R154" i="2"/>
  <c r="AJ154" i="2" s="1"/>
  <c r="R155" i="2"/>
  <c r="AJ155" i="2" s="1"/>
  <c r="R156" i="2"/>
  <c r="AJ156" i="2" s="1"/>
  <c r="R157" i="2"/>
  <c r="AJ157" i="2" s="1"/>
  <c r="R158" i="2"/>
  <c r="AJ158" i="2" s="1"/>
  <c r="R159" i="2"/>
  <c r="AJ159" i="2" s="1"/>
  <c r="R160" i="2"/>
  <c r="AJ160" i="2" s="1"/>
  <c r="R161" i="2"/>
  <c r="AJ161" i="2" s="1"/>
  <c r="R162" i="2"/>
  <c r="AJ162" i="2" s="1"/>
  <c r="R163" i="2"/>
  <c r="AJ163" i="2" s="1"/>
  <c r="R164" i="2"/>
  <c r="AJ164" i="2" s="1"/>
  <c r="R165" i="2"/>
  <c r="AJ165" i="2" s="1"/>
  <c r="R166" i="2"/>
  <c r="AJ166" i="2" s="1"/>
  <c r="R167" i="2"/>
  <c r="AJ167" i="2" s="1"/>
  <c r="R168" i="2"/>
  <c r="AJ168" i="2" s="1"/>
  <c r="R169" i="2"/>
  <c r="AJ169" i="2" s="1"/>
  <c r="R170" i="2"/>
  <c r="AJ170" i="2" s="1"/>
  <c r="R171" i="2"/>
  <c r="AJ171" i="2" s="1"/>
  <c r="R174" i="2"/>
  <c r="AJ174" i="2" s="1"/>
  <c r="R175" i="2"/>
  <c r="AJ175" i="2" s="1"/>
  <c r="R176" i="2"/>
  <c r="AJ176" i="2" s="1"/>
  <c r="R177" i="2"/>
  <c r="AJ177" i="2" s="1"/>
  <c r="R178" i="2"/>
  <c r="AJ178" i="2" s="1"/>
  <c r="R179" i="2"/>
  <c r="AJ179" i="2" s="1"/>
  <c r="R180" i="2"/>
  <c r="AJ180" i="2" s="1"/>
  <c r="R181" i="2"/>
  <c r="AJ181" i="2" s="1"/>
  <c r="R182" i="2"/>
  <c r="AJ182" i="2" s="1"/>
  <c r="R183" i="2"/>
  <c r="AJ183" i="2" s="1"/>
  <c r="R184" i="2"/>
  <c r="AJ184" i="2" s="1"/>
  <c r="R185" i="2"/>
  <c r="AJ185" i="2" s="1"/>
  <c r="R186" i="2"/>
  <c r="AJ186" i="2" s="1"/>
  <c r="R187" i="2"/>
  <c r="AJ187" i="2" s="1"/>
  <c r="R188" i="2"/>
  <c r="AJ188" i="2" s="1"/>
  <c r="R189" i="2"/>
  <c r="AJ189" i="2" s="1"/>
  <c r="R190" i="2"/>
  <c r="AJ190" i="2" s="1"/>
  <c r="R191" i="2"/>
  <c r="AJ191" i="2" s="1"/>
  <c r="R192" i="2"/>
  <c r="AJ192" i="2" s="1"/>
  <c r="R194" i="2"/>
  <c r="AJ194" i="2" s="1"/>
  <c r="R195" i="2"/>
  <c r="AJ195" i="2" s="1"/>
  <c r="R196" i="2"/>
  <c r="AJ196" i="2" s="1"/>
  <c r="R197" i="2"/>
  <c r="AJ197" i="2" s="1"/>
  <c r="R4" i="2"/>
  <c r="AJ4" i="2" s="1"/>
  <c r="D55" i="7"/>
  <c r="Q5" i="2"/>
  <c r="AI5" i="2" s="1"/>
  <c r="Q6" i="2"/>
  <c r="AI6" i="2" s="1"/>
  <c r="Q7" i="2"/>
  <c r="AI7" i="2" s="1"/>
  <c r="Q8" i="2"/>
  <c r="AI8" i="2" s="1"/>
  <c r="Q9" i="2"/>
  <c r="AI9" i="2" s="1"/>
  <c r="Q10" i="2"/>
  <c r="AI10" i="2" s="1"/>
  <c r="Q11" i="2"/>
  <c r="AI11" i="2" s="1"/>
  <c r="Q12" i="2"/>
  <c r="AI12" i="2" s="1"/>
  <c r="Q13" i="2"/>
  <c r="AI13" i="2" s="1"/>
  <c r="Q14" i="2"/>
  <c r="AI14" i="2" s="1"/>
  <c r="Q15" i="2"/>
  <c r="AI15" i="2" s="1"/>
  <c r="Q16" i="2"/>
  <c r="AI16" i="2" s="1"/>
  <c r="Q17" i="2"/>
  <c r="AI17" i="2" s="1"/>
  <c r="Q18" i="2"/>
  <c r="AI18" i="2" s="1"/>
  <c r="Q19" i="2"/>
  <c r="AI19" i="2" s="1"/>
  <c r="Q20" i="2"/>
  <c r="AI20" i="2" s="1"/>
  <c r="Q21" i="2"/>
  <c r="AI21" i="2" s="1"/>
  <c r="Q22" i="2"/>
  <c r="AI22" i="2" s="1"/>
  <c r="Q23" i="2"/>
  <c r="AI23" i="2" s="1"/>
  <c r="Q24" i="2"/>
  <c r="AI24" i="2" s="1"/>
  <c r="Q25" i="2"/>
  <c r="AI25" i="2" s="1"/>
  <c r="Q26" i="2"/>
  <c r="AI26" i="2" s="1"/>
  <c r="Q27" i="2"/>
  <c r="AI27" i="2" s="1"/>
  <c r="Q28" i="2"/>
  <c r="AI28" i="2" s="1"/>
  <c r="Q29" i="2"/>
  <c r="AI29" i="2" s="1"/>
  <c r="Q30" i="2"/>
  <c r="AI30" i="2" s="1"/>
  <c r="Q31" i="2"/>
  <c r="AI31" i="2" s="1"/>
  <c r="Q32" i="2"/>
  <c r="AI32" i="2" s="1"/>
  <c r="Q33" i="2"/>
  <c r="AI33" i="2" s="1"/>
  <c r="Q34" i="2"/>
  <c r="AI34" i="2" s="1"/>
  <c r="Q35" i="2"/>
  <c r="AI35" i="2" s="1"/>
  <c r="Q36" i="2"/>
  <c r="AI36" i="2" s="1"/>
  <c r="Q37" i="2"/>
  <c r="AI37" i="2" s="1"/>
  <c r="Q38" i="2"/>
  <c r="AI38" i="2" s="1"/>
  <c r="Q39" i="2"/>
  <c r="AI39" i="2" s="1"/>
  <c r="Q40" i="2"/>
  <c r="AI40" i="2" s="1"/>
  <c r="Q41" i="2"/>
  <c r="AI41" i="2" s="1"/>
  <c r="Q42" i="2"/>
  <c r="AI42" i="2" s="1"/>
  <c r="Q43" i="2"/>
  <c r="AI43" i="2" s="1"/>
  <c r="Q44" i="2"/>
  <c r="AI44" i="2" s="1"/>
  <c r="Q45" i="2"/>
  <c r="AI45" i="2" s="1"/>
  <c r="Q46" i="2"/>
  <c r="AI46" i="2" s="1"/>
  <c r="Q47" i="2"/>
  <c r="AI47" i="2" s="1"/>
  <c r="Q48" i="2"/>
  <c r="AI48" i="2" s="1"/>
  <c r="Q49" i="2"/>
  <c r="AI49" i="2" s="1"/>
  <c r="Q50" i="2"/>
  <c r="AI50" i="2" s="1"/>
  <c r="Q51" i="2"/>
  <c r="AI51" i="2" s="1"/>
  <c r="Q52" i="2"/>
  <c r="AI52" i="2" s="1"/>
  <c r="Q53" i="2"/>
  <c r="AI53" i="2" s="1"/>
  <c r="Q54" i="2"/>
  <c r="AI54" i="2" s="1"/>
  <c r="Q55" i="2"/>
  <c r="AI55" i="2" s="1"/>
  <c r="Q56" i="2"/>
  <c r="AI56" i="2" s="1"/>
  <c r="Q57" i="2"/>
  <c r="AI57" i="2" s="1"/>
  <c r="Q58" i="2"/>
  <c r="AI58" i="2" s="1"/>
  <c r="Q59" i="2"/>
  <c r="AI59" i="2" s="1"/>
  <c r="Q60" i="2"/>
  <c r="AI60" i="2" s="1"/>
  <c r="Q61" i="2"/>
  <c r="AI61" i="2" s="1"/>
  <c r="Q62" i="2"/>
  <c r="AI62" i="2" s="1"/>
  <c r="Q63" i="2"/>
  <c r="AI63" i="2" s="1"/>
  <c r="Q64" i="2"/>
  <c r="AI64" i="2" s="1"/>
  <c r="Q65" i="2"/>
  <c r="AI65" i="2" s="1"/>
  <c r="Q66" i="2"/>
  <c r="AI66" i="2" s="1"/>
  <c r="Q67" i="2"/>
  <c r="AI67" i="2" s="1"/>
  <c r="Q68" i="2"/>
  <c r="AI68" i="2" s="1"/>
  <c r="Q69" i="2"/>
  <c r="AI69" i="2" s="1"/>
  <c r="Q70" i="2"/>
  <c r="AI70" i="2" s="1"/>
  <c r="Q71" i="2"/>
  <c r="AI71" i="2" s="1"/>
  <c r="Q72" i="2"/>
  <c r="AI72" i="2" s="1"/>
  <c r="Q73" i="2"/>
  <c r="AI73" i="2" s="1"/>
  <c r="Q74" i="2"/>
  <c r="AI74" i="2" s="1"/>
  <c r="Q75" i="2"/>
  <c r="AI75" i="2" s="1"/>
  <c r="Q76" i="2"/>
  <c r="AI76" i="2" s="1"/>
  <c r="Q77" i="2"/>
  <c r="AI77" i="2" s="1"/>
  <c r="Q78" i="2"/>
  <c r="AI78" i="2" s="1"/>
  <c r="Q79" i="2"/>
  <c r="AI79" i="2" s="1"/>
  <c r="Q80" i="2"/>
  <c r="AI80" i="2" s="1"/>
  <c r="Q81" i="2"/>
  <c r="AI81" i="2" s="1"/>
  <c r="Q82" i="2"/>
  <c r="AI82" i="2" s="1"/>
  <c r="Q83" i="2"/>
  <c r="AI83" i="2" s="1"/>
  <c r="Q84" i="2"/>
  <c r="AI84" i="2" s="1"/>
  <c r="Q85" i="2"/>
  <c r="AI85" i="2" s="1"/>
  <c r="Q86" i="2"/>
  <c r="AI86" i="2" s="1"/>
  <c r="Q87" i="2"/>
  <c r="AI87" i="2" s="1"/>
  <c r="Q88" i="2"/>
  <c r="AI88" i="2" s="1"/>
  <c r="Q89" i="2"/>
  <c r="AI89" i="2" s="1"/>
  <c r="Q90" i="2"/>
  <c r="AI90" i="2" s="1"/>
  <c r="Q91" i="2"/>
  <c r="AI91" i="2" s="1"/>
  <c r="Q92" i="2"/>
  <c r="AI92" i="2" s="1"/>
  <c r="Q93" i="2"/>
  <c r="AI93" i="2" s="1"/>
  <c r="Q94" i="2"/>
  <c r="AI94" i="2" s="1"/>
  <c r="Q95" i="2"/>
  <c r="AI95" i="2" s="1"/>
  <c r="Q96" i="2"/>
  <c r="AI96" i="2" s="1"/>
  <c r="Q97" i="2"/>
  <c r="AI97" i="2" s="1"/>
  <c r="Q98" i="2"/>
  <c r="AI98" i="2" s="1"/>
  <c r="Q99" i="2"/>
  <c r="AI99" i="2" s="1"/>
  <c r="Q100" i="2"/>
  <c r="AI100" i="2" s="1"/>
  <c r="Q101" i="2"/>
  <c r="AI101" i="2" s="1"/>
  <c r="Q102" i="2"/>
  <c r="AI102" i="2" s="1"/>
  <c r="Q103" i="2"/>
  <c r="AI103" i="2" s="1"/>
  <c r="Q104" i="2"/>
  <c r="AI104" i="2" s="1"/>
  <c r="Q105" i="2"/>
  <c r="AI105" i="2" s="1"/>
  <c r="Q106" i="2"/>
  <c r="AI106" i="2" s="1"/>
  <c r="Q107" i="2"/>
  <c r="AI107" i="2" s="1"/>
  <c r="Q108" i="2"/>
  <c r="AI108" i="2" s="1"/>
  <c r="Q109" i="2"/>
  <c r="AI109" i="2" s="1"/>
  <c r="Q110" i="2"/>
  <c r="AI110" i="2" s="1"/>
  <c r="Q111" i="2"/>
  <c r="AI111" i="2" s="1"/>
  <c r="Q112" i="2"/>
  <c r="AI112" i="2" s="1"/>
  <c r="Q113" i="2"/>
  <c r="AI113" i="2" s="1"/>
  <c r="Q114" i="2"/>
  <c r="AI114" i="2" s="1"/>
  <c r="Q115" i="2"/>
  <c r="AI115" i="2" s="1"/>
  <c r="Q116" i="2"/>
  <c r="AI116" i="2" s="1"/>
  <c r="Q117" i="2"/>
  <c r="AI117" i="2" s="1"/>
  <c r="Q118" i="2"/>
  <c r="AI118" i="2" s="1"/>
  <c r="Q119" i="2"/>
  <c r="AI119" i="2" s="1"/>
  <c r="Q120" i="2"/>
  <c r="AI120" i="2" s="1"/>
  <c r="Q121" i="2"/>
  <c r="AI121" i="2" s="1"/>
  <c r="Q122" i="2"/>
  <c r="AI122" i="2" s="1"/>
  <c r="Q123" i="2"/>
  <c r="AI123" i="2" s="1"/>
  <c r="Q124" i="2"/>
  <c r="AI124" i="2" s="1"/>
  <c r="Q125" i="2"/>
  <c r="AI125" i="2" s="1"/>
  <c r="Q126" i="2"/>
  <c r="AI126" i="2" s="1"/>
  <c r="Q127" i="2"/>
  <c r="AI127" i="2" s="1"/>
  <c r="Q128" i="2"/>
  <c r="AI128" i="2" s="1"/>
  <c r="Q129" i="2"/>
  <c r="AI129" i="2" s="1"/>
  <c r="Q131" i="2"/>
  <c r="AI131" i="2" s="1"/>
  <c r="Q132" i="2"/>
  <c r="AI132" i="2" s="1"/>
  <c r="Q133" i="2"/>
  <c r="AI133" i="2" s="1"/>
  <c r="Q134" i="2"/>
  <c r="AI134" i="2" s="1"/>
  <c r="Q135" i="2"/>
  <c r="AI135" i="2" s="1"/>
  <c r="Q136" i="2"/>
  <c r="AI136" i="2" s="1"/>
  <c r="Q137" i="2"/>
  <c r="AI137" i="2" s="1"/>
  <c r="Q138" i="2"/>
  <c r="AI138" i="2" s="1"/>
  <c r="Q139" i="2"/>
  <c r="AI139" i="2" s="1"/>
  <c r="Q140" i="2"/>
  <c r="AI140" i="2" s="1"/>
  <c r="Q141" i="2"/>
  <c r="AI141" i="2" s="1"/>
  <c r="Q142" i="2"/>
  <c r="AI142" i="2" s="1"/>
  <c r="Q143" i="2"/>
  <c r="AI143" i="2" s="1"/>
  <c r="Q144" i="2"/>
  <c r="AI144" i="2" s="1"/>
  <c r="Q145" i="2"/>
  <c r="AI145" i="2" s="1"/>
  <c r="Q146" i="2"/>
  <c r="AI146" i="2" s="1"/>
  <c r="Q147" i="2"/>
  <c r="AI147" i="2" s="1"/>
  <c r="Q148" i="2"/>
  <c r="AI148" i="2" s="1"/>
  <c r="Q149" i="2"/>
  <c r="AI149" i="2" s="1"/>
  <c r="Q150" i="2"/>
  <c r="AI150" i="2" s="1"/>
  <c r="Q151" i="2"/>
  <c r="AI151" i="2" s="1"/>
  <c r="Q152" i="2"/>
  <c r="AI152" i="2" s="1"/>
  <c r="Q153" i="2"/>
  <c r="AI153" i="2" s="1"/>
  <c r="Q154" i="2"/>
  <c r="AI154" i="2" s="1"/>
  <c r="Q155" i="2"/>
  <c r="AI155" i="2" s="1"/>
  <c r="Q156" i="2"/>
  <c r="AI156" i="2" s="1"/>
  <c r="Q157" i="2"/>
  <c r="AI157" i="2" s="1"/>
  <c r="Q158" i="2"/>
  <c r="AI158" i="2" s="1"/>
  <c r="Q159" i="2"/>
  <c r="AI159" i="2" s="1"/>
  <c r="Q160" i="2"/>
  <c r="AI160" i="2" s="1"/>
  <c r="Q162" i="2"/>
  <c r="AI162" i="2" s="1"/>
  <c r="Q163" i="2"/>
  <c r="AI163" i="2" s="1"/>
  <c r="Q164" i="2"/>
  <c r="AI164" i="2" s="1"/>
  <c r="Q165" i="2"/>
  <c r="AI165" i="2" s="1"/>
  <c r="Q166" i="2"/>
  <c r="AI166" i="2" s="1"/>
  <c r="Q167" i="2"/>
  <c r="AI167" i="2" s="1"/>
  <c r="Q168" i="2"/>
  <c r="AI168" i="2" s="1"/>
  <c r="Q169" i="2"/>
  <c r="AI169" i="2" s="1"/>
  <c r="Q170" i="2"/>
  <c r="AI170" i="2" s="1"/>
  <c r="Q171" i="2"/>
  <c r="AI171" i="2" s="1"/>
  <c r="Q174" i="2"/>
  <c r="AI174" i="2" s="1"/>
  <c r="Q175" i="2"/>
  <c r="AI175" i="2" s="1"/>
  <c r="Q176" i="2"/>
  <c r="AI176" i="2" s="1"/>
  <c r="Q177" i="2"/>
  <c r="AI177" i="2" s="1"/>
  <c r="Q178" i="2"/>
  <c r="AI178" i="2" s="1"/>
  <c r="Q179" i="2"/>
  <c r="AI179" i="2" s="1"/>
  <c r="Q180" i="2"/>
  <c r="AI180" i="2" s="1"/>
  <c r="Q181" i="2"/>
  <c r="AI181" i="2" s="1"/>
  <c r="Q182" i="2"/>
  <c r="AI182" i="2" s="1"/>
  <c r="Q183" i="2"/>
  <c r="AI183" i="2" s="1"/>
  <c r="Q184" i="2"/>
  <c r="AI184" i="2" s="1"/>
  <c r="Q185" i="2"/>
  <c r="AI185" i="2" s="1"/>
  <c r="Q186" i="2"/>
  <c r="AI186" i="2" s="1"/>
  <c r="Q187" i="2"/>
  <c r="AI187" i="2" s="1"/>
  <c r="Q188" i="2"/>
  <c r="AI188" i="2" s="1"/>
  <c r="Q189" i="2"/>
  <c r="AI189" i="2" s="1"/>
  <c r="Q190" i="2"/>
  <c r="AI190" i="2" s="1"/>
  <c r="Q191" i="2"/>
  <c r="AI191" i="2" s="1"/>
  <c r="Q192" i="2"/>
  <c r="AI192" i="2" s="1"/>
  <c r="Q194" i="2"/>
  <c r="AI194" i="2" s="1"/>
  <c r="Q195" i="2"/>
  <c r="AI195" i="2" s="1"/>
  <c r="Q196" i="2"/>
  <c r="AI196" i="2" s="1"/>
  <c r="Q197" i="2"/>
  <c r="AI197" i="2" s="1"/>
  <c r="Q4" i="2"/>
  <c r="AI4" i="2" s="1"/>
  <c r="AP4" i="2" l="1"/>
  <c r="AP199" i="2" s="1"/>
  <c r="AQ199" i="2"/>
  <c r="AR199" i="2"/>
  <c r="AS199" i="2"/>
  <c r="AO199" i="2"/>
  <c r="AK199" i="2"/>
  <c r="AU199" i="2"/>
  <c r="AN199" i="2"/>
  <c r="AT4" i="2"/>
  <c r="AT199" i="2" s="1"/>
  <c r="N199" i="2"/>
  <c r="AJ199" i="2"/>
  <c r="W172" i="2"/>
  <c r="AH172" i="2" s="1"/>
  <c r="AG172" i="2"/>
  <c r="AG199" i="2" s="1"/>
  <c r="AI199" i="2"/>
  <c r="AL199" i="2"/>
  <c r="AM199" i="2"/>
  <c r="V199" i="2"/>
  <c r="V201" i="2" s="1"/>
  <c r="P199" i="2"/>
  <c r="E176" i="20" s="1"/>
  <c r="E177" i="20" s="1"/>
  <c r="E12" i="17"/>
  <c r="E7" i="17"/>
  <c r="E8" i="17"/>
  <c r="E11" i="17"/>
  <c r="E14" i="17"/>
  <c r="E13" i="17"/>
  <c r="E10" i="17"/>
  <c r="E9" i="17"/>
  <c r="E6" i="17"/>
  <c r="E15" i="17"/>
  <c r="E4" i="17"/>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4" i="9"/>
  <c r="E128" i="9"/>
  <c r="T2"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4" i="9"/>
  <c r="Q2" i="9"/>
  <c r="R2" i="9"/>
  <c r="S2" i="9"/>
  <c r="P2" i="9"/>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6" i="5"/>
  <c r="P41" i="5"/>
  <c r="P88" i="5"/>
  <c r="P67" i="5"/>
  <c r="P80" i="5"/>
  <c r="P190" i="5"/>
  <c r="P64" i="5"/>
  <c r="P86" i="5"/>
  <c r="P29" i="5"/>
  <c r="P37" i="5"/>
  <c r="P147" i="5"/>
  <c r="P93" i="5"/>
  <c r="P164" i="5"/>
  <c r="P15" i="5"/>
  <c r="P115" i="5"/>
  <c r="P81" i="5"/>
  <c r="P126" i="5"/>
  <c r="P152" i="5"/>
  <c r="P184" i="5"/>
  <c r="P172" i="5"/>
  <c r="P84" i="5"/>
  <c r="P173" i="5"/>
  <c r="P141" i="5"/>
  <c r="P176" i="5"/>
  <c r="P22" i="5"/>
  <c r="P171" i="5"/>
  <c r="P12" i="5"/>
  <c r="P130" i="5"/>
  <c r="P16" i="5"/>
  <c r="P189" i="5"/>
  <c r="P132" i="5"/>
  <c r="P83" i="5"/>
  <c r="P85" i="5"/>
  <c r="P162" i="5"/>
  <c r="P140" i="5"/>
  <c r="P157" i="5"/>
  <c r="P108" i="5"/>
  <c r="P77" i="5"/>
  <c r="P50" i="5"/>
  <c r="P196" i="5"/>
  <c r="P42" i="5"/>
  <c r="P134" i="5"/>
  <c r="P19" i="5"/>
  <c r="P55" i="5"/>
  <c r="P40" i="5"/>
  <c r="P63" i="5"/>
  <c r="P48" i="5"/>
  <c r="P146" i="5"/>
  <c r="P142" i="5"/>
  <c r="P82" i="5"/>
  <c r="P139" i="5"/>
  <c r="P127" i="5"/>
  <c r="P69" i="5"/>
  <c r="P90" i="5"/>
  <c r="P144" i="5"/>
  <c r="P8" i="5"/>
  <c r="P78" i="5"/>
  <c r="P188" i="5"/>
  <c r="P95" i="5"/>
  <c r="P120" i="5"/>
  <c r="P54" i="5"/>
  <c r="P158" i="5"/>
  <c r="P143" i="5"/>
  <c r="P91" i="5"/>
  <c r="P61" i="5"/>
  <c r="P53" i="5"/>
  <c r="P10" i="5"/>
  <c r="P165" i="5"/>
  <c r="P71" i="5"/>
  <c r="P133" i="5"/>
  <c r="P104" i="5"/>
  <c r="P31" i="5"/>
  <c r="P122" i="5"/>
  <c r="P68" i="5"/>
  <c r="P136" i="5"/>
  <c r="P21" i="5"/>
  <c r="P44" i="5"/>
  <c r="P195" i="5"/>
  <c r="P46" i="5"/>
  <c r="P192" i="5"/>
  <c r="P175" i="5"/>
  <c r="P193" i="5"/>
  <c r="P45" i="5"/>
  <c r="P105" i="5"/>
  <c r="P103" i="5"/>
  <c r="P159" i="5"/>
  <c r="P185" i="5"/>
  <c r="P154" i="5"/>
  <c r="P99" i="5"/>
  <c r="P49" i="5"/>
  <c r="P17" i="5"/>
  <c r="P89" i="5"/>
  <c r="P183" i="5"/>
  <c r="P26" i="5"/>
  <c r="P36" i="5"/>
  <c r="P102" i="5"/>
  <c r="P18" i="5"/>
  <c r="P187" i="5"/>
  <c r="P138" i="5"/>
  <c r="P98" i="5"/>
  <c r="P125" i="5"/>
  <c r="P169" i="5"/>
  <c r="P59" i="5"/>
  <c r="P35" i="5"/>
  <c r="P56" i="5"/>
  <c r="P47" i="5"/>
  <c r="P76" i="5"/>
  <c r="P79" i="5"/>
  <c r="P137" i="5"/>
  <c r="P182" i="5"/>
  <c r="P153" i="5"/>
  <c r="P199" i="5"/>
  <c r="P200" i="5"/>
  <c r="P198" i="5"/>
  <c r="P27" i="5"/>
  <c r="P6" i="5"/>
  <c r="P97" i="5"/>
  <c r="P66" i="5"/>
  <c r="P110" i="5"/>
  <c r="P197" i="5"/>
  <c r="P65" i="5"/>
  <c r="P28" i="5"/>
  <c r="P32" i="5"/>
  <c r="P87" i="5"/>
  <c r="P111" i="5"/>
  <c r="P7" i="5"/>
  <c r="P121" i="5"/>
  <c r="P75" i="5"/>
  <c r="P24" i="5"/>
  <c r="P118" i="5"/>
  <c r="P106" i="5"/>
  <c r="P114" i="5"/>
  <c r="P13" i="5"/>
  <c r="P72" i="5"/>
  <c r="P30" i="5"/>
  <c r="P177" i="5"/>
  <c r="P129" i="5"/>
  <c r="P145" i="5"/>
  <c r="P128" i="5"/>
  <c r="P131" i="5"/>
  <c r="P123" i="5"/>
  <c r="P117" i="5"/>
  <c r="P57" i="5"/>
  <c r="P107" i="5"/>
  <c r="P39" i="5"/>
  <c r="P148" i="5"/>
  <c r="P96" i="5"/>
  <c r="P174" i="5"/>
  <c r="P94" i="5"/>
  <c r="P113" i="5"/>
  <c r="P180" i="5"/>
  <c r="P161" i="5"/>
  <c r="P109" i="5"/>
  <c r="P119" i="5"/>
  <c r="P62" i="5"/>
  <c r="P163" i="5"/>
  <c r="P20" i="5"/>
  <c r="P74" i="5"/>
  <c r="P60" i="5"/>
  <c r="P156" i="5"/>
  <c r="P170" i="5"/>
  <c r="P51" i="5"/>
  <c r="P14" i="5"/>
  <c r="P9" i="5"/>
  <c r="P101" i="5"/>
  <c r="P33" i="5"/>
  <c r="P25" i="5"/>
  <c r="P100" i="5"/>
  <c r="P38" i="5"/>
  <c r="P167" i="5"/>
  <c r="P179" i="5"/>
  <c r="P34" i="5"/>
  <c r="P58" i="5"/>
  <c r="P23" i="5"/>
  <c r="P178" i="5"/>
  <c r="P11" i="5"/>
  <c r="P155" i="5"/>
  <c r="P150" i="5"/>
  <c r="P160" i="5"/>
  <c r="P73" i="5"/>
  <c r="P70" i="5"/>
  <c r="P43" i="5"/>
  <c r="P166" i="5"/>
  <c r="P194" i="5"/>
  <c r="P168" i="5"/>
  <c r="P149" i="5"/>
  <c r="P52" i="5"/>
  <c r="P181" i="5"/>
  <c r="P151" i="5"/>
  <c r="P116" i="5"/>
  <c r="P135" i="5"/>
  <c r="P112" i="5"/>
  <c r="P92" i="5"/>
  <c r="P124" i="5"/>
  <c r="P186" i="5"/>
  <c r="P191" i="5"/>
  <c r="I46" i="2"/>
  <c r="K46" i="2" s="1"/>
  <c r="AF46" i="2" s="1"/>
  <c r="M41" i="2" a="1"/>
  <c r="M41" i="2" s="1"/>
  <c r="M90" i="2" a="1"/>
  <c r="M90" i="2" s="1"/>
  <c r="M68" i="2" a="1"/>
  <c r="M68" i="2" s="1"/>
  <c r="M82" i="2" a="1"/>
  <c r="M82" i="2" s="1"/>
  <c r="M188" i="2" a="1"/>
  <c r="M188" i="2" s="1"/>
  <c r="M64" i="2" a="1"/>
  <c r="M64" i="2" s="1"/>
  <c r="M29" i="2" a="1"/>
  <c r="M29" i="2" s="1"/>
  <c r="M88" i="2" a="1"/>
  <c r="M88" i="2" s="1"/>
  <c r="M37" i="2" a="1"/>
  <c r="M37" i="2" s="1"/>
  <c r="M146" i="2" a="1"/>
  <c r="M146" i="2" s="1"/>
  <c r="M163" i="2" a="1"/>
  <c r="M163" i="2" s="1"/>
  <c r="M14" i="2" a="1"/>
  <c r="M14" i="2" s="1"/>
  <c r="M164" i="2" a="1"/>
  <c r="M164" i="2" s="1"/>
  <c r="M115" i="2" a="1"/>
  <c r="M115" i="2" s="1"/>
  <c r="M83" i="2" a="1"/>
  <c r="M83" i="2" s="1"/>
  <c r="M182" i="2" a="1"/>
  <c r="M182" i="2" s="1"/>
  <c r="M125" i="2" a="1"/>
  <c r="M125" i="2" s="1"/>
  <c r="M153" i="2" a="1"/>
  <c r="M153" i="2" s="1"/>
  <c r="M171" i="2" a="1"/>
  <c r="M171" i="2" s="1"/>
  <c r="M11" i="2" a="1"/>
  <c r="M11" i="2" s="1"/>
  <c r="M170" i="2" a="1"/>
  <c r="M170" i="2" s="1"/>
  <c r="M142" i="2" a="1"/>
  <c r="M142" i="2" s="1"/>
  <c r="M22" i="2" a="1"/>
  <c r="M22" i="2" s="1"/>
  <c r="M176" i="2" a="1"/>
  <c r="M176" i="2" s="1"/>
  <c r="M84" i="2" a="1"/>
  <c r="M84" i="2" s="1"/>
  <c r="M15" i="2" a="1"/>
  <c r="M15" i="2" s="1"/>
  <c r="M133" i="2" a="1"/>
  <c r="M133" i="2" s="1"/>
  <c r="M187" i="2" a="1"/>
  <c r="M187" i="2" s="1"/>
  <c r="M129" i="2" a="1"/>
  <c r="M129" i="2" s="1"/>
  <c r="M87" i="2" a="1"/>
  <c r="M87" i="2" s="1"/>
  <c r="M162" i="2" a="1"/>
  <c r="M162" i="2" s="1"/>
  <c r="M79" i="2" a="1"/>
  <c r="M79" i="2" s="1"/>
  <c r="M86" i="2" a="1"/>
  <c r="M86" i="2" s="1"/>
  <c r="M51" i="2" a="1"/>
  <c r="M51" i="2" s="1"/>
  <c r="M158" i="2" a="1"/>
  <c r="M158" i="2" s="1"/>
  <c r="M108" i="2" a="1"/>
  <c r="M108" i="2" s="1"/>
  <c r="M42" i="2" a="1"/>
  <c r="M42" i="2" s="1"/>
  <c r="M141" i="2" a="1"/>
  <c r="M141" i="2" s="1"/>
  <c r="M135" i="2" a="1"/>
  <c r="M135" i="2" s="1"/>
  <c r="M40" i="2" a="1"/>
  <c r="M40" i="2" s="1"/>
  <c r="M63" i="2" a="1"/>
  <c r="M63" i="2" s="1"/>
  <c r="M19" i="2" a="1"/>
  <c r="M19" i="2" s="1"/>
  <c r="M56" i="2" a="1"/>
  <c r="M56" i="2" s="1"/>
  <c r="M194" i="2" a="1"/>
  <c r="M194" i="2" s="1"/>
  <c r="M143" i="2" a="1"/>
  <c r="M143" i="2" s="1"/>
  <c r="M50" i="2" a="1"/>
  <c r="M50" i="2" s="1"/>
  <c r="M145" i="2" a="1"/>
  <c r="M145" i="2" s="1"/>
  <c r="M140" i="2" a="1"/>
  <c r="M140" i="2" s="1"/>
  <c r="M126" i="2" a="1"/>
  <c r="M126" i="2" s="1"/>
  <c r="M70" i="2" a="1"/>
  <c r="M70" i="2" s="1"/>
  <c r="M85" i="2" a="1"/>
  <c r="M85" i="2" s="1"/>
  <c r="M6" i="2" a="1"/>
  <c r="M6" i="2" s="1"/>
  <c r="M144" i="2" a="1"/>
  <c r="M144" i="2" s="1"/>
  <c r="M92" i="2" a="1"/>
  <c r="M92" i="2" s="1"/>
  <c r="M80" i="2" a="1"/>
  <c r="M80" i="2" s="1"/>
  <c r="M9" i="2" a="1"/>
  <c r="M9" i="2" s="1"/>
  <c r="M95" i="2" a="1"/>
  <c r="M95" i="2" s="1"/>
  <c r="M168" i="2" a="1"/>
  <c r="M168" i="2" s="1"/>
  <c r="M186" i="2" a="1"/>
  <c r="M186" i="2" s="1"/>
  <c r="M120" i="2" a="1"/>
  <c r="M120" i="2" s="1"/>
  <c r="M55" i="2" a="1"/>
  <c r="M55" i="2" s="1"/>
  <c r="M48" i="2" a="1"/>
  <c r="M48" i="2" s="1"/>
  <c r="O48" i="2" s="1"/>
  <c r="O199" i="2" s="1"/>
  <c r="M159" i="2" a="1"/>
  <c r="M159" i="2" s="1"/>
  <c r="M165" i="2" a="1"/>
  <c r="M165" i="2" s="1"/>
  <c r="M61" i="2" a="1"/>
  <c r="M61" i="2" s="1"/>
  <c r="M93" i="2" a="1"/>
  <c r="M93" i="2" s="1"/>
  <c r="M53" i="2" a="1"/>
  <c r="M53" i="2" s="1"/>
  <c r="M73" i="2" a="1"/>
  <c r="M73" i="2" s="1"/>
  <c r="M134" i="2" a="1"/>
  <c r="M134" i="2" s="1"/>
  <c r="M122" i="2" a="1"/>
  <c r="M122" i="2" s="1"/>
  <c r="M104" i="2" a="1"/>
  <c r="M104" i="2" s="1"/>
  <c r="M137" i="2" a="1"/>
  <c r="M137" i="2" s="1"/>
  <c r="M69" i="2" a="1"/>
  <c r="M69" i="2" s="1"/>
  <c r="M31" i="2" a="1"/>
  <c r="M31" i="2" s="1"/>
  <c r="M45" i="2" a="1"/>
  <c r="M45" i="2" s="1"/>
  <c r="M190" i="2" a="1"/>
  <c r="M190" i="2" s="1"/>
  <c r="M47" i="2" a="1"/>
  <c r="M47" i="2" s="1"/>
  <c r="M21" i="2" a="1"/>
  <c r="M21" i="2" s="1"/>
  <c r="M99" i="2" a="1"/>
  <c r="M99" i="2" s="1"/>
  <c r="M175" i="2" a="1"/>
  <c r="M175" i="2" s="1"/>
  <c r="M105" i="2" a="1"/>
  <c r="M105" i="2" s="1"/>
  <c r="M191" i="2" a="1"/>
  <c r="M191" i="2" s="1"/>
  <c r="M160" i="2" a="1"/>
  <c r="M160" i="2" s="1"/>
  <c r="M103" i="2" a="1"/>
  <c r="M103" i="2" s="1"/>
  <c r="M155" i="2" a="1"/>
  <c r="M155" i="2" s="1"/>
  <c r="M16" i="2" a="1"/>
  <c r="M16" i="2" s="1"/>
  <c r="M91" i="2" a="1"/>
  <c r="M91" i="2" s="1"/>
  <c r="M181" i="2" a="1"/>
  <c r="M181" i="2" s="1"/>
  <c r="M139" i="2" a="1"/>
  <c r="M139" i="2" s="1"/>
  <c r="M102" i="2" a="1"/>
  <c r="M102" i="2" s="1"/>
  <c r="M183" i="2" a="1"/>
  <c r="M183" i="2" s="1"/>
  <c r="M54" i="2" a="1"/>
  <c r="M54" i="2" s="1"/>
  <c r="M26" i="2" a="1"/>
  <c r="M26" i="2" s="1"/>
  <c r="M46" i="2" a="1"/>
  <c r="M46" i="2" s="1"/>
  <c r="M18" i="2" a="1"/>
  <c r="M18" i="2" s="1"/>
  <c r="M36" i="2" a="1"/>
  <c r="M36" i="2" s="1"/>
  <c r="M195" i="2" a="1"/>
  <c r="M195" i="2" s="1"/>
  <c r="M98" i="2" a="1"/>
  <c r="M98" i="2" s="1"/>
  <c r="M59" i="2" a="1"/>
  <c r="M59" i="2" s="1"/>
  <c r="M185" i="2" a="1"/>
  <c r="M185" i="2" s="1"/>
  <c r="M196" i="2" a="1"/>
  <c r="M196" i="2" s="1"/>
  <c r="M124" i="2" a="1"/>
  <c r="M124" i="2" s="1"/>
  <c r="M57" i="2" a="1"/>
  <c r="M57" i="2" s="1"/>
  <c r="M81" i="2" a="1"/>
  <c r="M81" i="2" s="1"/>
  <c r="M78" i="2" a="1"/>
  <c r="M78" i="2" s="1"/>
  <c r="M35" i="2" a="1"/>
  <c r="M35" i="2" s="1"/>
  <c r="M180" i="2" a="1"/>
  <c r="M180" i="2" s="1"/>
  <c r="M49" i="2" a="1"/>
  <c r="M49" i="2" s="1"/>
  <c r="M197" i="2" a="1"/>
  <c r="M197" i="2" s="1"/>
  <c r="M154" i="2" a="1"/>
  <c r="M154" i="2" s="1"/>
  <c r="M138" i="2" a="1"/>
  <c r="M138" i="2" s="1"/>
  <c r="M4" i="2" a="1"/>
  <c r="M4" i="2" s="1"/>
  <c r="O4" i="2" s="1"/>
  <c r="M27" i="2" a="1"/>
  <c r="M27" i="2" s="1"/>
  <c r="M28" i="2" a="1"/>
  <c r="M28" i="2" s="1"/>
  <c r="M97" i="2" a="1"/>
  <c r="M97" i="2" s="1"/>
  <c r="M110" i="2" a="1"/>
  <c r="M110" i="2" s="1"/>
  <c r="M67" i="2" a="1"/>
  <c r="M67" i="2" s="1"/>
  <c r="M65" i="2" a="1"/>
  <c r="M65" i="2" s="1"/>
  <c r="M89" i="2" a="1"/>
  <c r="M89" i="2" s="1"/>
  <c r="M167" i="2" a="1"/>
  <c r="M167" i="2" s="1"/>
  <c r="O167" i="2" s="1"/>
  <c r="M127" i="2" a="1"/>
  <c r="M127" i="2" s="1"/>
  <c r="M114" i="2" a="1"/>
  <c r="M114" i="2" s="1"/>
  <c r="M123" i="2" a="1"/>
  <c r="M123" i="2" s="1"/>
  <c r="M5" i="2" a="1"/>
  <c r="M5" i="2" s="1"/>
  <c r="M121" i="2" a="1"/>
  <c r="M121" i="2" s="1"/>
  <c r="M111" i="2" a="1"/>
  <c r="M111" i="2" s="1"/>
  <c r="M32" i="2" a="1"/>
  <c r="M32" i="2" s="1"/>
  <c r="M58" i="2" a="1"/>
  <c r="M58" i="2" s="1"/>
  <c r="M17" i="2" a="1"/>
  <c r="M17" i="2" s="1"/>
  <c r="M30" i="2" a="1"/>
  <c r="M30" i="2" s="1"/>
  <c r="M12" i="2" a="1"/>
  <c r="M12" i="2" s="1"/>
  <c r="M106" i="2" a="1"/>
  <c r="M106" i="2" s="1"/>
  <c r="M118" i="2" a="1"/>
  <c r="M118" i="2" s="1"/>
  <c r="M131" i="2" a="1"/>
  <c r="M131" i="2" s="1"/>
  <c r="M74" i="2" a="1"/>
  <c r="M74" i="2" s="1"/>
  <c r="M39" i="2" a="1"/>
  <c r="M39" i="2" s="1"/>
  <c r="M24" i="2" a="1"/>
  <c r="M24" i="2" s="1"/>
  <c r="M147" i="2" a="1"/>
  <c r="M147" i="2" s="1"/>
  <c r="M44" i="2" a="1"/>
  <c r="M44" i="2" s="1"/>
  <c r="M77" i="2" a="1"/>
  <c r="M77" i="2" s="1"/>
  <c r="M117" i="2" a="1"/>
  <c r="M117" i="2" s="1"/>
  <c r="M128" i="2" a="1"/>
  <c r="M128" i="2" s="1"/>
  <c r="M96" i="2" a="1"/>
  <c r="M96" i="2" s="1"/>
  <c r="M174" i="2" a="1"/>
  <c r="M174" i="2" s="1"/>
  <c r="M107" i="2" a="1"/>
  <c r="M107" i="2" s="1"/>
  <c r="M72" i="2" a="1"/>
  <c r="M72" i="2" s="1"/>
  <c r="O72" i="2" s="1"/>
  <c r="M62" i="2" a="1"/>
  <c r="M62" i="2" s="1"/>
  <c r="M113" i="2" a="1"/>
  <c r="M113" i="2" s="1"/>
  <c r="M109" i="2" a="1"/>
  <c r="M109" i="2" s="1"/>
  <c r="M119" i="2" a="1"/>
  <c r="M119" i="2" s="1"/>
  <c r="M178" i="2" a="1"/>
  <c r="M178" i="2" s="1"/>
  <c r="M20" i="2" a="1"/>
  <c r="M20" i="2" s="1"/>
  <c r="M60" i="2" a="1"/>
  <c r="M60" i="2" s="1"/>
  <c r="M157" i="2" a="1"/>
  <c r="M157" i="2" s="1"/>
  <c r="M76" i="2" a="1"/>
  <c r="M76" i="2" s="1"/>
  <c r="M101" i="2" a="1"/>
  <c r="M101" i="2" s="1"/>
  <c r="M33" i="2" a="1"/>
  <c r="M33" i="2" s="1"/>
  <c r="M8" i="2" a="1"/>
  <c r="M8" i="2" s="1"/>
  <c r="M169" i="2" a="1"/>
  <c r="M169" i="2" s="1"/>
  <c r="M177" i="2" a="1"/>
  <c r="M177" i="2" s="1"/>
  <c r="M13" i="2" a="1"/>
  <c r="M13" i="2" s="1"/>
  <c r="M100" i="2" a="1"/>
  <c r="M100" i="2" s="1"/>
  <c r="M25" i="2" a="1"/>
  <c r="M25" i="2" s="1"/>
  <c r="M38" i="2" a="1"/>
  <c r="M38" i="2" s="1"/>
  <c r="M23" i="2" a="1"/>
  <c r="M23" i="2" s="1"/>
  <c r="M34" i="2" a="1"/>
  <c r="M34" i="2" s="1"/>
  <c r="M149" i="2" a="1"/>
  <c r="M149" i="2" s="1"/>
  <c r="M151" i="2" a="1"/>
  <c r="M151" i="2" s="1"/>
  <c r="M132" i="2" a="1"/>
  <c r="M132" i="2" s="1"/>
  <c r="O132" i="2" s="1"/>
  <c r="M10" i="2" a="1"/>
  <c r="M10" i="2" s="1"/>
  <c r="M156" i="2" a="1"/>
  <c r="M156" i="2" s="1"/>
  <c r="M66" i="2" a="1"/>
  <c r="M66" i="2" s="1"/>
  <c r="M75" i="2" a="1"/>
  <c r="M75" i="2" s="1"/>
  <c r="M161" i="2" a="1"/>
  <c r="M161" i="2" s="1"/>
  <c r="M71" i="2" a="1"/>
  <c r="M71" i="2" s="1"/>
  <c r="M43" i="2" a="1"/>
  <c r="M43" i="2" s="1"/>
  <c r="M148" i="2" a="1"/>
  <c r="M148" i="2" s="1"/>
  <c r="M192" i="2" a="1"/>
  <c r="M192" i="2" s="1"/>
  <c r="M150" i="2" a="1"/>
  <c r="M150" i="2" s="1"/>
  <c r="M166" i="2" a="1"/>
  <c r="M166" i="2" s="1"/>
  <c r="M7" i="2" a="1"/>
  <c r="M7" i="2" s="1"/>
  <c r="O7" i="2" s="1"/>
  <c r="M52" i="2" a="1"/>
  <c r="M52" i="2" s="1"/>
  <c r="M179" i="2" a="1"/>
  <c r="M179" i="2" s="1"/>
  <c r="M152" i="2" a="1"/>
  <c r="M152" i="2" s="1"/>
  <c r="M116" i="2" a="1"/>
  <c r="M116" i="2" s="1"/>
  <c r="M136" i="2" a="1"/>
  <c r="M136" i="2" s="1"/>
  <c r="M112" i="2" a="1"/>
  <c r="M112" i="2" s="1"/>
  <c r="M94" i="2" a="1"/>
  <c r="M94" i="2" s="1"/>
  <c r="M184" i="2" a="1"/>
  <c r="M184" i="2" s="1"/>
  <c r="M189" i="2" a="1"/>
  <c r="M189" i="2" s="1"/>
  <c r="W41" i="2"/>
  <c r="AH41" i="2" s="1"/>
  <c r="W90" i="2"/>
  <c r="AH90" i="2" s="1"/>
  <c r="W68" i="2"/>
  <c r="AH68" i="2" s="1"/>
  <c r="W82" i="2"/>
  <c r="AH82" i="2" s="1"/>
  <c r="W188" i="2"/>
  <c r="AH188" i="2" s="1"/>
  <c r="W64" i="2"/>
  <c r="AH64" i="2" s="1"/>
  <c r="W29" i="2"/>
  <c r="AH29" i="2" s="1"/>
  <c r="W88" i="2"/>
  <c r="AH88" i="2" s="1"/>
  <c r="W37" i="2"/>
  <c r="AH37" i="2" s="1"/>
  <c r="W146" i="2"/>
  <c r="AH146" i="2" s="1"/>
  <c r="W163" i="2"/>
  <c r="AH163" i="2" s="1"/>
  <c r="W14" i="2"/>
  <c r="AH14" i="2" s="1"/>
  <c r="W164" i="2"/>
  <c r="AH164" i="2" s="1"/>
  <c r="W115" i="2"/>
  <c r="AH115" i="2" s="1"/>
  <c r="W83" i="2"/>
  <c r="AH83" i="2" s="1"/>
  <c r="W182" i="2"/>
  <c r="AH182" i="2" s="1"/>
  <c r="W125" i="2"/>
  <c r="AH125" i="2" s="1"/>
  <c r="W153" i="2"/>
  <c r="AH153" i="2" s="1"/>
  <c r="W171" i="2"/>
  <c r="AH171" i="2" s="1"/>
  <c r="W11" i="2"/>
  <c r="AH11" i="2" s="1"/>
  <c r="W170" i="2"/>
  <c r="AH170" i="2" s="1"/>
  <c r="W142" i="2"/>
  <c r="AH142" i="2" s="1"/>
  <c r="W22" i="2"/>
  <c r="AH22" i="2" s="1"/>
  <c r="W176" i="2"/>
  <c r="AH176" i="2" s="1"/>
  <c r="W84" i="2"/>
  <c r="AH84" i="2" s="1"/>
  <c r="W15" i="2"/>
  <c r="AH15" i="2" s="1"/>
  <c r="W133" i="2"/>
  <c r="AH133" i="2" s="1"/>
  <c r="W187" i="2"/>
  <c r="AH187" i="2" s="1"/>
  <c r="W129" i="2"/>
  <c r="AH129" i="2" s="1"/>
  <c r="W87" i="2"/>
  <c r="AH87" i="2" s="1"/>
  <c r="W162" i="2"/>
  <c r="AH162" i="2" s="1"/>
  <c r="W79" i="2"/>
  <c r="AH79" i="2" s="1"/>
  <c r="W86" i="2"/>
  <c r="AH86" i="2" s="1"/>
  <c r="W51" i="2"/>
  <c r="AH51" i="2" s="1"/>
  <c r="W158" i="2"/>
  <c r="AH158" i="2" s="1"/>
  <c r="W108" i="2"/>
  <c r="AH108" i="2" s="1"/>
  <c r="W42" i="2"/>
  <c r="AH42" i="2" s="1"/>
  <c r="W141" i="2"/>
  <c r="AH141" i="2" s="1"/>
  <c r="W135" i="2"/>
  <c r="AH135" i="2" s="1"/>
  <c r="W40" i="2"/>
  <c r="AH40" i="2" s="1"/>
  <c r="W63" i="2"/>
  <c r="AH63" i="2" s="1"/>
  <c r="W19" i="2"/>
  <c r="AH19" i="2" s="1"/>
  <c r="W56" i="2"/>
  <c r="AH56" i="2" s="1"/>
  <c r="W194" i="2"/>
  <c r="AH194" i="2" s="1"/>
  <c r="W143" i="2"/>
  <c r="AH143" i="2" s="1"/>
  <c r="W50" i="2"/>
  <c r="AH50" i="2" s="1"/>
  <c r="W145" i="2"/>
  <c r="AH145" i="2" s="1"/>
  <c r="W140" i="2"/>
  <c r="AH140" i="2" s="1"/>
  <c r="W126" i="2"/>
  <c r="AH126" i="2" s="1"/>
  <c r="W70" i="2"/>
  <c r="AH70" i="2" s="1"/>
  <c r="W85" i="2"/>
  <c r="AH85" i="2" s="1"/>
  <c r="W6" i="2"/>
  <c r="AH6" i="2" s="1"/>
  <c r="W144" i="2"/>
  <c r="AH144" i="2" s="1"/>
  <c r="W92" i="2"/>
  <c r="AH92" i="2" s="1"/>
  <c r="W80" i="2"/>
  <c r="AH80" i="2" s="1"/>
  <c r="W9" i="2"/>
  <c r="AH9" i="2" s="1"/>
  <c r="W95" i="2"/>
  <c r="AH95" i="2" s="1"/>
  <c r="W168" i="2"/>
  <c r="AH168" i="2" s="1"/>
  <c r="W186" i="2"/>
  <c r="AH186" i="2" s="1"/>
  <c r="W120" i="2"/>
  <c r="AH120" i="2" s="1"/>
  <c r="W55" i="2"/>
  <c r="AH55" i="2" s="1"/>
  <c r="W48" i="2"/>
  <c r="AH48" i="2" s="1"/>
  <c r="W159" i="2"/>
  <c r="AH159" i="2" s="1"/>
  <c r="W165" i="2"/>
  <c r="AH165" i="2" s="1"/>
  <c r="W61" i="2"/>
  <c r="AH61" i="2" s="1"/>
  <c r="W93" i="2"/>
  <c r="AH93" i="2" s="1"/>
  <c r="W53" i="2"/>
  <c r="AH53" i="2" s="1"/>
  <c r="W73" i="2"/>
  <c r="AH73" i="2" s="1"/>
  <c r="W134" i="2"/>
  <c r="AH134" i="2" s="1"/>
  <c r="W122" i="2"/>
  <c r="AH122" i="2" s="1"/>
  <c r="W104" i="2"/>
  <c r="AH104" i="2" s="1"/>
  <c r="W137" i="2"/>
  <c r="AH137" i="2" s="1"/>
  <c r="W69" i="2"/>
  <c r="AH69" i="2" s="1"/>
  <c r="W31" i="2"/>
  <c r="AH31" i="2" s="1"/>
  <c r="W45" i="2"/>
  <c r="AH45" i="2" s="1"/>
  <c r="W190" i="2"/>
  <c r="AH190" i="2" s="1"/>
  <c r="W47" i="2"/>
  <c r="AH47" i="2" s="1"/>
  <c r="W21" i="2"/>
  <c r="AH21" i="2" s="1"/>
  <c r="W99" i="2"/>
  <c r="AH99" i="2" s="1"/>
  <c r="W175" i="2"/>
  <c r="AH175" i="2" s="1"/>
  <c r="W105" i="2"/>
  <c r="AH105" i="2" s="1"/>
  <c r="W191" i="2"/>
  <c r="AH191" i="2" s="1"/>
  <c r="W160" i="2"/>
  <c r="AH160" i="2" s="1"/>
  <c r="W103" i="2"/>
  <c r="AH103" i="2" s="1"/>
  <c r="W155" i="2"/>
  <c r="AH155" i="2" s="1"/>
  <c r="W16" i="2"/>
  <c r="AH16" i="2" s="1"/>
  <c r="W91" i="2"/>
  <c r="AH91" i="2" s="1"/>
  <c r="W181" i="2"/>
  <c r="AH181" i="2" s="1"/>
  <c r="W139" i="2"/>
  <c r="AH139" i="2" s="1"/>
  <c r="W102" i="2"/>
  <c r="AH102" i="2" s="1"/>
  <c r="W183" i="2"/>
  <c r="AH183" i="2" s="1"/>
  <c r="W54" i="2"/>
  <c r="AH54" i="2" s="1"/>
  <c r="W26" i="2"/>
  <c r="AH26" i="2" s="1"/>
  <c r="W46" i="2"/>
  <c r="AH46" i="2" s="1"/>
  <c r="W18" i="2"/>
  <c r="AH18" i="2" s="1"/>
  <c r="W36" i="2"/>
  <c r="AH36" i="2" s="1"/>
  <c r="W195" i="2"/>
  <c r="AH195" i="2" s="1"/>
  <c r="W98" i="2"/>
  <c r="AH98" i="2" s="1"/>
  <c r="W59" i="2"/>
  <c r="AH59" i="2" s="1"/>
  <c r="W185" i="2"/>
  <c r="AH185" i="2" s="1"/>
  <c r="W196" i="2"/>
  <c r="AH196" i="2" s="1"/>
  <c r="W124" i="2"/>
  <c r="AH124" i="2" s="1"/>
  <c r="W57" i="2"/>
  <c r="AH57" i="2" s="1"/>
  <c r="W81" i="2"/>
  <c r="AH81" i="2" s="1"/>
  <c r="W78" i="2"/>
  <c r="AH78" i="2" s="1"/>
  <c r="W35" i="2"/>
  <c r="AH35" i="2" s="1"/>
  <c r="W180" i="2"/>
  <c r="AH180" i="2" s="1"/>
  <c r="W49" i="2"/>
  <c r="AH49" i="2" s="1"/>
  <c r="W197" i="2"/>
  <c r="AH197" i="2" s="1"/>
  <c r="W154" i="2"/>
  <c r="AH154" i="2" s="1"/>
  <c r="W138" i="2"/>
  <c r="AH138" i="2" s="1"/>
  <c r="W4" i="2"/>
  <c r="AH4" i="2" s="1"/>
  <c r="W27" i="2"/>
  <c r="AH27" i="2" s="1"/>
  <c r="W28" i="2"/>
  <c r="AH28" i="2" s="1"/>
  <c r="W97" i="2"/>
  <c r="AH97" i="2" s="1"/>
  <c r="W110" i="2"/>
  <c r="AH110" i="2" s="1"/>
  <c r="W67" i="2"/>
  <c r="AH67" i="2" s="1"/>
  <c r="W65" i="2"/>
  <c r="AH65" i="2" s="1"/>
  <c r="W89" i="2"/>
  <c r="AH89" i="2" s="1"/>
  <c r="W167" i="2"/>
  <c r="AH167" i="2" s="1"/>
  <c r="W127" i="2"/>
  <c r="AH127" i="2" s="1"/>
  <c r="W114" i="2"/>
  <c r="AH114" i="2" s="1"/>
  <c r="W123" i="2"/>
  <c r="AH123" i="2" s="1"/>
  <c r="W5" i="2"/>
  <c r="AH5" i="2" s="1"/>
  <c r="W121" i="2"/>
  <c r="AH121" i="2" s="1"/>
  <c r="W111" i="2"/>
  <c r="AH111" i="2" s="1"/>
  <c r="W32" i="2"/>
  <c r="AH32" i="2" s="1"/>
  <c r="W58" i="2"/>
  <c r="AH58" i="2" s="1"/>
  <c r="W17" i="2"/>
  <c r="AH17" i="2" s="1"/>
  <c r="W30" i="2"/>
  <c r="AH30" i="2" s="1"/>
  <c r="W12" i="2"/>
  <c r="AH12" i="2" s="1"/>
  <c r="W106" i="2"/>
  <c r="AH106" i="2" s="1"/>
  <c r="W118" i="2"/>
  <c r="AH118" i="2" s="1"/>
  <c r="W131" i="2"/>
  <c r="AH131" i="2" s="1"/>
  <c r="W74" i="2"/>
  <c r="AH74" i="2" s="1"/>
  <c r="W39" i="2"/>
  <c r="AH39" i="2" s="1"/>
  <c r="W24" i="2"/>
  <c r="AH24" i="2" s="1"/>
  <c r="W147" i="2"/>
  <c r="AH147" i="2" s="1"/>
  <c r="W44" i="2"/>
  <c r="AH44" i="2" s="1"/>
  <c r="W77" i="2"/>
  <c r="AH77" i="2" s="1"/>
  <c r="W117" i="2"/>
  <c r="AH117" i="2" s="1"/>
  <c r="W128" i="2"/>
  <c r="AH128" i="2" s="1"/>
  <c r="W96" i="2"/>
  <c r="AH96" i="2" s="1"/>
  <c r="W174" i="2"/>
  <c r="AH174" i="2" s="1"/>
  <c r="W107" i="2"/>
  <c r="AH107" i="2" s="1"/>
  <c r="W72" i="2"/>
  <c r="AH72" i="2" s="1"/>
  <c r="W62" i="2"/>
  <c r="AH62" i="2" s="1"/>
  <c r="W113" i="2"/>
  <c r="AH113" i="2" s="1"/>
  <c r="W109" i="2"/>
  <c r="AH109" i="2" s="1"/>
  <c r="W119" i="2"/>
  <c r="AH119" i="2" s="1"/>
  <c r="W178" i="2"/>
  <c r="AH178" i="2" s="1"/>
  <c r="W20" i="2"/>
  <c r="AH20" i="2" s="1"/>
  <c r="W60" i="2"/>
  <c r="AH60" i="2" s="1"/>
  <c r="W157" i="2"/>
  <c r="AH157" i="2" s="1"/>
  <c r="W76" i="2"/>
  <c r="AH76" i="2" s="1"/>
  <c r="W101" i="2"/>
  <c r="AH101" i="2" s="1"/>
  <c r="W33" i="2"/>
  <c r="AH33" i="2" s="1"/>
  <c r="W8" i="2"/>
  <c r="AH8" i="2" s="1"/>
  <c r="W169" i="2"/>
  <c r="AH169" i="2" s="1"/>
  <c r="W177" i="2"/>
  <c r="AH177" i="2" s="1"/>
  <c r="W13" i="2"/>
  <c r="AH13" i="2" s="1"/>
  <c r="W100" i="2"/>
  <c r="AH100" i="2" s="1"/>
  <c r="W25" i="2"/>
  <c r="AH25" i="2" s="1"/>
  <c r="W38" i="2"/>
  <c r="AH38" i="2" s="1"/>
  <c r="W23" i="2"/>
  <c r="AH23" i="2" s="1"/>
  <c r="W34" i="2"/>
  <c r="AH34" i="2" s="1"/>
  <c r="W149" i="2"/>
  <c r="AH149" i="2" s="1"/>
  <c r="W151" i="2"/>
  <c r="AH151" i="2" s="1"/>
  <c r="W132" i="2"/>
  <c r="AH132" i="2" s="1"/>
  <c r="W10" i="2"/>
  <c r="AH10" i="2" s="1"/>
  <c r="W156" i="2"/>
  <c r="AH156" i="2" s="1"/>
  <c r="W66" i="2"/>
  <c r="AH66" i="2" s="1"/>
  <c r="W75" i="2"/>
  <c r="AH75" i="2" s="1"/>
  <c r="W161" i="2"/>
  <c r="AH161" i="2" s="1"/>
  <c r="W71" i="2"/>
  <c r="AH71" i="2" s="1"/>
  <c r="W43" i="2"/>
  <c r="AH43" i="2" s="1"/>
  <c r="W148" i="2"/>
  <c r="AH148" i="2" s="1"/>
  <c r="W192" i="2"/>
  <c r="AH192" i="2" s="1"/>
  <c r="W150" i="2"/>
  <c r="AH150" i="2" s="1"/>
  <c r="W166" i="2"/>
  <c r="AH166" i="2" s="1"/>
  <c r="W7" i="2"/>
  <c r="AH7" i="2" s="1"/>
  <c r="W52" i="2"/>
  <c r="AH52" i="2" s="1"/>
  <c r="W179" i="2"/>
  <c r="AH179" i="2" s="1"/>
  <c r="W152" i="2"/>
  <c r="AH152" i="2" s="1"/>
  <c r="W116" i="2"/>
  <c r="AH116" i="2" s="1"/>
  <c r="W136" i="2"/>
  <c r="AH136" i="2" s="1"/>
  <c r="W112" i="2"/>
  <c r="AH112" i="2" s="1"/>
  <c r="W94" i="2"/>
  <c r="AH94" i="2" s="1"/>
  <c r="W184" i="2"/>
  <c r="AH184" i="2" s="1"/>
  <c r="W189" i="2"/>
  <c r="AH189" i="2" s="1"/>
  <c r="I41" i="2"/>
  <c r="K41" i="2" s="1"/>
  <c r="AF41" i="2" s="1"/>
  <c r="I90" i="2"/>
  <c r="K90" i="2" s="1"/>
  <c r="AF90" i="2" s="1"/>
  <c r="I68" i="2"/>
  <c r="K68" i="2" s="1"/>
  <c r="AF68" i="2" s="1"/>
  <c r="I82" i="2"/>
  <c r="K82" i="2" s="1"/>
  <c r="AF82" i="2" s="1"/>
  <c r="I188" i="2"/>
  <c r="K188" i="2" s="1"/>
  <c r="AF188" i="2" s="1"/>
  <c r="I64" i="2"/>
  <c r="K64" i="2" s="1"/>
  <c r="AF64" i="2" s="1"/>
  <c r="I29" i="2"/>
  <c r="K29" i="2" s="1"/>
  <c r="AF29" i="2" s="1"/>
  <c r="I88" i="2"/>
  <c r="K88" i="2" s="1"/>
  <c r="AF88" i="2" s="1"/>
  <c r="I37" i="2"/>
  <c r="K37" i="2" s="1"/>
  <c r="AF37" i="2" s="1"/>
  <c r="I146" i="2"/>
  <c r="K146" i="2" s="1"/>
  <c r="AF146" i="2" s="1"/>
  <c r="I163" i="2"/>
  <c r="K163" i="2" s="1"/>
  <c r="AF163" i="2" s="1"/>
  <c r="I14" i="2"/>
  <c r="K14" i="2" s="1"/>
  <c r="AF14" i="2" s="1"/>
  <c r="I164" i="2"/>
  <c r="K164" i="2" s="1"/>
  <c r="AF164" i="2" s="1"/>
  <c r="I115" i="2"/>
  <c r="K115" i="2" s="1"/>
  <c r="AF115" i="2" s="1"/>
  <c r="I83" i="2"/>
  <c r="K83" i="2" s="1"/>
  <c r="AF83" i="2" s="1"/>
  <c r="I182" i="2"/>
  <c r="K182" i="2" s="1"/>
  <c r="AF182" i="2" s="1"/>
  <c r="I125" i="2"/>
  <c r="K125" i="2" s="1"/>
  <c r="AF125" i="2" s="1"/>
  <c r="I153" i="2"/>
  <c r="K153" i="2" s="1"/>
  <c r="AF153" i="2" s="1"/>
  <c r="I171" i="2"/>
  <c r="K171" i="2" s="1"/>
  <c r="AF171" i="2" s="1"/>
  <c r="I11" i="2"/>
  <c r="K11" i="2" s="1"/>
  <c r="AF11" i="2" s="1"/>
  <c r="I170" i="2"/>
  <c r="K170" i="2" s="1"/>
  <c r="AF170" i="2" s="1"/>
  <c r="I142" i="2"/>
  <c r="K142" i="2" s="1"/>
  <c r="AF142" i="2" s="1"/>
  <c r="I22" i="2"/>
  <c r="K22" i="2" s="1"/>
  <c r="AF22" i="2" s="1"/>
  <c r="I176" i="2"/>
  <c r="K176" i="2" s="1"/>
  <c r="AF176" i="2" s="1"/>
  <c r="I84" i="2"/>
  <c r="K84" i="2" s="1"/>
  <c r="AF84" i="2" s="1"/>
  <c r="I15" i="2"/>
  <c r="K15" i="2" s="1"/>
  <c r="AF15" i="2" s="1"/>
  <c r="I133" i="2"/>
  <c r="K133" i="2" s="1"/>
  <c r="AF133" i="2" s="1"/>
  <c r="I187" i="2"/>
  <c r="K187" i="2" s="1"/>
  <c r="AF187" i="2" s="1"/>
  <c r="I129" i="2"/>
  <c r="K129" i="2" s="1"/>
  <c r="AF129" i="2" s="1"/>
  <c r="I87" i="2"/>
  <c r="K87" i="2" s="1"/>
  <c r="AF87" i="2" s="1"/>
  <c r="I162" i="2"/>
  <c r="K162" i="2" s="1"/>
  <c r="AF162" i="2" s="1"/>
  <c r="I79" i="2"/>
  <c r="K79" i="2" s="1"/>
  <c r="AF79" i="2" s="1"/>
  <c r="I86" i="2"/>
  <c r="K86" i="2" s="1"/>
  <c r="AF86" i="2" s="1"/>
  <c r="I51" i="2"/>
  <c r="K51" i="2" s="1"/>
  <c r="AF51" i="2" s="1"/>
  <c r="I158" i="2"/>
  <c r="K158" i="2" s="1"/>
  <c r="AF158" i="2" s="1"/>
  <c r="I108" i="2"/>
  <c r="K108" i="2" s="1"/>
  <c r="AF108" i="2" s="1"/>
  <c r="I42" i="2"/>
  <c r="K42" i="2" s="1"/>
  <c r="AF42" i="2" s="1"/>
  <c r="I141" i="2"/>
  <c r="K141" i="2" s="1"/>
  <c r="AF141" i="2" s="1"/>
  <c r="I135" i="2"/>
  <c r="K135" i="2" s="1"/>
  <c r="AF135" i="2" s="1"/>
  <c r="I40" i="2"/>
  <c r="K40" i="2" s="1"/>
  <c r="AF40" i="2" s="1"/>
  <c r="I63" i="2"/>
  <c r="K63" i="2" s="1"/>
  <c r="AF63" i="2" s="1"/>
  <c r="I19" i="2"/>
  <c r="K19" i="2" s="1"/>
  <c r="AF19" i="2" s="1"/>
  <c r="I56" i="2"/>
  <c r="K56" i="2" s="1"/>
  <c r="AF56" i="2" s="1"/>
  <c r="I194" i="2"/>
  <c r="K194" i="2" s="1"/>
  <c r="AF194" i="2" s="1"/>
  <c r="I143" i="2"/>
  <c r="K143" i="2" s="1"/>
  <c r="AF143" i="2" s="1"/>
  <c r="I50" i="2"/>
  <c r="K50" i="2" s="1"/>
  <c r="AF50" i="2" s="1"/>
  <c r="I145" i="2"/>
  <c r="K145" i="2" s="1"/>
  <c r="AF145" i="2" s="1"/>
  <c r="I140" i="2"/>
  <c r="K140" i="2" s="1"/>
  <c r="AF140" i="2" s="1"/>
  <c r="I126" i="2"/>
  <c r="K126" i="2" s="1"/>
  <c r="AF126" i="2" s="1"/>
  <c r="I70" i="2"/>
  <c r="K70" i="2" s="1"/>
  <c r="AF70" i="2" s="1"/>
  <c r="I85" i="2"/>
  <c r="K85" i="2" s="1"/>
  <c r="AF85" i="2" s="1"/>
  <c r="I6" i="2"/>
  <c r="K6" i="2" s="1"/>
  <c r="AF6" i="2" s="1"/>
  <c r="I144" i="2"/>
  <c r="K144" i="2" s="1"/>
  <c r="AF144" i="2" s="1"/>
  <c r="I92" i="2"/>
  <c r="K92" i="2" s="1"/>
  <c r="AF92" i="2" s="1"/>
  <c r="I80" i="2"/>
  <c r="K80" i="2" s="1"/>
  <c r="AF80" i="2" s="1"/>
  <c r="I9" i="2"/>
  <c r="K9" i="2" s="1"/>
  <c r="AF9" i="2" s="1"/>
  <c r="I95" i="2"/>
  <c r="K95" i="2" s="1"/>
  <c r="AF95" i="2" s="1"/>
  <c r="I168" i="2"/>
  <c r="K168" i="2" s="1"/>
  <c r="AF168" i="2" s="1"/>
  <c r="I186" i="2"/>
  <c r="K186" i="2" s="1"/>
  <c r="AF186" i="2" s="1"/>
  <c r="I120" i="2"/>
  <c r="K120" i="2" s="1"/>
  <c r="AF120" i="2" s="1"/>
  <c r="I55" i="2"/>
  <c r="K55" i="2" s="1"/>
  <c r="AF55" i="2" s="1"/>
  <c r="I48" i="2"/>
  <c r="K48" i="2" s="1"/>
  <c r="AF48" i="2" s="1"/>
  <c r="I159" i="2"/>
  <c r="K159" i="2" s="1"/>
  <c r="AF159" i="2" s="1"/>
  <c r="I165" i="2"/>
  <c r="K165" i="2" s="1"/>
  <c r="AF165" i="2" s="1"/>
  <c r="I61" i="2"/>
  <c r="K61" i="2" s="1"/>
  <c r="AF61" i="2" s="1"/>
  <c r="I93" i="2"/>
  <c r="K93" i="2" s="1"/>
  <c r="AF93" i="2" s="1"/>
  <c r="I53" i="2"/>
  <c r="K53" i="2" s="1"/>
  <c r="AF53" i="2" s="1"/>
  <c r="I73" i="2"/>
  <c r="K73" i="2" s="1"/>
  <c r="AF73" i="2" s="1"/>
  <c r="I134" i="2"/>
  <c r="K134" i="2" s="1"/>
  <c r="AF134" i="2" s="1"/>
  <c r="I122" i="2"/>
  <c r="K122" i="2" s="1"/>
  <c r="AF122" i="2" s="1"/>
  <c r="I104" i="2"/>
  <c r="K104" i="2" s="1"/>
  <c r="AF104" i="2" s="1"/>
  <c r="I137" i="2"/>
  <c r="K137" i="2" s="1"/>
  <c r="AF137" i="2" s="1"/>
  <c r="I69" i="2"/>
  <c r="K69" i="2" s="1"/>
  <c r="AF69" i="2" s="1"/>
  <c r="I31" i="2"/>
  <c r="K31" i="2" s="1"/>
  <c r="AF31" i="2" s="1"/>
  <c r="I45" i="2"/>
  <c r="K45" i="2" s="1"/>
  <c r="AF45" i="2" s="1"/>
  <c r="I190" i="2"/>
  <c r="K190" i="2" s="1"/>
  <c r="AF190" i="2" s="1"/>
  <c r="I47" i="2"/>
  <c r="K47" i="2" s="1"/>
  <c r="AF47" i="2" s="1"/>
  <c r="I21" i="2"/>
  <c r="K21" i="2" s="1"/>
  <c r="AF21" i="2" s="1"/>
  <c r="I99" i="2"/>
  <c r="K99" i="2" s="1"/>
  <c r="AF99" i="2" s="1"/>
  <c r="I175" i="2"/>
  <c r="K175" i="2" s="1"/>
  <c r="AF175" i="2" s="1"/>
  <c r="I105" i="2"/>
  <c r="K105" i="2" s="1"/>
  <c r="AF105" i="2" s="1"/>
  <c r="I191" i="2"/>
  <c r="K191" i="2" s="1"/>
  <c r="AF191" i="2" s="1"/>
  <c r="I160" i="2"/>
  <c r="K160" i="2" s="1"/>
  <c r="AF160" i="2" s="1"/>
  <c r="I103" i="2"/>
  <c r="K103" i="2" s="1"/>
  <c r="AF103" i="2" s="1"/>
  <c r="I155" i="2"/>
  <c r="K155" i="2" s="1"/>
  <c r="AF155" i="2" s="1"/>
  <c r="I16" i="2"/>
  <c r="K16" i="2" s="1"/>
  <c r="AF16" i="2" s="1"/>
  <c r="I91" i="2"/>
  <c r="K91" i="2" s="1"/>
  <c r="AF91" i="2" s="1"/>
  <c r="I181" i="2"/>
  <c r="K181" i="2" s="1"/>
  <c r="AF181" i="2" s="1"/>
  <c r="I139" i="2"/>
  <c r="K139" i="2" s="1"/>
  <c r="AF139" i="2" s="1"/>
  <c r="I102" i="2"/>
  <c r="K102" i="2" s="1"/>
  <c r="AF102" i="2" s="1"/>
  <c r="I183" i="2"/>
  <c r="K183" i="2" s="1"/>
  <c r="AF183" i="2" s="1"/>
  <c r="I54" i="2"/>
  <c r="K54" i="2" s="1"/>
  <c r="AF54" i="2" s="1"/>
  <c r="I26" i="2"/>
  <c r="K26" i="2" s="1"/>
  <c r="AF26" i="2" s="1"/>
  <c r="I18" i="2"/>
  <c r="K18" i="2" s="1"/>
  <c r="AF18" i="2" s="1"/>
  <c r="I36" i="2"/>
  <c r="K36" i="2" s="1"/>
  <c r="AF36" i="2" s="1"/>
  <c r="I195" i="2"/>
  <c r="K195" i="2" s="1"/>
  <c r="AF195" i="2" s="1"/>
  <c r="I98" i="2"/>
  <c r="K98" i="2" s="1"/>
  <c r="AF98" i="2" s="1"/>
  <c r="I59" i="2"/>
  <c r="K59" i="2" s="1"/>
  <c r="AF59" i="2" s="1"/>
  <c r="I185" i="2"/>
  <c r="K185" i="2" s="1"/>
  <c r="AF185" i="2" s="1"/>
  <c r="I196" i="2"/>
  <c r="K196" i="2" s="1"/>
  <c r="AF196" i="2" s="1"/>
  <c r="I124" i="2"/>
  <c r="K124" i="2" s="1"/>
  <c r="AF124" i="2" s="1"/>
  <c r="I57" i="2"/>
  <c r="K57" i="2" s="1"/>
  <c r="AF57" i="2" s="1"/>
  <c r="I81" i="2"/>
  <c r="K81" i="2" s="1"/>
  <c r="AF81" i="2" s="1"/>
  <c r="I78" i="2"/>
  <c r="K78" i="2" s="1"/>
  <c r="AF78" i="2" s="1"/>
  <c r="I35" i="2"/>
  <c r="K35" i="2" s="1"/>
  <c r="AF35" i="2" s="1"/>
  <c r="I180" i="2"/>
  <c r="K180" i="2" s="1"/>
  <c r="AF180" i="2" s="1"/>
  <c r="I49" i="2"/>
  <c r="K49" i="2" s="1"/>
  <c r="AF49" i="2" s="1"/>
  <c r="I197" i="2"/>
  <c r="K197" i="2" s="1"/>
  <c r="AF197" i="2" s="1"/>
  <c r="I154" i="2"/>
  <c r="K154" i="2" s="1"/>
  <c r="AF154" i="2" s="1"/>
  <c r="I138" i="2"/>
  <c r="K138" i="2" s="1"/>
  <c r="AF138" i="2" s="1"/>
  <c r="I4" i="2"/>
  <c r="K4" i="2" s="1"/>
  <c r="AF4" i="2" s="1"/>
  <c r="I27" i="2"/>
  <c r="K27" i="2" s="1"/>
  <c r="AF27" i="2" s="1"/>
  <c r="I28" i="2"/>
  <c r="K28" i="2" s="1"/>
  <c r="AF28" i="2" s="1"/>
  <c r="I97" i="2"/>
  <c r="K97" i="2" s="1"/>
  <c r="AF97" i="2" s="1"/>
  <c r="I110" i="2"/>
  <c r="K110" i="2" s="1"/>
  <c r="AF110" i="2" s="1"/>
  <c r="I67" i="2"/>
  <c r="K67" i="2" s="1"/>
  <c r="AF67" i="2" s="1"/>
  <c r="I65" i="2"/>
  <c r="K65" i="2" s="1"/>
  <c r="AF65" i="2" s="1"/>
  <c r="I89" i="2"/>
  <c r="K89" i="2" s="1"/>
  <c r="AF89" i="2" s="1"/>
  <c r="I167" i="2"/>
  <c r="K167" i="2" s="1"/>
  <c r="AF167" i="2" s="1"/>
  <c r="I127" i="2"/>
  <c r="K127" i="2" s="1"/>
  <c r="AF127" i="2" s="1"/>
  <c r="I114" i="2"/>
  <c r="K114" i="2" s="1"/>
  <c r="AF114" i="2" s="1"/>
  <c r="I123" i="2"/>
  <c r="K123" i="2" s="1"/>
  <c r="AF123" i="2" s="1"/>
  <c r="I5" i="2"/>
  <c r="K5" i="2" s="1"/>
  <c r="AF5" i="2" s="1"/>
  <c r="I121" i="2"/>
  <c r="K121" i="2" s="1"/>
  <c r="AF121" i="2" s="1"/>
  <c r="I111" i="2"/>
  <c r="K111" i="2" s="1"/>
  <c r="AF111" i="2" s="1"/>
  <c r="I32" i="2"/>
  <c r="K32" i="2" s="1"/>
  <c r="AF32" i="2" s="1"/>
  <c r="I58" i="2"/>
  <c r="K58" i="2" s="1"/>
  <c r="AF58" i="2" s="1"/>
  <c r="I17" i="2"/>
  <c r="K17" i="2" s="1"/>
  <c r="AF17" i="2" s="1"/>
  <c r="I30" i="2"/>
  <c r="K30" i="2" s="1"/>
  <c r="AF30" i="2" s="1"/>
  <c r="I12" i="2"/>
  <c r="K12" i="2" s="1"/>
  <c r="AF12" i="2" s="1"/>
  <c r="I106" i="2"/>
  <c r="K106" i="2" s="1"/>
  <c r="AF106" i="2" s="1"/>
  <c r="I118" i="2"/>
  <c r="K118" i="2" s="1"/>
  <c r="AF118" i="2" s="1"/>
  <c r="I131" i="2"/>
  <c r="K131" i="2" s="1"/>
  <c r="AF131" i="2" s="1"/>
  <c r="I74" i="2"/>
  <c r="K74" i="2" s="1"/>
  <c r="AF74" i="2" s="1"/>
  <c r="I39" i="2"/>
  <c r="K39" i="2" s="1"/>
  <c r="AF39" i="2" s="1"/>
  <c r="I24" i="2"/>
  <c r="K24" i="2" s="1"/>
  <c r="AF24" i="2" s="1"/>
  <c r="I147" i="2"/>
  <c r="K147" i="2" s="1"/>
  <c r="AF147" i="2" s="1"/>
  <c r="I44" i="2"/>
  <c r="K44" i="2" s="1"/>
  <c r="AF44" i="2" s="1"/>
  <c r="I77" i="2"/>
  <c r="K77" i="2" s="1"/>
  <c r="AF77" i="2" s="1"/>
  <c r="I117" i="2"/>
  <c r="K117" i="2" s="1"/>
  <c r="AF117" i="2" s="1"/>
  <c r="I128" i="2"/>
  <c r="K128" i="2" s="1"/>
  <c r="AF128" i="2" s="1"/>
  <c r="I96" i="2"/>
  <c r="K96" i="2" s="1"/>
  <c r="AF96" i="2" s="1"/>
  <c r="I174" i="2"/>
  <c r="K174" i="2" s="1"/>
  <c r="AF174" i="2" s="1"/>
  <c r="I107" i="2"/>
  <c r="K107" i="2" s="1"/>
  <c r="AF107" i="2" s="1"/>
  <c r="I72" i="2"/>
  <c r="K72" i="2" s="1"/>
  <c r="AF72" i="2" s="1"/>
  <c r="I62" i="2"/>
  <c r="K62" i="2" s="1"/>
  <c r="AF62" i="2" s="1"/>
  <c r="I113" i="2"/>
  <c r="K113" i="2" s="1"/>
  <c r="AF113" i="2" s="1"/>
  <c r="I109" i="2"/>
  <c r="K109" i="2" s="1"/>
  <c r="AF109" i="2" s="1"/>
  <c r="I119" i="2"/>
  <c r="K119" i="2" s="1"/>
  <c r="AF119" i="2" s="1"/>
  <c r="I178" i="2"/>
  <c r="K178" i="2" s="1"/>
  <c r="AF178" i="2" s="1"/>
  <c r="I20" i="2"/>
  <c r="K20" i="2" s="1"/>
  <c r="AF20" i="2" s="1"/>
  <c r="I60" i="2"/>
  <c r="K60" i="2" s="1"/>
  <c r="AF60" i="2" s="1"/>
  <c r="I157" i="2"/>
  <c r="K157" i="2" s="1"/>
  <c r="AF157" i="2" s="1"/>
  <c r="I76" i="2"/>
  <c r="K76" i="2" s="1"/>
  <c r="AF76" i="2" s="1"/>
  <c r="I101" i="2"/>
  <c r="K101" i="2" s="1"/>
  <c r="AF101" i="2" s="1"/>
  <c r="I33" i="2"/>
  <c r="K33" i="2" s="1"/>
  <c r="AF33" i="2" s="1"/>
  <c r="I8" i="2"/>
  <c r="K8" i="2" s="1"/>
  <c r="AF8" i="2" s="1"/>
  <c r="I169" i="2"/>
  <c r="K169" i="2" s="1"/>
  <c r="AF169" i="2" s="1"/>
  <c r="I177" i="2"/>
  <c r="K177" i="2" s="1"/>
  <c r="AF177" i="2" s="1"/>
  <c r="I13" i="2"/>
  <c r="K13" i="2" s="1"/>
  <c r="AF13" i="2" s="1"/>
  <c r="I100" i="2"/>
  <c r="K100" i="2" s="1"/>
  <c r="AF100" i="2" s="1"/>
  <c r="I25" i="2"/>
  <c r="K25" i="2" s="1"/>
  <c r="AF25" i="2" s="1"/>
  <c r="I38" i="2"/>
  <c r="K38" i="2" s="1"/>
  <c r="AF38" i="2" s="1"/>
  <c r="I23" i="2"/>
  <c r="K23" i="2" s="1"/>
  <c r="AF23" i="2" s="1"/>
  <c r="I34" i="2"/>
  <c r="K34" i="2" s="1"/>
  <c r="AF34" i="2" s="1"/>
  <c r="I149" i="2"/>
  <c r="K149" i="2" s="1"/>
  <c r="AF149" i="2" s="1"/>
  <c r="I151" i="2"/>
  <c r="K151" i="2" s="1"/>
  <c r="AF151" i="2" s="1"/>
  <c r="I132" i="2"/>
  <c r="K132" i="2" s="1"/>
  <c r="AF132" i="2" s="1"/>
  <c r="I10" i="2"/>
  <c r="K10" i="2" s="1"/>
  <c r="AF10" i="2" s="1"/>
  <c r="I156" i="2"/>
  <c r="K156" i="2" s="1"/>
  <c r="AF156" i="2" s="1"/>
  <c r="I66" i="2"/>
  <c r="K66" i="2" s="1"/>
  <c r="AF66" i="2" s="1"/>
  <c r="I75" i="2"/>
  <c r="K75" i="2" s="1"/>
  <c r="AF75" i="2" s="1"/>
  <c r="I161" i="2"/>
  <c r="K161" i="2" s="1"/>
  <c r="AF161" i="2" s="1"/>
  <c r="I71" i="2"/>
  <c r="K71" i="2" s="1"/>
  <c r="AF71" i="2" s="1"/>
  <c r="I43" i="2"/>
  <c r="K43" i="2" s="1"/>
  <c r="AF43" i="2" s="1"/>
  <c r="I148" i="2"/>
  <c r="K148" i="2" s="1"/>
  <c r="AF148" i="2" s="1"/>
  <c r="I192" i="2"/>
  <c r="K192" i="2" s="1"/>
  <c r="AF192" i="2" s="1"/>
  <c r="I150" i="2"/>
  <c r="K150" i="2" s="1"/>
  <c r="AF150" i="2" s="1"/>
  <c r="I166" i="2"/>
  <c r="K166" i="2" s="1"/>
  <c r="AF166" i="2" s="1"/>
  <c r="I7" i="2"/>
  <c r="K7" i="2" s="1"/>
  <c r="AF7" i="2" s="1"/>
  <c r="I52" i="2"/>
  <c r="K52" i="2" s="1"/>
  <c r="AF52" i="2" s="1"/>
  <c r="I179" i="2"/>
  <c r="K179" i="2" s="1"/>
  <c r="AF179" i="2" s="1"/>
  <c r="I152" i="2"/>
  <c r="K152" i="2" s="1"/>
  <c r="AF152" i="2" s="1"/>
  <c r="I116" i="2"/>
  <c r="K116" i="2" s="1"/>
  <c r="AF116" i="2" s="1"/>
  <c r="I136" i="2"/>
  <c r="K136" i="2" s="1"/>
  <c r="AF136" i="2" s="1"/>
  <c r="I112" i="2"/>
  <c r="K112" i="2" s="1"/>
  <c r="AF112" i="2" s="1"/>
  <c r="I94" i="2"/>
  <c r="K94" i="2" s="1"/>
  <c r="AF94" i="2" s="1"/>
  <c r="I184" i="2"/>
  <c r="K184" i="2" s="1"/>
  <c r="AF184" i="2" s="1"/>
  <c r="I189" i="2"/>
  <c r="K189" i="2" s="1"/>
  <c r="AF189" i="2" s="1"/>
  <c r="H225" i="3"/>
  <c r="H59" i="3"/>
  <c r="H176" i="3"/>
  <c r="H188" i="3"/>
  <c r="H10" i="3"/>
  <c r="H232" i="3"/>
  <c r="H97" i="3"/>
  <c r="H209" i="3"/>
  <c r="H21" i="3"/>
  <c r="H15" i="3"/>
  <c r="H73" i="3"/>
  <c r="H62" i="3"/>
  <c r="H172" i="3"/>
  <c r="H164" i="3"/>
  <c r="H187" i="3"/>
  <c r="H48" i="3"/>
  <c r="H105" i="3"/>
  <c r="H206" i="3"/>
  <c r="H104" i="3"/>
  <c r="H218" i="3"/>
  <c r="H101" i="3"/>
  <c r="H81" i="3"/>
  <c r="H213" i="3"/>
  <c r="H94" i="3"/>
  <c r="H189" i="3"/>
  <c r="H92" i="3"/>
  <c r="H7" i="3"/>
  <c r="H26" i="3"/>
  <c r="H96" i="3"/>
  <c r="H115" i="3"/>
  <c r="H60" i="3"/>
  <c r="H165" i="3"/>
  <c r="H211" i="3"/>
  <c r="H33" i="3"/>
  <c r="H120" i="3"/>
  <c r="H194" i="3"/>
  <c r="H117" i="3"/>
  <c r="H226" i="3"/>
  <c r="H152" i="3"/>
  <c r="H41" i="3"/>
  <c r="H75" i="3"/>
  <c r="H114" i="3"/>
  <c r="H124" i="3"/>
  <c r="H65" i="3"/>
  <c r="H141" i="3"/>
  <c r="H123" i="3"/>
  <c r="H25" i="3"/>
  <c r="H177" i="3"/>
  <c r="H106" i="3"/>
  <c r="H219" i="3"/>
  <c r="H210" i="3"/>
  <c r="H234" i="3"/>
  <c r="H196" i="3"/>
  <c r="H131" i="3"/>
  <c r="H204" i="3"/>
  <c r="H190" i="3"/>
  <c r="H181" i="3"/>
  <c r="H58" i="3"/>
  <c r="H158" i="3"/>
  <c r="H85" i="3"/>
  <c r="H36" i="3"/>
  <c r="H74" i="3"/>
  <c r="H6" i="3"/>
  <c r="H49" i="3"/>
  <c r="H137" i="3"/>
  <c r="H192" i="3"/>
  <c r="H145" i="3"/>
  <c r="H159" i="3"/>
  <c r="H128" i="3"/>
  <c r="H111" i="3"/>
  <c r="H178" i="3"/>
  <c r="H197" i="3"/>
  <c r="H160" i="3"/>
  <c r="H202" i="3"/>
  <c r="H51" i="3"/>
  <c r="H47" i="3"/>
  <c r="H119" i="3"/>
  <c r="H142" i="3"/>
  <c r="H103" i="3"/>
  <c r="H71" i="3"/>
  <c r="H42" i="3"/>
  <c r="H151" i="3"/>
  <c r="H199" i="3"/>
  <c r="H133" i="3"/>
  <c r="H223" i="3"/>
  <c r="H11" i="3"/>
  <c r="H130" i="3"/>
  <c r="H5" i="3"/>
  <c r="H203" i="3"/>
  <c r="H32" i="3"/>
  <c r="H224" i="3"/>
  <c r="H163" i="3"/>
  <c r="H191" i="3"/>
  <c r="H113" i="3"/>
  <c r="H53" i="3"/>
  <c r="H138" i="3"/>
  <c r="H102" i="3"/>
  <c r="H87" i="3"/>
  <c r="H80" i="3"/>
  <c r="H23" i="3"/>
  <c r="H17" i="3"/>
  <c r="H139" i="3"/>
  <c r="H3" i="3"/>
  <c r="H220" i="3"/>
  <c r="H180" i="3"/>
  <c r="H121" i="3"/>
  <c r="H168" i="3"/>
  <c r="H39" i="3"/>
  <c r="H132" i="3"/>
  <c r="H143" i="3"/>
  <c r="H67" i="3"/>
  <c r="H185" i="3"/>
  <c r="H72" i="3"/>
  <c r="H228" i="3"/>
  <c r="H98" i="3"/>
  <c r="H183" i="3"/>
  <c r="H83" i="3"/>
  <c r="H229" i="3"/>
  <c r="H227" i="3"/>
  <c r="H166" i="3"/>
  <c r="H8" i="3"/>
  <c r="H28" i="3"/>
  <c r="H140" i="3"/>
  <c r="H127" i="3"/>
  <c r="H144" i="3"/>
  <c r="H82" i="3"/>
  <c r="H230" i="3"/>
  <c r="H31" i="3"/>
  <c r="H76" i="3"/>
  <c r="H235" i="3"/>
  <c r="H12" i="3"/>
  <c r="H107" i="3"/>
  <c r="H148" i="3"/>
  <c r="H171" i="3"/>
  <c r="H4" i="3"/>
  <c r="H20" i="3"/>
  <c r="H170" i="3"/>
  <c r="H150" i="3"/>
  <c r="H231" i="3"/>
  <c r="H77" i="3"/>
  <c r="H125" i="3"/>
  <c r="H100" i="3"/>
  <c r="H135" i="3"/>
  <c r="H122" i="3"/>
  <c r="H38" i="3"/>
  <c r="H52" i="3"/>
  <c r="H40" i="3"/>
  <c r="H156" i="3"/>
  <c r="H14" i="3"/>
  <c r="H146" i="3"/>
  <c r="H153" i="3"/>
  <c r="H79" i="3"/>
  <c r="H208" i="3"/>
  <c r="H29" i="3"/>
  <c r="H78" i="3"/>
  <c r="H161" i="3"/>
  <c r="H184" i="3"/>
  <c r="H118" i="3"/>
  <c r="H200" i="3"/>
  <c r="H30" i="3"/>
  <c r="H34" i="3"/>
  <c r="H157" i="3"/>
  <c r="H193" i="3"/>
  <c r="H154" i="3"/>
  <c r="H129" i="3"/>
  <c r="H182" i="3"/>
  <c r="H91" i="3"/>
  <c r="H173" i="3"/>
  <c r="H126" i="3"/>
  <c r="H45" i="3"/>
  <c r="H116" i="3"/>
  <c r="H110" i="3"/>
  <c r="H236" i="3"/>
  <c r="H179" i="3"/>
  <c r="H162" i="3"/>
  <c r="H89" i="3"/>
  <c r="H63" i="3"/>
  <c r="H50" i="3"/>
  <c r="H207" i="3"/>
  <c r="H44" i="3"/>
  <c r="H149" i="3"/>
  <c r="H18" i="3"/>
  <c r="H88" i="3"/>
  <c r="H186" i="3"/>
  <c r="H37" i="3"/>
  <c r="H19" i="3"/>
  <c r="H43" i="3"/>
  <c r="H55" i="3"/>
  <c r="H155" i="3"/>
  <c r="H195" i="3"/>
  <c r="H9" i="3"/>
  <c r="H237" i="3"/>
  <c r="H174" i="3"/>
  <c r="H46" i="3"/>
  <c r="H66" i="3"/>
  <c r="H216" i="3"/>
  <c r="H214" i="3"/>
  <c r="H68" i="3"/>
  <c r="H212" i="3"/>
  <c r="H90" i="3"/>
  <c r="H175" i="3"/>
  <c r="H136" i="3"/>
  <c r="H134" i="3"/>
  <c r="H108" i="3"/>
  <c r="H24" i="3"/>
  <c r="H56" i="3"/>
  <c r="H112" i="3"/>
  <c r="H35" i="3"/>
  <c r="H217" i="3"/>
  <c r="H221" i="3"/>
  <c r="H27" i="3"/>
  <c r="H69" i="3"/>
  <c r="H22" i="3"/>
  <c r="H70" i="3"/>
  <c r="H93" i="3"/>
  <c r="H54" i="3"/>
  <c r="H86" i="3"/>
  <c r="H233" i="3"/>
  <c r="H198" i="3"/>
  <c r="H201" i="3"/>
  <c r="H167" i="3"/>
  <c r="H61" i="3"/>
  <c r="H147" i="3"/>
  <c r="H57" i="3"/>
  <c r="H13" i="3"/>
  <c r="H215" i="3"/>
  <c r="H222" i="3"/>
  <c r="H84" i="3"/>
  <c r="H64" i="3"/>
  <c r="H109" i="3"/>
  <c r="H169" i="3"/>
  <c r="H16" i="3"/>
  <c r="H205" i="3"/>
  <c r="H99" i="3"/>
  <c r="H95" i="3"/>
  <c r="H41" i="2" a="1"/>
  <c r="H41" i="2" s="1"/>
  <c r="H90" i="2" a="1"/>
  <c r="H90" i="2" s="1"/>
  <c r="H68" i="2" a="1"/>
  <c r="H68" i="2" s="1"/>
  <c r="H82" i="2" a="1"/>
  <c r="H82" i="2" s="1"/>
  <c r="H188" i="2" a="1"/>
  <c r="H188" i="2" s="1"/>
  <c r="H64" i="2" a="1"/>
  <c r="H64" i="2" s="1"/>
  <c r="H29" i="2" a="1"/>
  <c r="H29" i="2" s="1"/>
  <c r="H88" i="2" a="1"/>
  <c r="H88" i="2" s="1"/>
  <c r="H37" i="2" a="1"/>
  <c r="H37" i="2" s="1"/>
  <c r="H146" i="2" a="1"/>
  <c r="H146" i="2" s="1"/>
  <c r="H163" i="2" a="1"/>
  <c r="H163" i="2" s="1"/>
  <c r="H14" i="2" a="1"/>
  <c r="H14" i="2" s="1"/>
  <c r="H164" i="2" a="1"/>
  <c r="H164" i="2" s="1"/>
  <c r="H115" i="2" a="1"/>
  <c r="H115" i="2" s="1"/>
  <c r="H83" i="2" a="1"/>
  <c r="H83" i="2" s="1"/>
  <c r="H182" i="2" a="1"/>
  <c r="H182" i="2" s="1"/>
  <c r="H125" i="2" a="1"/>
  <c r="H125" i="2" s="1"/>
  <c r="H153" i="2" a="1"/>
  <c r="H153" i="2" s="1"/>
  <c r="H171" i="2" a="1"/>
  <c r="H171" i="2" s="1"/>
  <c r="H11" i="2" a="1"/>
  <c r="H11" i="2" s="1"/>
  <c r="H170" i="2" a="1"/>
  <c r="H170" i="2" s="1"/>
  <c r="H142" i="2" a="1"/>
  <c r="H142" i="2" s="1"/>
  <c r="H22" i="2" a="1"/>
  <c r="H22" i="2" s="1"/>
  <c r="H176" i="2" a="1"/>
  <c r="H176" i="2" s="1"/>
  <c r="H84" i="2" a="1"/>
  <c r="H84" i="2" s="1"/>
  <c r="H15" i="2" a="1"/>
  <c r="H15" i="2" s="1"/>
  <c r="H133" i="2" a="1"/>
  <c r="H133" i="2" s="1"/>
  <c r="H187" i="2" a="1"/>
  <c r="H187" i="2" s="1"/>
  <c r="H129" i="2" a="1"/>
  <c r="H129" i="2" s="1"/>
  <c r="H87" i="2" a="1"/>
  <c r="H87" i="2" s="1"/>
  <c r="H162" i="2" a="1"/>
  <c r="H162" i="2" s="1"/>
  <c r="H79" i="2" a="1"/>
  <c r="H79" i="2" s="1"/>
  <c r="H86" i="2" a="1"/>
  <c r="H86" i="2" s="1"/>
  <c r="H51" i="2" a="1"/>
  <c r="H51" i="2" s="1"/>
  <c r="H158" i="2" a="1"/>
  <c r="H158" i="2" s="1"/>
  <c r="H108" i="2" a="1"/>
  <c r="H108" i="2" s="1"/>
  <c r="H42" i="2" a="1"/>
  <c r="H42" i="2" s="1"/>
  <c r="H141" i="2" a="1"/>
  <c r="H141" i="2" s="1"/>
  <c r="H135" i="2" a="1"/>
  <c r="H135" i="2" s="1"/>
  <c r="H40" i="2" a="1"/>
  <c r="H40" i="2" s="1"/>
  <c r="H63" i="2" a="1"/>
  <c r="H63" i="2" s="1"/>
  <c r="H19" i="2" a="1"/>
  <c r="H19" i="2" s="1"/>
  <c r="H56" i="2" a="1"/>
  <c r="H56" i="2" s="1"/>
  <c r="H194" i="2" a="1"/>
  <c r="H194" i="2" s="1"/>
  <c r="H143" i="2" a="1"/>
  <c r="H143" i="2" s="1"/>
  <c r="H50" i="2" a="1"/>
  <c r="H50" i="2" s="1"/>
  <c r="H145" i="2" a="1"/>
  <c r="H145" i="2" s="1"/>
  <c r="H140" i="2" a="1"/>
  <c r="H140" i="2" s="1"/>
  <c r="H126" i="2" a="1"/>
  <c r="H126" i="2" s="1"/>
  <c r="H70" i="2" a="1"/>
  <c r="H70" i="2" s="1"/>
  <c r="H85" i="2" a="1"/>
  <c r="H85" i="2" s="1"/>
  <c r="H6" i="2" a="1"/>
  <c r="H6" i="2" s="1"/>
  <c r="H144" i="2" a="1"/>
  <c r="H144" i="2" s="1"/>
  <c r="H92" i="2" a="1"/>
  <c r="H92" i="2" s="1"/>
  <c r="H80" i="2" a="1"/>
  <c r="H80" i="2" s="1"/>
  <c r="H9" i="2" a="1"/>
  <c r="H9" i="2" s="1"/>
  <c r="H95" i="2" a="1"/>
  <c r="H95" i="2" s="1"/>
  <c r="H168" i="2" a="1"/>
  <c r="H168" i="2" s="1"/>
  <c r="H186" i="2" a="1"/>
  <c r="H186" i="2" s="1"/>
  <c r="H120" i="2" a="1"/>
  <c r="H120" i="2" s="1"/>
  <c r="H55" i="2" a="1"/>
  <c r="H55" i="2" s="1"/>
  <c r="H48" i="2" a="1"/>
  <c r="H48" i="2" s="1"/>
  <c r="H159" i="2" a="1"/>
  <c r="H159" i="2" s="1"/>
  <c r="H165" i="2" a="1"/>
  <c r="H165" i="2" s="1"/>
  <c r="H61" i="2" a="1"/>
  <c r="H61" i="2" s="1"/>
  <c r="H93" i="2" a="1"/>
  <c r="H93" i="2" s="1"/>
  <c r="H53" i="2" a="1"/>
  <c r="H53" i="2" s="1"/>
  <c r="H73" i="2" a="1"/>
  <c r="H73" i="2" s="1"/>
  <c r="H134" i="2" a="1"/>
  <c r="H134" i="2" s="1"/>
  <c r="H122" i="2" a="1"/>
  <c r="H122" i="2" s="1"/>
  <c r="H104" i="2" a="1"/>
  <c r="H104" i="2" s="1"/>
  <c r="H137" i="2" a="1"/>
  <c r="H137" i="2" s="1"/>
  <c r="H69" i="2" a="1"/>
  <c r="H69" i="2" s="1"/>
  <c r="H31" i="2" a="1"/>
  <c r="H31" i="2" s="1"/>
  <c r="H45" i="2" a="1"/>
  <c r="H45" i="2" s="1"/>
  <c r="H190" i="2" a="1"/>
  <c r="H190" i="2" s="1"/>
  <c r="H47" i="2" a="1"/>
  <c r="H47" i="2" s="1"/>
  <c r="H21" i="2" a="1"/>
  <c r="H21" i="2" s="1"/>
  <c r="H99" i="2" a="1"/>
  <c r="H99" i="2" s="1"/>
  <c r="H175" i="2" a="1"/>
  <c r="H175" i="2" s="1"/>
  <c r="H105" i="2" a="1"/>
  <c r="H105" i="2" s="1"/>
  <c r="H191" i="2" a="1"/>
  <c r="H191" i="2" s="1"/>
  <c r="H160" i="2" a="1"/>
  <c r="H160" i="2" s="1"/>
  <c r="H103" i="2" a="1"/>
  <c r="H103" i="2" s="1"/>
  <c r="H155" i="2" a="1"/>
  <c r="H155" i="2" s="1"/>
  <c r="H16" i="2" a="1"/>
  <c r="H16" i="2" s="1"/>
  <c r="H91" i="2" a="1"/>
  <c r="H91" i="2" s="1"/>
  <c r="H181" i="2" a="1"/>
  <c r="H181" i="2" s="1"/>
  <c r="H139" i="2" a="1"/>
  <c r="H139" i="2" s="1"/>
  <c r="H102" i="2" a="1"/>
  <c r="H102" i="2" s="1"/>
  <c r="H183" i="2" a="1"/>
  <c r="H183" i="2" s="1"/>
  <c r="H54" i="2" a="1"/>
  <c r="H54" i="2" s="1"/>
  <c r="H26" i="2" a="1"/>
  <c r="H26" i="2" s="1"/>
  <c r="H46" i="2" a="1"/>
  <c r="H46" i="2" s="1"/>
  <c r="H18" i="2" a="1"/>
  <c r="H18" i="2" s="1"/>
  <c r="H36" i="2" a="1"/>
  <c r="H36" i="2" s="1"/>
  <c r="H195" i="2" a="1"/>
  <c r="H195" i="2" s="1"/>
  <c r="H98" i="2" a="1"/>
  <c r="H98" i="2" s="1"/>
  <c r="H59" i="2" a="1"/>
  <c r="H59" i="2" s="1"/>
  <c r="H185" i="2" a="1"/>
  <c r="H185" i="2" s="1"/>
  <c r="H196" i="2" a="1"/>
  <c r="H196" i="2" s="1"/>
  <c r="H124" i="2" a="1"/>
  <c r="H124" i="2" s="1"/>
  <c r="H57" i="2" a="1"/>
  <c r="H57" i="2" s="1"/>
  <c r="H81" i="2" a="1"/>
  <c r="H81" i="2" s="1"/>
  <c r="H78" i="2" a="1"/>
  <c r="H78" i="2" s="1"/>
  <c r="H35" i="2" a="1"/>
  <c r="H35" i="2" s="1"/>
  <c r="H180" i="2" a="1"/>
  <c r="H180" i="2" s="1"/>
  <c r="H49" i="2" a="1"/>
  <c r="H49" i="2" s="1"/>
  <c r="H197" i="2" a="1"/>
  <c r="H197" i="2" s="1"/>
  <c r="H154" i="2" a="1"/>
  <c r="H154" i="2" s="1"/>
  <c r="H138" i="2" a="1"/>
  <c r="H138" i="2" s="1"/>
  <c r="H4" i="2" a="1"/>
  <c r="H4" i="2" s="1"/>
  <c r="H27" i="2" a="1"/>
  <c r="H27" i="2" s="1"/>
  <c r="H28" i="2" a="1"/>
  <c r="H28" i="2" s="1"/>
  <c r="H97" i="2" a="1"/>
  <c r="H97" i="2" s="1"/>
  <c r="H110" i="2" a="1"/>
  <c r="H110" i="2" s="1"/>
  <c r="H67" i="2" a="1"/>
  <c r="H67" i="2" s="1"/>
  <c r="H65" i="2" a="1"/>
  <c r="H65" i="2" s="1"/>
  <c r="H89" i="2" a="1"/>
  <c r="H89" i="2" s="1"/>
  <c r="H127" i="2" a="1"/>
  <c r="H127" i="2" s="1"/>
  <c r="H114" i="2" a="1"/>
  <c r="H114" i="2" s="1"/>
  <c r="H123" i="2" a="1"/>
  <c r="H123" i="2" s="1"/>
  <c r="H5" i="2" a="1"/>
  <c r="H5" i="2" s="1"/>
  <c r="H121" i="2" a="1"/>
  <c r="H121" i="2" s="1"/>
  <c r="H111" i="2" a="1"/>
  <c r="H111" i="2" s="1"/>
  <c r="H32" i="2" a="1"/>
  <c r="H32" i="2" s="1"/>
  <c r="H58" i="2" a="1"/>
  <c r="H58" i="2" s="1"/>
  <c r="H17" i="2" a="1"/>
  <c r="H17" i="2" s="1"/>
  <c r="H30" i="2" a="1"/>
  <c r="H30" i="2" s="1"/>
  <c r="H12" i="2" a="1"/>
  <c r="H12" i="2" s="1"/>
  <c r="H106" i="2" a="1"/>
  <c r="H106" i="2" s="1"/>
  <c r="H118" i="2" a="1"/>
  <c r="H118" i="2" s="1"/>
  <c r="H131" i="2" a="1"/>
  <c r="H131" i="2" s="1"/>
  <c r="H74" i="2" a="1"/>
  <c r="H74" i="2" s="1"/>
  <c r="H39" i="2" a="1"/>
  <c r="H39" i="2" s="1"/>
  <c r="H24" i="2" a="1"/>
  <c r="H24" i="2" s="1"/>
  <c r="H147" i="2" a="1"/>
  <c r="H147" i="2" s="1"/>
  <c r="H44" i="2" a="1"/>
  <c r="H44" i="2" s="1"/>
  <c r="H77" i="2" a="1"/>
  <c r="H77" i="2" s="1"/>
  <c r="H117" i="2" a="1"/>
  <c r="H117" i="2" s="1"/>
  <c r="H128" i="2" a="1"/>
  <c r="H128" i="2" s="1"/>
  <c r="H96" i="2" a="1"/>
  <c r="H96" i="2" s="1"/>
  <c r="H174" i="2" a="1"/>
  <c r="H174" i="2" s="1"/>
  <c r="H107" i="2" a="1"/>
  <c r="H107" i="2" s="1"/>
  <c r="H72" i="2" a="1"/>
  <c r="H72" i="2" s="1"/>
  <c r="H62" i="2" a="1"/>
  <c r="H62" i="2" s="1"/>
  <c r="H113" i="2" a="1"/>
  <c r="H113" i="2" s="1"/>
  <c r="H109" i="2" a="1"/>
  <c r="H109" i="2" s="1"/>
  <c r="H119" i="2" a="1"/>
  <c r="H119" i="2" s="1"/>
  <c r="H178" i="2" a="1"/>
  <c r="H178" i="2" s="1"/>
  <c r="H20" i="2" a="1"/>
  <c r="H20" i="2" s="1"/>
  <c r="H60" i="2" a="1"/>
  <c r="H60" i="2" s="1"/>
  <c r="H157" i="2" a="1"/>
  <c r="H157" i="2" s="1"/>
  <c r="H76" i="2" a="1"/>
  <c r="H76" i="2" s="1"/>
  <c r="H101" i="2" a="1"/>
  <c r="H101" i="2" s="1"/>
  <c r="H33" i="2" a="1"/>
  <c r="H33" i="2" s="1"/>
  <c r="H8" i="2" a="1"/>
  <c r="H8" i="2" s="1"/>
  <c r="H169" i="2" a="1"/>
  <c r="H169" i="2" s="1"/>
  <c r="H177" i="2" a="1"/>
  <c r="H177" i="2" s="1"/>
  <c r="H13" i="2" a="1"/>
  <c r="H13" i="2" s="1"/>
  <c r="H100" i="2" a="1"/>
  <c r="H100" i="2" s="1"/>
  <c r="H25" i="2" a="1"/>
  <c r="H25" i="2" s="1"/>
  <c r="H38" i="2" a="1"/>
  <c r="H38" i="2" s="1"/>
  <c r="H23" i="2" a="1"/>
  <c r="H23" i="2" s="1"/>
  <c r="H34" i="2" a="1"/>
  <c r="H34" i="2" s="1"/>
  <c r="H149" i="2" a="1"/>
  <c r="H149" i="2" s="1"/>
  <c r="H151" i="2" a="1"/>
  <c r="H151" i="2" s="1"/>
  <c r="H132" i="2" a="1"/>
  <c r="H132" i="2" s="1"/>
  <c r="H10" i="2" a="1"/>
  <c r="H10" i="2" s="1"/>
  <c r="H156" i="2" a="1"/>
  <c r="H156" i="2" s="1"/>
  <c r="H66" i="2" a="1"/>
  <c r="H66" i="2" s="1"/>
  <c r="H75" i="2" a="1"/>
  <c r="H75" i="2" s="1"/>
  <c r="H161" i="2" a="1"/>
  <c r="H161" i="2" s="1"/>
  <c r="H71" i="2" a="1"/>
  <c r="H71" i="2" s="1"/>
  <c r="H43" i="2" a="1"/>
  <c r="H43" i="2" s="1"/>
  <c r="H148" i="2" a="1"/>
  <c r="H148" i="2" s="1"/>
  <c r="H192" i="2" a="1"/>
  <c r="H192" i="2" s="1"/>
  <c r="H150" i="2" a="1"/>
  <c r="H150" i="2" s="1"/>
  <c r="H166" i="2" a="1"/>
  <c r="H166" i="2" s="1"/>
  <c r="H7" i="2" a="1"/>
  <c r="H7" i="2" s="1"/>
  <c r="H52" i="2" a="1"/>
  <c r="H52" i="2" s="1"/>
  <c r="H179" i="2" a="1"/>
  <c r="H179" i="2" s="1"/>
  <c r="H152" i="2" a="1"/>
  <c r="H152" i="2" s="1"/>
  <c r="H116" i="2" a="1"/>
  <c r="H116" i="2" s="1"/>
  <c r="H136" i="2" a="1"/>
  <c r="H136" i="2" s="1"/>
  <c r="H112" i="2" a="1"/>
  <c r="H112" i="2" s="1"/>
  <c r="H94" i="2" a="1"/>
  <c r="H94" i="2" s="1"/>
  <c r="H184" i="2" a="1"/>
  <c r="H184" i="2" s="1"/>
  <c r="H189" i="2" a="1"/>
  <c r="H189" i="2" s="1"/>
  <c r="G41" i="2" a="1"/>
  <c r="G41" i="2" s="1"/>
  <c r="G90" i="2" a="1"/>
  <c r="G90" i="2" s="1"/>
  <c r="G68" i="2" a="1"/>
  <c r="G68" i="2" s="1"/>
  <c r="G82" i="2" a="1"/>
  <c r="G82" i="2" s="1"/>
  <c r="G188" i="2" a="1"/>
  <c r="G188" i="2" s="1"/>
  <c r="G64" i="2" a="1"/>
  <c r="G64" i="2" s="1"/>
  <c r="G29" i="2" a="1"/>
  <c r="G29" i="2" s="1"/>
  <c r="G88" i="2" a="1"/>
  <c r="G88" i="2" s="1"/>
  <c r="G37" i="2" a="1"/>
  <c r="G37" i="2" s="1"/>
  <c r="G146" i="2" a="1"/>
  <c r="G146" i="2" s="1"/>
  <c r="G163" i="2" a="1"/>
  <c r="G163" i="2" s="1"/>
  <c r="G14" i="2" a="1"/>
  <c r="G14" i="2" s="1"/>
  <c r="G164" i="2" a="1"/>
  <c r="G164" i="2" s="1"/>
  <c r="G115" i="2" a="1"/>
  <c r="G115" i="2" s="1"/>
  <c r="G83" i="2" a="1"/>
  <c r="G83" i="2" s="1"/>
  <c r="G182" i="2" a="1"/>
  <c r="G182" i="2" s="1"/>
  <c r="G125" i="2" a="1"/>
  <c r="G125" i="2" s="1"/>
  <c r="G153" i="2" a="1"/>
  <c r="G153" i="2" s="1"/>
  <c r="G171" i="2" a="1"/>
  <c r="G171" i="2" s="1"/>
  <c r="G11" i="2" a="1"/>
  <c r="G11" i="2" s="1"/>
  <c r="G170" i="2" a="1"/>
  <c r="G170" i="2" s="1"/>
  <c r="G142" i="2" a="1"/>
  <c r="G142" i="2" s="1"/>
  <c r="G22" i="2" a="1"/>
  <c r="G22" i="2" s="1"/>
  <c r="G176" i="2" a="1"/>
  <c r="G176" i="2" s="1"/>
  <c r="G84" i="2" a="1"/>
  <c r="G84" i="2" s="1"/>
  <c r="G15" i="2" a="1"/>
  <c r="G15" i="2" s="1"/>
  <c r="G133" i="2" a="1"/>
  <c r="G133" i="2" s="1"/>
  <c r="G187" i="2" a="1"/>
  <c r="G187" i="2" s="1"/>
  <c r="G129" i="2" a="1"/>
  <c r="G129" i="2" s="1"/>
  <c r="G87" i="2" a="1"/>
  <c r="G87" i="2" s="1"/>
  <c r="G162" i="2" a="1"/>
  <c r="G162" i="2" s="1"/>
  <c r="G79" i="2" a="1"/>
  <c r="G79" i="2" s="1"/>
  <c r="G51" i="2" a="1"/>
  <c r="G51" i="2" s="1"/>
  <c r="G158" i="2" a="1"/>
  <c r="G158" i="2" s="1"/>
  <c r="G108" i="2" a="1"/>
  <c r="G108" i="2" s="1"/>
  <c r="G42" i="2" a="1"/>
  <c r="G42" i="2" s="1"/>
  <c r="G141" i="2" a="1"/>
  <c r="G141" i="2" s="1"/>
  <c r="G135" i="2" a="1"/>
  <c r="G135" i="2" s="1"/>
  <c r="G40" i="2" a="1"/>
  <c r="G40" i="2" s="1"/>
  <c r="G63" i="2" a="1"/>
  <c r="G63" i="2" s="1"/>
  <c r="G19" i="2" a="1"/>
  <c r="G19" i="2" s="1"/>
  <c r="G56" i="2" a="1"/>
  <c r="G56" i="2" s="1"/>
  <c r="G194" i="2" a="1"/>
  <c r="G194" i="2" s="1"/>
  <c r="G143" i="2" a="1"/>
  <c r="G143" i="2" s="1"/>
  <c r="G50" i="2" a="1"/>
  <c r="G50" i="2" s="1"/>
  <c r="G145" i="2" a="1"/>
  <c r="G145" i="2" s="1"/>
  <c r="G140" i="2" a="1"/>
  <c r="G140" i="2" s="1"/>
  <c r="G126" i="2" a="1"/>
  <c r="G126" i="2" s="1"/>
  <c r="G70" i="2" a="1"/>
  <c r="G70" i="2" s="1"/>
  <c r="G85" i="2" a="1"/>
  <c r="G85" i="2" s="1"/>
  <c r="G6" i="2" a="1"/>
  <c r="G6" i="2" s="1"/>
  <c r="G144" i="2" a="1"/>
  <c r="G144" i="2" s="1"/>
  <c r="G92" i="2" a="1"/>
  <c r="G92" i="2" s="1"/>
  <c r="G80" i="2" a="1"/>
  <c r="G80" i="2" s="1"/>
  <c r="G9" i="2" a="1"/>
  <c r="G9" i="2" s="1"/>
  <c r="G95" i="2" a="1"/>
  <c r="G95" i="2" s="1"/>
  <c r="G168" i="2" a="1"/>
  <c r="G168" i="2" s="1"/>
  <c r="G186" i="2" a="1"/>
  <c r="G186" i="2" s="1"/>
  <c r="G120" i="2" a="1"/>
  <c r="G120" i="2" s="1"/>
  <c r="G55" i="2" a="1"/>
  <c r="G55" i="2" s="1"/>
  <c r="G48" i="2" a="1"/>
  <c r="G48" i="2" s="1"/>
  <c r="G159" i="2" a="1"/>
  <c r="G159" i="2" s="1"/>
  <c r="G165" i="2" a="1"/>
  <c r="G165" i="2" s="1"/>
  <c r="G61" i="2" a="1"/>
  <c r="G61" i="2" s="1"/>
  <c r="G93" i="2" a="1"/>
  <c r="G93" i="2" s="1"/>
  <c r="G53" i="2" a="1"/>
  <c r="G53" i="2" s="1"/>
  <c r="G73" i="2" a="1"/>
  <c r="G73" i="2" s="1"/>
  <c r="G134" i="2" a="1"/>
  <c r="G134" i="2" s="1"/>
  <c r="G122" i="2" a="1"/>
  <c r="G122" i="2" s="1"/>
  <c r="G104" i="2" a="1"/>
  <c r="G104" i="2" s="1"/>
  <c r="G137" i="2" a="1"/>
  <c r="G137" i="2" s="1"/>
  <c r="G69" i="2" a="1"/>
  <c r="G69" i="2" s="1"/>
  <c r="G31" i="2" a="1"/>
  <c r="G31" i="2" s="1"/>
  <c r="G45" i="2" a="1"/>
  <c r="G45" i="2" s="1"/>
  <c r="G190" i="2" a="1"/>
  <c r="G190" i="2" s="1"/>
  <c r="G47" i="2" a="1"/>
  <c r="G47" i="2" s="1"/>
  <c r="G21" i="2" a="1"/>
  <c r="G21" i="2" s="1"/>
  <c r="G99" i="2" a="1"/>
  <c r="G99" i="2" s="1"/>
  <c r="G175" i="2" a="1"/>
  <c r="G175" i="2" s="1"/>
  <c r="G105" i="2" a="1"/>
  <c r="G105" i="2" s="1"/>
  <c r="G191" i="2" a="1"/>
  <c r="G191" i="2" s="1"/>
  <c r="G160" i="2" a="1"/>
  <c r="G160" i="2" s="1"/>
  <c r="G103" i="2" a="1"/>
  <c r="G103" i="2" s="1"/>
  <c r="G155" i="2" a="1"/>
  <c r="G155" i="2" s="1"/>
  <c r="G16" i="2" a="1"/>
  <c r="G16" i="2" s="1"/>
  <c r="G91" i="2" a="1"/>
  <c r="G91" i="2" s="1"/>
  <c r="G181" i="2" a="1"/>
  <c r="G181" i="2" s="1"/>
  <c r="G139" i="2" a="1"/>
  <c r="G139" i="2" s="1"/>
  <c r="G102" i="2" a="1"/>
  <c r="G102" i="2" s="1"/>
  <c r="G183" i="2" a="1"/>
  <c r="G183" i="2" s="1"/>
  <c r="G26" i="2" a="1"/>
  <c r="G26" i="2" s="1"/>
  <c r="G46" i="2" a="1"/>
  <c r="G46" i="2" s="1"/>
  <c r="G18" i="2" a="1"/>
  <c r="G18" i="2" s="1"/>
  <c r="G36" i="2" a="1"/>
  <c r="G36" i="2" s="1"/>
  <c r="G195" i="2" a="1"/>
  <c r="G195" i="2" s="1"/>
  <c r="G98" i="2" a="1"/>
  <c r="G98" i="2" s="1"/>
  <c r="G59" i="2" a="1"/>
  <c r="G59" i="2" s="1"/>
  <c r="G185" i="2" a="1"/>
  <c r="G185" i="2" s="1"/>
  <c r="G196" i="2" a="1"/>
  <c r="G196" i="2" s="1"/>
  <c r="G124" i="2" a="1"/>
  <c r="G124" i="2" s="1"/>
  <c r="G57" i="2" a="1"/>
  <c r="G57" i="2" s="1"/>
  <c r="G81" i="2" a="1"/>
  <c r="G81" i="2" s="1"/>
  <c r="G78" i="2" a="1"/>
  <c r="G78" i="2" s="1"/>
  <c r="G35" i="2" a="1"/>
  <c r="G35" i="2" s="1"/>
  <c r="G180" i="2" a="1"/>
  <c r="G180" i="2" s="1"/>
  <c r="G49" i="2" a="1"/>
  <c r="G49" i="2" s="1"/>
  <c r="G197" i="2" a="1"/>
  <c r="G197" i="2" s="1"/>
  <c r="G154" i="2" a="1"/>
  <c r="G154" i="2" s="1"/>
  <c r="G138" i="2" a="1"/>
  <c r="G138" i="2" s="1"/>
  <c r="G4" i="2" a="1"/>
  <c r="G4" i="2" s="1"/>
  <c r="G27" i="2" a="1"/>
  <c r="G27" i="2" s="1"/>
  <c r="G28" i="2" a="1"/>
  <c r="G28" i="2" s="1"/>
  <c r="G97" i="2" a="1"/>
  <c r="G97" i="2" s="1"/>
  <c r="G110" i="2" a="1"/>
  <c r="G110" i="2" s="1"/>
  <c r="G67" i="2" a="1"/>
  <c r="G67" i="2" s="1"/>
  <c r="G65" i="2" a="1"/>
  <c r="G65" i="2" s="1"/>
  <c r="G89" i="2" a="1"/>
  <c r="G89" i="2" s="1"/>
  <c r="G127" i="2" a="1"/>
  <c r="G127" i="2" s="1"/>
  <c r="G114" i="2" a="1"/>
  <c r="G114" i="2" s="1"/>
  <c r="G123" i="2" a="1"/>
  <c r="G123" i="2" s="1"/>
  <c r="G5" i="2" a="1"/>
  <c r="G5" i="2" s="1"/>
  <c r="G121" i="2" a="1"/>
  <c r="G121" i="2" s="1"/>
  <c r="G111" i="2" a="1"/>
  <c r="G111" i="2" s="1"/>
  <c r="G32" i="2" a="1"/>
  <c r="G32" i="2" s="1"/>
  <c r="G58" i="2" a="1"/>
  <c r="G58" i="2" s="1"/>
  <c r="G17" i="2" a="1"/>
  <c r="G17" i="2" s="1"/>
  <c r="G30" i="2" a="1"/>
  <c r="G30" i="2" s="1"/>
  <c r="G12" i="2" a="1"/>
  <c r="G12" i="2" s="1"/>
  <c r="G106" i="2" a="1"/>
  <c r="G106" i="2" s="1"/>
  <c r="G118" i="2" a="1"/>
  <c r="G118" i="2" s="1"/>
  <c r="G74" i="2" a="1"/>
  <c r="G74" i="2" s="1"/>
  <c r="G39" i="2" a="1"/>
  <c r="G39" i="2" s="1"/>
  <c r="G24" i="2" a="1"/>
  <c r="G24" i="2" s="1"/>
  <c r="G147" i="2" a="1"/>
  <c r="G147" i="2" s="1"/>
  <c r="G77" i="2" a="1"/>
  <c r="G77" i="2" s="1"/>
  <c r="G117" i="2" a="1"/>
  <c r="G117" i="2" s="1"/>
  <c r="G128" i="2" a="1"/>
  <c r="G128" i="2" s="1"/>
  <c r="G96" i="2" a="1"/>
  <c r="G96" i="2" s="1"/>
  <c r="G174" i="2" a="1"/>
  <c r="G174" i="2" s="1"/>
  <c r="G107" i="2" a="1"/>
  <c r="G107" i="2" s="1"/>
  <c r="G72" i="2" a="1"/>
  <c r="G72" i="2" s="1"/>
  <c r="G62" i="2" a="1"/>
  <c r="G62" i="2" s="1"/>
  <c r="G113" i="2" a="1"/>
  <c r="G113" i="2" s="1"/>
  <c r="G109" i="2" a="1"/>
  <c r="G109" i="2" s="1"/>
  <c r="G119" i="2" a="1"/>
  <c r="G119" i="2" s="1"/>
  <c r="G178" i="2" a="1"/>
  <c r="G178" i="2" s="1"/>
  <c r="G20" i="2" a="1"/>
  <c r="G20" i="2" s="1"/>
  <c r="G157" i="2" a="1"/>
  <c r="G157" i="2" s="1"/>
  <c r="G76" i="2" a="1"/>
  <c r="G76" i="2" s="1"/>
  <c r="G101" i="2" a="1"/>
  <c r="G101" i="2" s="1"/>
  <c r="G33" i="2" a="1"/>
  <c r="G33" i="2" s="1"/>
  <c r="G8" i="2" a="1"/>
  <c r="G8" i="2" s="1"/>
  <c r="G169" i="2" a="1"/>
  <c r="G169" i="2" s="1"/>
  <c r="G177" i="2" a="1"/>
  <c r="G177" i="2" s="1"/>
  <c r="G13" i="2" a="1"/>
  <c r="G13" i="2" s="1"/>
  <c r="G100" i="2" a="1"/>
  <c r="G100" i="2" s="1"/>
  <c r="G25" i="2" a="1"/>
  <c r="G25" i="2" s="1"/>
  <c r="G38" i="2" a="1"/>
  <c r="G38" i="2" s="1"/>
  <c r="G23" i="2" a="1"/>
  <c r="G23" i="2" s="1"/>
  <c r="G34" i="2" a="1"/>
  <c r="G34" i="2" s="1"/>
  <c r="G149" i="2" a="1"/>
  <c r="G149" i="2" s="1"/>
  <c r="G151" i="2" a="1"/>
  <c r="G151" i="2" s="1"/>
  <c r="G132" i="2" a="1"/>
  <c r="G132" i="2" s="1"/>
  <c r="G10" i="2" a="1"/>
  <c r="G10" i="2" s="1"/>
  <c r="G156" i="2" a="1"/>
  <c r="G156" i="2" s="1"/>
  <c r="G66" i="2" a="1"/>
  <c r="G66" i="2" s="1"/>
  <c r="G75" i="2" a="1"/>
  <c r="G75" i="2" s="1"/>
  <c r="G161" i="2" a="1"/>
  <c r="G161" i="2" s="1"/>
  <c r="G71" i="2" a="1"/>
  <c r="G71" i="2" s="1"/>
  <c r="G43" i="2" a="1"/>
  <c r="G43" i="2" s="1"/>
  <c r="G148" i="2" a="1"/>
  <c r="G148" i="2" s="1"/>
  <c r="G192" i="2" a="1"/>
  <c r="G192" i="2" s="1"/>
  <c r="G150" i="2" a="1"/>
  <c r="G150" i="2" s="1"/>
  <c r="G166" i="2" a="1"/>
  <c r="G166" i="2" s="1"/>
  <c r="G7" i="2" a="1"/>
  <c r="G7" i="2" s="1"/>
  <c r="G52" i="2" a="1"/>
  <c r="G52" i="2" s="1"/>
  <c r="G179" i="2" a="1"/>
  <c r="G179" i="2" s="1"/>
  <c r="G152" i="2" a="1"/>
  <c r="G152" i="2" s="1"/>
  <c r="G116" i="2" a="1"/>
  <c r="G116" i="2" s="1"/>
  <c r="G136" i="2" a="1"/>
  <c r="G136" i="2" s="1"/>
  <c r="G112" i="2" a="1"/>
  <c r="G112" i="2" s="1"/>
  <c r="G94" i="2" a="1"/>
  <c r="G94" i="2" s="1"/>
  <c r="G184" i="2" a="1"/>
  <c r="G184" i="2" s="1"/>
  <c r="G189" i="2" a="1"/>
  <c r="G189" i="2" s="1"/>
  <c r="AV184" i="2" l="1"/>
  <c r="AX184" i="2" s="1"/>
  <c r="AV116" i="2"/>
  <c r="AX116" i="2" s="1"/>
  <c r="AV7" i="2"/>
  <c r="AX7" i="2" s="1"/>
  <c r="AV148" i="2"/>
  <c r="AX148" i="2" s="1"/>
  <c r="AV75" i="2"/>
  <c r="AX75" i="2" s="1"/>
  <c r="AV132" i="2"/>
  <c r="AX132" i="2" s="1"/>
  <c r="AV23" i="2"/>
  <c r="AX23" i="2" s="1"/>
  <c r="AV13" i="2"/>
  <c r="AX13" i="2" s="1"/>
  <c r="AV33" i="2"/>
  <c r="AX33" i="2" s="1"/>
  <c r="AV60" i="2"/>
  <c r="AX60" i="2" s="1"/>
  <c r="AV109" i="2"/>
  <c r="AX109" i="2" s="1"/>
  <c r="AV107" i="2"/>
  <c r="AX107" i="2" s="1"/>
  <c r="AV117" i="2"/>
  <c r="AX117" i="2" s="1"/>
  <c r="AV24" i="2"/>
  <c r="AX24" i="2" s="1"/>
  <c r="AV17" i="2"/>
  <c r="AX17" i="2" s="1"/>
  <c r="AV121" i="2"/>
  <c r="AX121" i="2" s="1"/>
  <c r="AV127" i="2"/>
  <c r="AX127" i="2" s="1"/>
  <c r="AV67" i="2"/>
  <c r="AX67" i="2" s="1"/>
  <c r="AV27" i="2"/>
  <c r="AX27" i="2" s="1"/>
  <c r="AV197" i="2"/>
  <c r="AX197" i="2" s="1"/>
  <c r="AV78" i="2"/>
  <c r="AX78" i="2" s="1"/>
  <c r="AV196" i="2"/>
  <c r="AX196" i="2" s="1"/>
  <c r="AV195" i="2"/>
  <c r="AX195" i="2" s="1"/>
  <c r="AV112" i="2"/>
  <c r="AX112" i="2" s="1"/>
  <c r="AV179" i="2"/>
  <c r="AX179" i="2" s="1"/>
  <c r="AV150" i="2"/>
  <c r="AX150" i="2" s="1"/>
  <c r="AV71" i="2"/>
  <c r="AX71" i="2" s="1"/>
  <c r="AV156" i="2"/>
  <c r="AX156" i="2" s="1"/>
  <c r="AV149" i="2"/>
  <c r="AX149" i="2" s="1"/>
  <c r="AV25" i="2"/>
  <c r="AX25" i="2" s="1"/>
  <c r="AV169" i="2"/>
  <c r="AX169" i="2" s="1"/>
  <c r="AV76" i="2"/>
  <c r="AX76" i="2" s="1"/>
  <c r="AV178" i="2"/>
  <c r="AX178" i="2" s="1"/>
  <c r="AV62" i="2"/>
  <c r="AX62" i="2" s="1"/>
  <c r="AV96" i="2"/>
  <c r="AX96" i="2" s="1"/>
  <c r="AV44" i="2"/>
  <c r="AX44" i="2" s="1"/>
  <c r="AV74" i="2"/>
  <c r="AX74" i="2" s="1"/>
  <c r="AV12" i="2"/>
  <c r="AX12" i="2" s="1"/>
  <c r="AV32" i="2"/>
  <c r="AX32" i="2" s="1"/>
  <c r="AV123" i="2"/>
  <c r="AX123" i="2" s="1"/>
  <c r="AV89" i="2"/>
  <c r="AX89" i="2" s="1"/>
  <c r="AV97" i="2"/>
  <c r="AX97" i="2" s="1"/>
  <c r="AV138" i="2"/>
  <c r="AX138" i="2" s="1"/>
  <c r="AV180" i="2"/>
  <c r="AX180" i="2" s="1"/>
  <c r="AV57" i="2"/>
  <c r="AX57" i="2" s="1"/>
  <c r="AV59" i="2"/>
  <c r="AX59" i="2" s="1"/>
  <c r="AV18" i="2"/>
  <c r="AX18" i="2" s="1"/>
  <c r="AV54" i="2"/>
  <c r="AX54" i="2" s="1"/>
  <c r="AV181" i="2"/>
  <c r="AX181" i="2" s="1"/>
  <c r="AV103" i="2"/>
  <c r="AX103" i="2" s="1"/>
  <c r="AV175" i="2"/>
  <c r="AX175" i="2" s="1"/>
  <c r="AV190" i="2"/>
  <c r="AX190" i="2" s="1"/>
  <c r="AV137" i="2"/>
  <c r="AX137" i="2" s="1"/>
  <c r="AV73" i="2"/>
  <c r="AX73" i="2" s="1"/>
  <c r="AV165" i="2"/>
  <c r="AX165" i="2" s="1"/>
  <c r="AV120" i="2"/>
  <c r="AX120" i="2" s="1"/>
  <c r="AV9" i="2"/>
  <c r="AX9" i="2" s="1"/>
  <c r="AV6" i="2"/>
  <c r="AX6" i="2" s="1"/>
  <c r="AV140" i="2"/>
  <c r="AX140" i="2" s="1"/>
  <c r="AV194" i="2"/>
  <c r="AX194" i="2" s="1"/>
  <c r="AV40" i="2"/>
  <c r="AX40" i="2" s="1"/>
  <c r="AV108" i="2"/>
  <c r="AX108" i="2" s="1"/>
  <c r="AV79" i="2"/>
  <c r="AX79" i="2" s="1"/>
  <c r="AV187" i="2"/>
  <c r="AX187" i="2" s="1"/>
  <c r="AV176" i="2"/>
  <c r="AX176" i="2" s="1"/>
  <c r="AV11" i="2"/>
  <c r="AX11" i="2" s="1"/>
  <c r="AV182" i="2"/>
  <c r="AX182" i="2" s="1"/>
  <c r="AV14" i="2"/>
  <c r="AX14" i="2" s="1"/>
  <c r="AV88" i="2"/>
  <c r="AX88" i="2" s="1"/>
  <c r="AV82" i="2"/>
  <c r="AX82" i="2" s="1"/>
  <c r="AV94" i="2"/>
  <c r="AX94" i="2" s="1"/>
  <c r="AV152" i="2"/>
  <c r="AX152" i="2" s="1"/>
  <c r="AV166" i="2"/>
  <c r="AX166" i="2" s="1"/>
  <c r="AV43" i="2"/>
  <c r="AX43" i="2" s="1"/>
  <c r="AV66" i="2"/>
  <c r="AX66" i="2" s="1"/>
  <c r="AV151" i="2"/>
  <c r="AX151" i="2" s="1"/>
  <c r="AV38" i="2"/>
  <c r="AX38" i="2" s="1"/>
  <c r="AV177" i="2"/>
  <c r="AX177" i="2" s="1"/>
  <c r="AV101" i="2"/>
  <c r="AX101" i="2" s="1"/>
  <c r="AV20" i="2"/>
  <c r="AX20" i="2" s="1"/>
  <c r="AV113" i="2"/>
  <c r="AX113" i="2" s="1"/>
  <c r="AV174" i="2"/>
  <c r="AX174" i="2" s="1"/>
  <c r="AV77" i="2"/>
  <c r="AX77" i="2" s="1"/>
  <c r="AV39" i="2"/>
  <c r="AX39" i="2" s="1"/>
  <c r="AV106" i="2"/>
  <c r="AX106" i="2" s="1"/>
  <c r="AV58" i="2"/>
  <c r="AX58" i="2" s="1"/>
  <c r="AV5" i="2"/>
  <c r="AX5" i="2" s="1"/>
  <c r="AV167" i="2"/>
  <c r="AX167" i="2" s="1"/>
  <c r="AV110" i="2"/>
  <c r="AX110" i="2" s="1"/>
  <c r="AV49" i="2"/>
  <c r="AX49" i="2" s="1"/>
  <c r="AV81" i="2"/>
  <c r="AX81" i="2" s="1"/>
  <c r="AV185" i="2"/>
  <c r="AX185" i="2" s="1"/>
  <c r="AV36" i="2"/>
  <c r="AX36" i="2" s="1"/>
  <c r="AV183" i="2"/>
  <c r="AX183" i="2" s="1"/>
  <c r="AV91" i="2"/>
  <c r="AX91" i="2" s="1"/>
  <c r="AV160" i="2"/>
  <c r="AX160" i="2" s="1"/>
  <c r="AV99" i="2"/>
  <c r="AX99" i="2" s="1"/>
  <c r="AV45" i="2"/>
  <c r="AX45" i="2" s="1"/>
  <c r="AV104" i="2"/>
  <c r="AX104" i="2" s="1"/>
  <c r="AV53" i="2"/>
  <c r="AX53" i="2" s="1"/>
  <c r="AV159" i="2"/>
  <c r="AX159" i="2" s="1"/>
  <c r="AV186" i="2"/>
  <c r="AX186" i="2" s="1"/>
  <c r="AV80" i="2"/>
  <c r="AX80" i="2" s="1"/>
  <c r="AV85" i="2"/>
  <c r="AX85" i="2" s="1"/>
  <c r="AV145" i="2"/>
  <c r="AX145" i="2" s="1"/>
  <c r="AV56" i="2"/>
  <c r="AX56" i="2" s="1"/>
  <c r="AV135" i="2"/>
  <c r="AX135" i="2" s="1"/>
  <c r="AV158" i="2"/>
  <c r="AX158" i="2" s="1"/>
  <c r="AV162" i="2"/>
  <c r="AX162" i="2" s="1"/>
  <c r="AV133" i="2"/>
  <c r="AX133" i="2" s="1"/>
  <c r="AV22" i="2"/>
  <c r="AX22" i="2" s="1"/>
  <c r="AV171" i="2"/>
  <c r="AX171" i="2" s="1"/>
  <c r="AV83" i="2"/>
  <c r="AX83" i="2" s="1"/>
  <c r="AV163" i="2"/>
  <c r="AX163" i="2" s="1"/>
  <c r="AV29" i="2"/>
  <c r="AX29" i="2" s="1"/>
  <c r="AV68" i="2"/>
  <c r="AX68" i="2" s="1"/>
  <c r="L137" i="20"/>
  <c r="M137" i="20" s="1"/>
  <c r="L20" i="20"/>
  <c r="M20" i="20" s="1"/>
  <c r="L147" i="20"/>
  <c r="M147" i="20" s="1"/>
  <c r="L66" i="20"/>
  <c r="M66" i="20" s="1"/>
  <c r="L154" i="20"/>
  <c r="M154" i="20" s="1"/>
  <c r="L55" i="20"/>
  <c r="M55" i="20" s="1"/>
  <c r="L86" i="20"/>
  <c r="M86" i="20" s="1"/>
  <c r="L9" i="20"/>
  <c r="M9" i="20" s="1"/>
  <c r="L27" i="20"/>
  <c r="M27" i="20" s="1"/>
  <c r="L109" i="20"/>
  <c r="M109" i="20" s="1"/>
  <c r="L80" i="20"/>
  <c r="M80" i="20" s="1"/>
  <c r="L87" i="20"/>
  <c r="M87" i="20" s="1"/>
  <c r="L122" i="20"/>
  <c r="M122" i="20" s="1"/>
  <c r="L155" i="20"/>
  <c r="M155" i="20" s="1"/>
  <c r="L50" i="20"/>
  <c r="M50" i="20" s="1"/>
  <c r="L53" i="20"/>
  <c r="M53" i="20" s="1"/>
  <c r="L14" i="20"/>
  <c r="M14" i="20" s="1"/>
  <c r="AV118" i="2"/>
  <c r="AX118" i="2" s="1"/>
  <c r="AV46" i="2"/>
  <c r="AX46" i="2" s="1"/>
  <c r="AV102" i="2"/>
  <c r="AX102" i="2" s="1"/>
  <c r="AV16" i="2"/>
  <c r="AX16" i="2" s="1"/>
  <c r="AV191" i="2"/>
  <c r="AX191" i="2" s="1"/>
  <c r="AV21" i="2"/>
  <c r="AX21" i="2" s="1"/>
  <c r="AV31" i="2"/>
  <c r="AX31" i="2" s="1"/>
  <c r="AV122" i="2"/>
  <c r="AX122" i="2" s="1"/>
  <c r="AV93" i="2"/>
  <c r="AX93" i="2" s="1"/>
  <c r="AV48" i="2"/>
  <c r="AX48" i="2" s="1"/>
  <c r="AV168" i="2"/>
  <c r="AX168" i="2" s="1"/>
  <c r="AV92" i="2"/>
  <c r="AX92" i="2" s="1"/>
  <c r="AV70" i="2"/>
  <c r="AX70" i="2" s="1"/>
  <c r="AV50" i="2"/>
  <c r="AX50" i="2" s="1"/>
  <c r="AV19" i="2"/>
  <c r="AX19" i="2" s="1"/>
  <c r="AV141" i="2"/>
  <c r="AX141" i="2" s="1"/>
  <c r="AV51" i="2"/>
  <c r="AX51" i="2" s="1"/>
  <c r="AV87" i="2"/>
  <c r="AX87" i="2" s="1"/>
  <c r="AV15" i="2"/>
  <c r="AX15" i="2" s="1"/>
  <c r="AV142" i="2"/>
  <c r="AX142" i="2" s="1"/>
  <c r="AV153" i="2"/>
  <c r="AX153" i="2" s="1"/>
  <c r="AV115" i="2"/>
  <c r="AX115" i="2" s="1"/>
  <c r="AV146" i="2"/>
  <c r="AX146" i="2" s="1"/>
  <c r="AV64" i="2"/>
  <c r="AX64" i="2" s="1"/>
  <c r="AV90" i="2"/>
  <c r="AX90" i="2" s="1"/>
  <c r="L163" i="20"/>
  <c r="M163" i="20" s="1"/>
  <c r="L90" i="20"/>
  <c r="M90" i="20" s="1"/>
  <c r="L138" i="20"/>
  <c r="M138" i="20" s="1"/>
  <c r="L105" i="20"/>
  <c r="M105" i="20" s="1"/>
  <c r="L114" i="20"/>
  <c r="M114" i="20" s="1"/>
  <c r="L132" i="20"/>
  <c r="M132" i="20" s="1"/>
  <c r="L116" i="20"/>
  <c r="M116" i="20" s="1"/>
  <c r="L25" i="20"/>
  <c r="M25" i="20" s="1"/>
  <c r="L99" i="20"/>
  <c r="M99" i="20" s="1"/>
  <c r="L101" i="20"/>
  <c r="M101" i="20" s="1"/>
  <c r="L58" i="20"/>
  <c r="M58" i="20" s="1"/>
  <c r="L23" i="20"/>
  <c r="M23" i="20" s="1"/>
  <c r="L135" i="20"/>
  <c r="M135" i="20" s="1"/>
  <c r="L29" i="20"/>
  <c r="M29" i="20" s="1"/>
  <c r="L110" i="20"/>
  <c r="M110" i="20" s="1"/>
  <c r="L88" i="20"/>
  <c r="M88" i="20" s="1"/>
  <c r="AV172" i="2"/>
  <c r="AX172" i="2" s="1"/>
  <c r="AV4" i="2"/>
  <c r="AX4" i="2" s="1"/>
  <c r="AV189" i="2"/>
  <c r="AX189" i="2" s="1"/>
  <c r="AV136" i="2"/>
  <c r="AX136" i="2" s="1"/>
  <c r="AV52" i="2"/>
  <c r="AX52" i="2" s="1"/>
  <c r="AV192" i="2"/>
  <c r="AX192" i="2" s="1"/>
  <c r="AV161" i="2"/>
  <c r="AX161" i="2" s="1"/>
  <c r="AV10" i="2"/>
  <c r="AX10" i="2" s="1"/>
  <c r="AV34" i="2"/>
  <c r="AX34" i="2" s="1"/>
  <c r="AV100" i="2"/>
  <c r="AX100" i="2" s="1"/>
  <c r="AV8" i="2"/>
  <c r="AX8" i="2" s="1"/>
  <c r="AV157" i="2"/>
  <c r="AX157" i="2" s="1"/>
  <c r="AV119" i="2"/>
  <c r="AX119" i="2" s="1"/>
  <c r="AV72" i="2"/>
  <c r="AX72" i="2" s="1"/>
  <c r="AV128" i="2"/>
  <c r="AX128" i="2" s="1"/>
  <c r="AV147" i="2"/>
  <c r="AX147" i="2" s="1"/>
  <c r="AV131" i="2"/>
  <c r="AX131" i="2" s="1"/>
  <c r="AV30" i="2"/>
  <c r="AX30" i="2" s="1"/>
  <c r="AV111" i="2"/>
  <c r="AX111" i="2" s="1"/>
  <c r="AV114" i="2"/>
  <c r="AX114" i="2" s="1"/>
  <c r="AV65" i="2"/>
  <c r="AX65" i="2" s="1"/>
  <c r="AV28" i="2"/>
  <c r="AX28" i="2" s="1"/>
  <c r="AV154" i="2"/>
  <c r="AX154" i="2" s="1"/>
  <c r="AV35" i="2"/>
  <c r="AX35" i="2" s="1"/>
  <c r="AV124" i="2"/>
  <c r="AX124" i="2" s="1"/>
  <c r="AV98" i="2"/>
  <c r="AX98" i="2" s="1"/>
  <c r="AV26" i="2"/>
  <c r="AX26" i="2" s="1"/>
  <c r="AV139" i="2"/>
  <c r="AX139" i="2" s="1"/>
  <c r="AV155" i="2"/>
  <c r="AX155" i="2" s="1"/>
  <c r="AV105" i="2"/>
  <c r="AX105" i="2" s="1"/>
  <c r="AV47" i="2"/>
  <c r="AX47" i="2" s="1"/>
  <c r="AV69" i="2"/>
  <c r="AX69" i="2" s="1"/>
  <c r="AV134" i="2"/>
  <c r="AX134" i="2" s="1"/>
  <c r="AV61" i="2"/>
  <c r="AX61" i="2" s="1"/>
  <c r="AV55" i="2"/>
  <c r="AX55" i="2" s="1"/>
  <c r="AV95" i="2"/>
  <c r="AX95" i="2" s="1"/>
  <c r="AV144" i="2"/>
  <c r="AX144" i="2" s="1"/>
  <c r="AV126" i="2"/>
  <c r="AX126" i="2" s="1"/>
  <c r="AV143" i="2"/>
  <c r="AX143" i="2" s="1"/>
  <c r="AV63" i="2"/>
  <c r="AX63" i="2" s="1"/>
  <c r="AV42" i="2"/>
  <c r="AX42" i="2" s="1"/>
  <c r="AV86" i="2"/>
  <c r="AX86" i="2" s="1"/>
  <c r="AV129" i="2"/>
  <c r="AX129" i="2" s="1"/>
  <c r="AV84" i="2"/>
  <c r="AX84" i="2" s="1"/>
  <c r="AV170" i="2"/>
  <c r="AX170" i="2" s="1"/>
  <c r="AV125" i="2"/>
  <c r="AX125" i="2" s="1"/>
  <c r="AV164" i="2"/>
  <c r="AX164" i="2" s="1"/>
  <c r="AV37" i="2"/>
  <c r="AX37" i="2" s="1"/>
  <c r="AV188" i="2"/>
  <c r="AX188" i="2" s="1"/>
  <c r="AV41" i="2"/>
  <c r="AX41" i="2" s="1"/>
  <c r="AF199" i="2"/>
  <c r="L82" i="20"/>
  <c r="M82" i="20" s="1"/>
  <c r="L89" i="20"/>
  <c r="M89" i="20" s="1"/>
  <c r="L94" i="20"/>
  <c r="M94" i="20" s="1"/>
  <c r="L140" i="20"/>
  <c r="M140" i="20" s="1"/>
  <c r="L70" i="20"/>
  <c r="M70" i="20" s="1"/>
  <c r="L130" i="20"/>
  <c r="M130" i="20" s="1"/>
  <c r="L139" i="20"/>
  <c r="M139" i="20" s="1"/>
  <c r="L117" i="20"/>
  <c r="M117" i="20" s="1"/>
  <c r="L149" i="20"/>
  <c r="M149" i="20" s="1"/>
  <c r="L73" i="20"/>
  <c r="M73" i="20" s="1"/>
  <c r="L61" i="20"/>
  <c r="M61" i="20" s="1"/>
  <c r="L158" i="20"/>
  <c r="M158" i="20" s="1"/>
  <c r="L141" i="20"/>
  <c r="M141" i="20" s="1"/>
  <c r="L40" i="20"/>
  <c r="M40" i="20" s="1"/>
  <c r="L47" i="20"/>
  <c r="M47" i="20" s="1"/>
  <c r="L160" i="20"/>
  <c r="M160" i="20" s="1"/>
  <c r="L75" i="20"/>
  <c r="M75" i="20" s="1"/>
  <c r="L49" i="20"/>
  <c r="M49" i="20" s="1"/>
  <c r="L119" i="20"/>
  <c r="M119" i="20" s="1"/>
  <c r="L142" i="20"/>
  <c r="M142" i="20" s="1"/>
  <c r="L17" i="20"/>
  <c r="M17" i="20" s="1"/>
  <c r="L143" i="20"/>
  <c r="M143" i="20" s="1"/>
  <c r="L24" i="20"/>
  <c r="M24" i="20" s="1"/>
  <c r="L92" i="20"/>
  <c r="M92" i="20" s="1"/>
  <c r="L12" i="20"/>
  <c r="M12" i="20" s="1"/>
  <c r="L16" i="20"/>
  <c r="M16" i="20" s="1"/>
  <c r="L108" i="20"/>
  <c r="M108" i="20" s="1"/>
  <c r="L146" i="20"/>
  <c r="M146" i="20" s="1"/>
  <c r="L83" i="20"/>
  <c r="M83" i="20" s="1"/>
  <c r="L125" i="20"/>
  <c r="M125" i="20" s="1"/>
  <c r="L11" i="20"/>
  <c r="M11" i="20" s="1"/>
  <c r="L134" i="20"/>
  <c r="M134" i="20" s="1"/>
  <c r="L102" i="20"/>
  <c r="M102" i="20" s="1"/>
  <c r="L81" i="20"/>
  <c r="M81" i="20" s="1"/>
  <c r="L65" i="20"/>
  <c r="M65" i="20" s="1"/>
  <c r="L18" i="20"/>
  <c r="M18" i="20" s="1"/>
  <c r="L28" i="20"/>
  <c r="M28" i="20" s="1"/>
  <c r="L98" i="20"/>
  <c r="M98" i="20" s="1"/>
  <c r="L96" i="20"/>
  <c r="M96" i="20" s="1"/>
  <c r="L103" i="20"/>
  <c r="M103" i="20" s="1"/>
  <c r="L19" i="20"/>
  <c r="M19" i="20" s="1"/>
  <c r="L104" i="20"/>
  <c r="M104" i="20" s="1"/>
  <c r="L13" i="20"/>
  <c r="M13" i="20" s="1"/>
  <c r="L107" i="20"/>
  <c r="M107" i="20" s="1"/>
  <c r="L113" i="20"/>
  <c r="M113" i="20" s="1"/>
  <c r="L60" i="20"/>
  <c r="M60" i="20" s="1"/>
  <c r="L22" i="20"/>
  <c r="M22" i="20" s="1"/>
  <c r="L68" i="20"/>
  <c r="M68" i="20" s="1"/>
  <c r="L169" i="20"/>
  <c r="M169" i="20" s="1"/>
  <c r="L168" i="20"/>
  <c r="M168" i="20" s="1"/>
  <c r="L21" i="20"/>
  <c r="M21" i="20" s="1"/>
  <c r="L123" i="20"/>
  <c r="M123" i="20" s="1"/>
  <c r="L136" i="20"/>
  <c r="M136" i="20" s="1"/>
  <c r="L41" i="20"/>
  <c r="M41" i="20" s="1"/>
  <c r="L62" i="20"/>
  <c r="M62" i="20" s="1"/>
  <c r="L118" i="20"/>
  <c r="M118" i="20" s="1"/>
  <c r="L54" i="20"/>
  <c r="M54" i="20" s="1"/>
  <c r="L48" i="20"/>
  <c r="M48" i="20" s="1"/>
  <c r="L85" i="20"/>
  <c r="M85" i="20" s="1"/>
  <c r="L128" i="20"/>
  <c r="M128" i="20" s="1"/>
  <c r="L112" i="20"/>
  <c r="M112" i="20" s="1"/>
  <c r="L127" i="20"/>
  <c r="M127" i="20" s="1"/>
  <c r="L56" i="20"/>
  <c r="M56" i="20" s="1"/>
  <c r="L38" i="20"/>
  <c r="M38" i="20" s="1"/>
  <c r="L76" i="20"/>
  <c r="M76" i="20" s="1"/>
  <c r="L115" i="20"/>
  <c r="M115" i="20" s="1"/>
  <c r="L74" i="20"/>
  <c r="M74" i="20" s="1"/>
  <c r="L148" i="20"/>
  <c r="M148" i="20" s="1"/>
  <c r="L111" i="20"/>
  <c r="M111" i="20" s="1"/>
  <c r="L144" i="20"/>
  <c r="M144" i="20" s="1"/>
  <c r="L31" i="20"/>
  <c r="M31" i="20" s="1"/>
  <c r="L162" i="20"/>
  <c r="M162" i="20" s="1"/>
  <c r="L37" i="20"/>
  <c r="M37" i="20" s="1"/>
  <c r="AH199" i="2"/>
  <c r="L165" i="20"/>
  <c r="M165" i="20" s="1"/>
  <c r="L26" i="20"/>
  <c r="M26" i="20" s="1"/>
  <c r="L84" i="20"/>
  <c r="M84" i="20" s="1"/>
  <c r="L42" i="20"/>
  <c r="M42" i="20" s="1"/>
  <c r="L63" i="20"/>
  <c r="M63" i="20" s="1"/>
  <c r="L15" i="20"/>
  <c r="M15" i="20" s="1"/>
  <c r="L45" i="20"/>
  <c r="M45" i="20" s="1"/>
  <c r="L77" i="20"/>
  <c r="M77" i="20" s="1"/>
  <c r="L126" i="20"/>
  <c r="M126" i="20" s="1"/>
  <c r="L131" i="20"/>
  <c r="M131" i="20" s="1"/>
  <c r="L57" i="20"/>
  <c r="M57" i="20" s="1"/>
  <c r="L39" i="20"/>
  <c r="M39" i="20" s="1"/>
  <c r="L59" i="20"/>
  <c r="M59" i="20" s="1"/>
  <c r="L34" i="20"/>
  <c r="M34" i="20" s="1"/>
  <c r="L91" i="20"/>
  <c r="M91" i="20" s="1"/>
  <c r="L100" i="20"/>
  <c r="M100" i="20" s="1"/>
  <c r="L151" i="20"/>
  <c r="M151" i="20" s="1"/>
  <c r="L67" i="20"/>
  <c r="M67" i="20" s="1"/>
  <c r="L35" i="20"/>
  <c r="M35" i="20" s="1"/>
  <c r="L95" i="20"/>
  <c r="M95" i="20" s="1"/>
  <c r="L51" i="20"/>
  <c r="M51" i="20" s="1"/>
  <c r="L5" i="20"/>
  <c r="M5" i="20" s="1"/>
  <c r="L4" i="20"/>
  <c r="M4" i="20" s="1"/>
  <c r="M199" i="2"/>
  <c r="L43" i="20"/>
  <c r="M43" i="20" s="1"/>
  <c r="L71" i="20"/>
  <c r="M71" i="20" s="1"/>
  <c r="L159" i="20"/>
  <c r="M159" i="20" s="1"/>
  <c r="L30" i="20"/>
  <c r="M30" i="20" s="1"/>
  <c r="L129" i="20"/>
  <c r="M129" i="20" s="1"/>
  <c r="L156" i="20"/>
  <c r="M156" i="20" s="1"/>
  <c r="L93" i="20"/>
  <c r="M93" i="20" s="1"/>
  <c r="L152" i="20"/>
  <c r="M152" i="20" s="1"/>
  <c r="L164" i="20"/>
  <c r="M164" i="20" s="1"/>
  <c r="L121" i="20"/>
  <c r="M121" i="20" s="1"/>
  <c r="L64" i="20"/>
  <c r="M64" i="20" s="1"/>
  <c r="L145" i="20"/>
  <c r="M145" i="20" s="1"/>
  <c r="L106" i="20"/>
  <c r="M106" i="20" s="1"/>
  <c r="L7" i="20"/>
  <c r="M7" i="20" s="1"/>
  <c r="L6" i="20"/>
  <c r="M6" i="20" s="1"/>
  <c r="L124" i="20"/>
  <c r="M124" i="20" s="1"/>
  <c r="L167" i="20"/>
  <c r="M167" i="20" s="1"/>
  <c r="L36" i="20"/>
  <c r="M36" i="20" s="1"/>
  <c r="L97" i="20"/>
  <c r="M97" i="20" s="1"/>
  <c r="L69" i="20"/>
  <c r="M69" i="20" s="1"/>
  <c r="L161" i="20"/>
  <c r="M161" i="20" s="1"/>
  <c r="L153" i="20"/>
  <c r="M153" i="20" s="1"/>
  <c r="L8" i="20"/>
  <c r="M8" i="20" s="1"/>
  <c r="L157" i="20"/>
  <c r="M157" i="20" s="1"/>
  <c r="L10" i="20"/>
  <c r="M10" i="20" s="1"/>
  <c r="L78" i="20"/>
  <c r="M78" i="20" s="1"/>
  <c r="L72" i="20"/>
  <c r="M72" i="20" s="1"/>
  <c r="I128" i="9"/>
  <c r="I129" i="9" s="1"/>
  <c r="W199" i="2"/>
  <c r="V202" i="2" s="1"/>
  <c r="J128" i="9"/>
  <c r="AV199" i="2" l="1"/>
  <c r="W201" i="2"/>
  <c r="W202"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764">
    <bk>
      <extLst>
        <ext uri="{3e2802c4-a4d2-4d8b-9148-e3be6c30e623}">
          <xlrd:rvb i="0"/>
        </ext>
      </extLst>
    </bk>
    <bk>
      <extLst>
        <ext uri="{3e2802c4-a4d2-4d8b-9148-e3be6c30e623}">
          <xlrd:rvb i="26"/>
        </ext>
      </extLst>
    </bk>
    <bk>
      <extLst>
        <ext uri="{3e2802c4-a4d2-4d8b-9148-e3be6c30e623}">
          <xlrd:rvb i="15"/>
        </ext>
      </extLst>
    </bk>
    <bk>
      <extLst>
        <ext uri="{3e2802c4-a4d2-4d8b-9148-e3be6c30e623}">
          <xlrd:rvb i="13"/>
        </ext>
      </extLst>
    </bk>
    <bk>
      <extLst>
        <ext uri="{3e2802c4-a4d2-4d8b-9148-e3be6c30e623}">
          <xlrd:rvb i="68"/>
        </ext>
      </extLst>
    </bk>
    <bk>
      <extLst>
        <ext uri="{3e2802c4-a4d2-4d8b-9148-e3be6c30e623}">
          <xlrd:rvb i="97"/>
        </ext>
      </extLst>
    </bk>
    <bk>
      <extLst>
        <ext uri="{3e2802c4-a4d2-4d8b-9148-e3be6c30e623}">
          <xlrd:rvb i="85"/>
        </ext>
      </extLst>
    </bk>
    <bk>
      <extLst>
        <ext uri="{3e2802c4-a4d2-4d8b-9148-e3be6c30e623}">
          <xlrd:rvb i="83"/>
        </ext>
      </extLst>
    </bk>
    <bk>
      <extLst>
        <ext uri="{3e2802c4-a4d2-4d8b-9148-e3be6c30e623}">
          <xlrd:rvb i="154"/>
        </ext>
      </extLst>
    </bk>
    <bk>
      <extLst>
        <ext uri="{3e2802c4-a4d2-4d8b-9148-e3be6c30e623}">
          <xlrd:rvb i="183"/>
        </ext>
      </extLst>
    </bk>
    <bk>
      <extLst>
        <ext uri="{3e2802c4-a4d2-4d8b-9148-e3be6c30e623}">
          <xlrd:rvb i="171"/>
        </ext>
      </extLst>
    </bk>
    <bk>
      <extLst>
        <ext uri="{3e2802c4-a4d2-4d8b-9148-e3be6c30e623}">
          <xlrd:rvb i="169"/>
        </ext>
      </extLst>
    </bk>
    <bk>
      <extLst>
        <ext uri="{3e2802c4-a4d2-4d8b-9148-e3be6c30e623}">
          <xlrd:rvb i="244"/>
        </ext>
      </extLst>
    </bk>
    <bk>
      <extLst>
        <ext uri="{3e2802c4-a4d2-4d8b-9148-e3be6c30e623}">
          <xlrd:rvb i="258"/>
        </ext>
      </extLst>
    </bk>
    <bk>
      <extLst>
        <ext uri="{3e2802c4-a4d2-4d8b-9148-e3be6c30e623}">
          <xlrd:rvb i="253"/>
        </ext>
      </extLst>
    </bk>
    <bk>
      <extLst>
        <ext uri="{3e2802c4-a4d2-4d8b-9148-e3be6c30e623}">
          <xlrd:rvb i="251"/>
        </ext>
      </extLst>
    </bk>
    <bk>
      <extLst>
        <ext uri="{3e2802c4-a4d2-4d8b-9148-e3be6c30e623}">
          <xlrd:rvb i="262"/>
        </ext>
      </extLst>
    </bk>
    <bk>
      <extLst>
        <ext uri="{3e2802c4-a4d2-4d8b-9148-e3be6c30e623}">
          <xlrd:rvb i="282"/>
        </ext>
      </extLst>
    </bk>
    <bk>
      <extLst>
        <ext uri="{3e2802c4-a4d2-4d8b-9148-e3be6c30e623}">
          <xlrd:rvb i="272"/>
        </ext>
      </extLst>
    </bk>
    <bk>
      <extLst>
        <ext uri="{3e2802c4-a4d2-4d8b-9148-e3be6c30e623}">
          <xlrd:rvb i="292"/>
        </ext>
      </extLst>
    </bk>
    <bk>
      <extLst>
        <ext uri="{3e2802c4-a4d2-4d8b-9148-e3be6c30e623}">
          <xlrd:rvb i="320"/>
        </ext>
      </extLst>
    </bk>
    <bk>
      <extLst>
        <ext uri="{3e2802c4-a4d2-4d8b-9148-e3be6c30e623}">
          <xlrd:rvb i="309"/>
        </ext>
      </extLst>
    </bk>
    <bk>
      <extLst>
        <ext uri="{3e2802c4-a4d2-4d8b-9148-e3be6c30e623}">
          <xlrd:rvb i="307"/>
        </ext>
      </extLst>
    </bk>
    <bk>
      <extLst>
        <ext uri="{3e2802c4-a4d2-4d8b-9148-e3be6c30e623}">
          <xlrd:rvb i="354"/>
        </ext>
      </extLst>
    </bk>
    <bk>
      <extLst>
        <ext uri="{3e2802c4-a4d2-4d8b-9148-e3be6c30e623}">
          <xlrd:rvb i="381"/>
        </ext>
      </extLst>
    </bk>
    <bk>
      <extLst>
        <ext uri="{3e2802c4-a4d2-4d8b-9148-e3be6c30e623}">
          <xlrd:rvb i="369"/>
        </ext>
      </extLst>
    </bk>
    <bk>
      <extLst>
        <ext uri="{3e2802c4-a4d2-4d8b-9148-e3be6c30e623}">
          <xlrd:rvb i="367"/>
        </ext>
      </extLst>
    </bk>
    <bk>
      <extLst>
        <ext uri="{3e2802c4-a4d2-4d8b-9148-e3be6c30e623}">
          <xlrd:rvb i="396"/>
        </ext>
      </extLst>
    </bk>
    <bk>
      <extLst>
        <ext uri="{3e2802c4-a4d2-4d8b-9148-e3be6c30e623}">
          <xlrd:rvb i="426"/>
        </ext>
      </extLst>
    </bk>
    <bk>
      <extLst>
        <ext uri="{3e2802c4-a4d2-4d8b-9148-e3be6c30e623}">
          <xlrd:rvb i="413"/>
        </ext>
      </extLst>
    </bk>
    <bk>
      <extLst>
        <ext uri="{3e2802c4-a4d2-4d8b-9148-e3be6c30e623}">
          <xlrd:rvb i="411"/>
        </ext>
      </extLst>
    </bk>
    <bk>
      <extLst>
        <ext uri="{3e2802c4-a4d2-4d8b-9148-e3be6c30e623}">
          <xlrd:rvb i="465"/>
        </ext>
      </extLst>
    </bk>
    <bk>
      <extLst>
        <ext uri="{3e2802c4-a4d2-4d8b-9148-e3be6c30e623}">
          <xlrd:rvb i="495"/>
        </ext>
      </extLst>
    </bk>
    <bk>
      <extLst>
        <ext uri="{3e2802c4-a4d2-4d8b-9148-e3be6c30e623}">
          <xlrd:rvb i="482"/>
        </ext>
      </extLst>
    </bk>
    <bk>
      <extLst>
        <ext uri="{3e2802c4-a4d2-4d8b-9148-e3be6c30e623}">
          <xlrd:rvb i="480"/>
        </ext>
      </extLst>
    </bk>
    <bk>
      <extLst>
        <ext uri="{3e2802c4-a4d2-4d8b-9148-e3be6c30e623}">
          <xlrd:rvb i="520"/>
        </ext>
      </extLst>
    </bk>
    <bk>
      <extLst>
        <ext uri="{3e2802c4-a4d2-4d8b-9148-e3be6c30e623}">
          <xlrd:rvb i="541"/>
        </ext>
      </extLst>
    </bk>
    <bk>
      <extLst>
        <ext uri="{3e2802c4-a4d2-4d8b-9148-e3be6c30e623}">
          <xlrd:rvb i="533"/>
        </ext>
      </extLst>
    </bk>
    <bk>
      <extLst>
        <ext uri="{3e2802c4-a4d2-4d8b-9148-e3be6c30e623}">
          <xlrd:rvb i="531"/>
        </ext>
      </extLst>
    </bk>
    <bk>
      <extLst>
        <ext uri="{3e2802c4-a4d2-4d8b-9148-e3be6c30e623}">
          <xlrd:rvb i="545"/>
        </ext>
      </extLst>
    </bk>
    <bk>
      <extLst>
        <ext uri="{3e2802c4-a4d2-4d8b-9148-e3be6c30e623}">
          <xlrd:rvb i="578"/>
        </ext>
      </extLst>
    </bk>
    <bk>
      <extLst>
        <ext uri="{3e2802c4-a4d2-4d8b-9148-e3be6c30e623}">
          <xlrd:rvb i="562"/>
        </ext>
      </extLst>
    </bk>
    <bk>
      <extLst>
        <ext uri="{3e2802c4-a4d2-4d8b-9148-e3be6c30e623}">
          <xlrd:rvb i="560"/>
        </ext>
      </extLst>
    </bk>
    <bk>
      <extLst>
        <ext uri="{3e2802c4-a4d2-4d8b-9148-e3be6c30e623}">
          <xlrd:rvb i="601"/>
        </ext>
      </extLst>
    </bk>
    <bk>
      <extLst>
        <ext uri="{3e2802c4-a4d2-4d8b-9148-e3be6c30e623}">
          <xlrd:rvb i="631"/>
        </ext>
      </extLst>
    </bk>
    <bk>
      <extLst>
        <ext uri="{3e2802c4-a4d2-4d8b-9148-e3be6c30e623}">
          <xlrd:rvb i="618"/>
        </ext>
      </extLst>
    </bk>
    <bk>
      <extLst>
        <ext uri="{3e2802c4-a4d2-4d8b-9148-e3be6c30e623}">
          <xlrd:rvb i="616"/>
        </ext>
      </extLst>
    </bk>
    <bk>
      <extLst>
        <ext uri="{3e2802c4-a4d2-4d8b-9148-e3be6c30e623}">
          <xlrd:rvb i="654"/>
        </ext>
      </extLst>
    </bk>
    <bk>
      <extLst>
        <ext uri="{3e2802c4-a4d2-4d8b-9148-e3be6c30e623}">
          <xlrd:rvb i="683"/>
        </ext>
      </extLst>
    </bk>
    <bk>
      <extLst>
        <ext uri="{3e2802c4-a4d2-4d8b-9148-e3be6c30e623}">
          <xlrd:rvb i="671"/>
        </ext>
      </extLst>
    </bk>
    <bk>
      <extLst>
        <ext uri="{3e2802c4-a4d2-4d8b-9148-e3be6c30e623}">
          <xlrd:rvb i="669"/>
        </ext>
      </extLst>
    </bk>
    <bk>
      <extLst>
        <ext uri="{3e2802c4-a4d2-4d8b-9148-e3be6c30e623}">
          <xlrd:rvb i="764"/>
        </ext>
      </extLst>
    </bk>
    <bk>
      <extLst>
        <ext uri="{3e2802c4-a4d2-4d8b-9148-e3be6c30e623}">
          <xlrd:rvb i="788"/>
        </ext>
      </extLst>
    </bk>
    <bk>
      <extLst>
        <ext uri="{3e2802c4-a4d2-4d8b-9148-e3be6c30e623}">
          <xlrd:rvb i="778"/>
        </ext>
      </extLst>
    </bk>
    <bk>
      <extLst>
        <ext uri="{3e2802c4-a4d2-4d8b-9148-e3be6c30e623}">
          <xlrd:rvb i="776"/>
        </ext>
      </extLst>
    </bk>
    <bk>
      <extLst>
        <ext uri="{3e2802c4-a4d2-4d8b-9148-e3be6c30e623}">
          <xlrd:rvb i="834"/>
        </ext>
      </extLst>
    </bk>
    <bk>
      <extLst>
        <ext uri="{3e2802c4-a4d2-4d8b-9148-e3be6c30e623}">
          <xlrd:rvb i="864"/>
        </ext>
      </extLst>
    </bk>
    <bk>
      <extLst>
        <ext uri="{3e2802c4-a4d2-4d8b-9148-e3be6c30e623}">
          <xlrd:rvb i="850"/>
        </ext>
      </extLst>
    </bk>
    <bk>
      <extLst>
        <ext uri="{3e2802c4-a4d2-4d8b-9148-e3be6c30e623}">
          <xlrd:rvb i="848"/>
        </ext>
      </extLst>
    </bk>
    <bk>
      <extLst>
        <ext uri="{3e2802c4-a4d2-4d8b-9148-e3be6c30e623}">
          <xlrd:rvb i="878"/>
        </ext>
      </extLst>
    </bk>
    <bk>
      <extLst>
        <ext uri="{3e2802c4-a4d2-4d8b-9148-e3be6c30e623}">
          <xlrd:rvb i="912"/>
        </ext>
      </extLst>
    </bk>
    <bk>
      <extLst>
        <ext uri="{3e2802c4-a4d2-4d8b-9148-e3be6c30e623}">
          <xlrd:rvb i="894"/>
        </ext>
      </extLst>
    </bk>
    <bk>
      <extLst>
        <ext uri="{3e2802c4-a4d2-4d8b-9148-e3be6c30e623}">
          <xlrd:rvb i="892"/>
        </ext>
      </extLst>
    </bk>
    <bk>
      <extLst>
        <ext uri="{3e2802c4-a4d2-4d8b-9148-e3be6c30e623}">
          <xlrd:rvb i="999"/>
        </ext>
      </extLst>
    </bk>
    <bk>
      <extLst>
        <ext uri="{3e2802c4-a4d2-4d8b-9148-e3be6c30e623}">
          <xlrd:rvb i="1025"/>
        </ext>
      </extLst>
    </bk>
    <bk>
      <extLst>
        <ext uri="{3e2802c4-a4d2-4d8b-9148-e3be6c30e623}">
          <xlrd:rvb i="1012"/>
        </ext>
      </extLst>
    </bk>
    <bk>
      <extLst>
        <ext uri="{3e2802c4-a4d2-4d8b-9148-e3be6c30e623}">
          <xlrd:rvb i="1010"/>
        </ext>
      </extLst>
    </bk>
    <bk>
      <extLst>
        <ext uri="{3e2802c4-a4d2-4d8b-9148-e3be6c30e623}">
          <xlrd:rvb i="1044"/>
        </ext>
      </extLst>
    </bk>
    <bk>
      <extLst>
        <ext uri="{3e2802c4-a4d2-4d8b-9148-e3be6c30e623}">
          <xlrd:rvb i="1072"/>
        </ext>
      </extLst>
    </bk>
    <bk>
      <extLst>
        <ext uri="{3e2802c4-a4d2-4d8b-9148-e3be6c30e623}">
          <xlrd:rvb i="1060"/>
        </ext>
      </extLst>
    </bk>
    <bk>
      <extLst>
        <ext uri="{3e2802c4-a4d2-4d8b-9148-e3be6c30e623}">
          <xlrd:rvb i="1058"/>
        </ext>
      </extLst>
    </bk>
    <bk>
      <extLst>
        <ext uri="{3e2802c4-a4d2-4d8b-9148-e3be6c30e623}">
          <xlrd:rvb i="1091"/>
        </ext>
      </extLst>
    </bk>
    <bk>
      <extLst>
        <ext uri="{3e2802c4-a4d2-4d8b-9148-e3be6c30e623}">
          <xlrd:rvb i="1117"/>
        </ext>
      </extLst>
    </bk>
    <bk>
      <extLst>
        <ext uri="{3e2802c4-a4d2-4d8b-9148-e3be6c30e623}">
          <xlrd:rvb i="1108"/>
        </ext>
      </extLst>
    </bk>
    <bk>
      <extLst>
        <ext uri="{3e2802c4-a4d2-4d8b-9148-e3be6c30e623}">
          <xlrd:rvb i="1106"/>
        </ext>
      </extLst>
    </bk>
    <bk>
      <extLst>
        <ext uri="{3e2802c4-a4d2-4d8b-9148-e3be6c30e623}">
          <xlrd:rvb i="1131"/>
        </ext>
      </extLst>
    </bk>
    <bk>
      <extLst>
        <ext uri="{3e2802c4-a4d2-4d8b-9148-e3be6c30e623}">
          <xlrd:rvb i="1157"/>
        </ext>
      </extLst>
    </bk>
    <bk>
      <extLst>
        <ext uri="{3e2802c4-a4d2-4d8b-9148-e3be6c30e623}">
          <xlrd:rvb i="1146"/>
        </ext>
      </extLst>
    </bk>
    <bk>
      <extLst>
        <ext uri="{3e2802c4-a4d2-4d8b-9148-e3be6c30e623}">
          <xlrd:rvb i="1144"/>
        </ext>
      </extLst>
    </bk>
    <bk>
      <extLst>
        <ext uri="{3e2802c4-a4d2-4d8b-9148-e3be6c30e623}">
          <xlrd:rvb i="1177"/>
        </ext>
      </extLst>
    </bk>
    <bk>
      <extLst>
        <ext uri="{3e2802c4-a4d2-4d8b-9148-e3be6c30e623}">
          <xlrd:rvb i="1205"/>
        </ext>
      </extLst>
    </bk>
    <bk>
      <extLst>
        <ext uri="{3e2802c4-a4d2-4d8b-9148-e3be6c30e623}">
          <xlrd:rvb i="1194"/>
        </ext>
      </extLst>
    </bk>
    <bk>
      <extLst>
        <ext uri="{3e2802c4-a4d2-4d8b-9148-e3be6c30e623}">
          <xlrd:rvb i="1192"/>
        </ext>
      </extLst>
    </bk>
    <bk>
      <extLst>
        <ext uri="{3e2802c4-a4d2-4d8b-9148-e3be6c30e623}">
          <xlrd:rvb i="1228"/>
        </ext>
      </extLst>
    </bk>
    <bk>
      <extLst>
        <ext uri="{3e2802c4-a4d2-4d8b-9148-e3be6c30e623}">
          <xlrd:rvb i="1256"/>
        </ext>
      </extLst>
    </bk>
    <bk>
      <extLst>
        <ext uri="{3e2802c4-a4d2-4d8b-9148-e3be6c30e623}">
          <xlrd:rvb i="1243"/>
        </ext>
      </extLst>
    </bk>
    <bk>
      <extLst>
        <ext uri="{3e2802c4-a4d2-4d8b-9148-e3be6c30e623}">
          <xlrd:rvb i="1241"/>
        </ext>
      </extLst>
    </bk>
    <bk>
      <extLst>
        <ext uri="{3e2802c4-a4d2-4d8b-9148-e3be6c30e623}">
          <xlrd:rvb i="1290"/>
        </ext>
      </extLst>
    </bk>
    <bk>
      <extLst>
        <ext uri="{3e2802c4-a4d2-4d8b-9148-e3be6c30e623}">
          <xlrd:rvb i="1317"/>
        </ext>
      </extLst>
    </bk>
    <bk>
      <extLst>
        <ext uri="{3e2802c4-a4d2-4d8b-9148-e3be6c30e623}">
          <xlrd:rvb i="1304"/>
        </ext>
      </extLst>
    </bk>
    <bk>
      <extLst>
        <ext uri="{3e2802c4-a4d2-4d8b-9148-e3be6c30e623}">
          <xlrd:rvb i="1340"/>
        </ext>
      </extLst>
    </bk>
    <bk>
      <extLst>
        <ext uri="{3e2802c4-a4d2-4d8b-9148-e3be6c30e623}">
          <xlrd:rvb i="1365"/>
        </ext>
      </extLst>
    </bk>
    <bk>
      <extLst>
        <ext uri="{3e2802c4-a4d2-4d8b-9148-e3be6c30e623}">
          <xlrd:rvb i="1356"/>
        </ext>
      </extLst>
    </bk>
    <bk>
      <extLst>
        <ext uri="{3e2802c4-a4d2-4d8b-9148-e3be6c30e623}">
          <xlrd:rvb i="1355"/>
        </ext>
      </extLst>
    </bk>
    <bk>
      <extLst>
        <ext uri="{3e2802c4-a4d2-4d8b-9148-e3be6c30e623}">
          <xlrd:rvb i="1388"/>
        </ext>
      </extLst>
    </bk>
    <bk>
      <extLst>
        <ext uri="{3e2802c4-a4d2-4d8b-9148-e3be6c30e623}">
          <xlrd:rvb i="1416"/>
        </ext>
      </extLst>
    </bk>
    <bk>
      <extLst>
        <ext uri="{3e2802c4-a4d2-4d8b-9148-e3be6c30e623}">
          <xlrd:rvb i="1403"/>
        </ext>
      </extLst>
    </bk>
    <bk>
      <extLst>
        <ext uri="{3e2802c4-a4d2-4d8b-9148-e3be6c30e623}">
          <xlrd:rvb i="1401"/>
        </ext>
      </extLst>
    </bk>
    <bk>
      <extLst>
        <ext uri="{3e2802c4-a4d2-4d8b-9148-e3be6c30e623}">
          <xlrd:rvb i="1445"/>
        </ext>
      </extLst>
    </bk>
    <bk>
      <extLst>
        <ext uri="{3e2802c4-a4d2-4d8b-9148-e3be6c30e623}">
          <xlrd:rvb i="1474"/>
        </ext>
      </extLst>
    </bk>
    <bk>
      <extLst>
        <ext uri="{3e2802c4-a4d2-4d8b-9148-e3be6c30e623}">
          <xlrd:rvb i="1461"/>
        </ext>
      </extLst>
    </bk>
    <bk>
      <extLst>
        <ext uri="{3e2802c4-a4d2-4d8b-9148-e3be6c30e623}">
          <xlrd:rvb i="1459"/>
        </ext>
      </extLst>
    </bk>
    <bk>
      <extLst>
        <ext uri="{3e2802c4-a4d2-4d8b-9148-e3be6c30e623}">
          <xlrd:rvb i="1514"/>
        </ext>
      </extLst>
    </bk>
    <bk>
      <extLst>
        <ext uri="{3e2802c4-a4d2-4d8b-9148-e3be6c30e623}">
          <xlrd:rvb i="1540"/>
        </ext>
      </extLst>
    </bk>
    <bk>
      <extLst>
        <ext uri="{3e2802c4-a4d2-4d8b-9148-e3be6c30e623}">
          <xlrd:rvb i="1531"/>
        </ext>
      </extLst>
    </bk>
    <bk>
      <extLst>
        <ext uri="{3e2802c4-a4d2-4d8b-9148-e3be6c30e623}">
          <xlrd:rvb i="1529"/>
        </ext>
      </extLst>
    </bk>
    <bk>
      <extLst>
        <ext uri="{3e2802c4-a4d2-4d8b-9148-e3be6c30e623}">
          <xlrd:rvb i="1551"/>
        </ext>
      </extLst>
    </bk>
    <bk>
      <extLst>
        <ext uri="{3e2802c4-a4d2-4d8b-9148-e3be6c30e623}">
          <xlrd:rvb i="1580"/>
        </ext>
      </extLst>
    </bk>
    <bk>
      <extLst>
        <ext uri="{3e2802c4-a4d2-4d8b-9148-e3be6c30e623}">
          <xlrd:rvb i="1568"/>
        </ext>
      </extLst>
    </bk>
    <bk>
      <extLst>
        <ext uri="{3e2802c4-a4d2-4d8b-9148-e3be6c30e623}">
          <xlrd:rvb i="1566"/>
        </ext>
      </extLst>
    </bk>
    <bk>
      <extLst>
        <ext uri="{3e2802c4-a4d2-4d8b-9148-e3be6c30e623}">
          <xlrd:rvb i="1623"/>
        </ext>
      </extLst>
    </bk>
    <bk>
      <extLst>
        <ext uri="{3e2802c4-a4d2-4d8b-9148-e3be6c30e623}">
          <xlrd:rvb i="1645"/>
        </ext>
      </extLst>
    </bk>
    <bk>
      <extLst>
        <ext uri="{3e2802c4-a4d2-4d8b-9148-e3be6c30e623}">
          <xlrd:rvb i="1636"/>
        </ext>
      </extLst>
    </bk>
    <bk>
      <extLst>
        <ext uri="{3e2802c4-a4d2-4d8b-9148-e3be6c30e623}">
          <xlrd:rvb i="1634"/>
        </ext>
      </extLst>
    </bk>
    <bk>
      <extLst>
        <ext uri="{3e2802c4-a4d2-4d8b-9148-e3be6c30e623}">
          <xlrd:rvb i="1695"/>
        </ext>
      </extLst>
    </bk>
    <bk>
      <extLst>
        <ext uri="{3e2802c4-a4d2-4d8b-9148-e3be6c30e623}">
          <xlrd:rvb i="1718"/>
        </ext>
      </extLst>
    </bk>
    <bk>
      <extLst>
        <ext uri="{3e2802c4-a4d2-4d8b-9148-e3be6c30e623}">
          <xlrd:rvb i="1709"/>
        </ext>
      </extLst>
    </bk>
    <bk>
      <extLst>
        <ext uri="{3e2802c4-a4d2-4d8b-9148-e3be6c30e623}">
          <xlrd:rvb i="1707"/>
        </ext>
      </extLst>
    </bk>
    <bk>
      <extLst>
        <ext uri="{3e2802c4-a4d2-4d8b-9148-e3be6c30e623}">
          <xlrd:rvb i="1747"/>
        </ext>
      </extLst>
    </bk>
    <bk>
      <extLst>
        <ext uri="{3e2802c4-a4d2-4d8b-9148-e3be6c30e623}">
          <xlrd:rvb i="1770"/>
        </ext>
      </extLst>
    </bk>
    <bk>
      <extLst>
        <ext uri="{3e2802c4-a4d2-4d8b-9148-e3be6c30e623}">
          <xlrd:rvb i="1760"/>
        </ext>
      </extLst>
    </bk>
    <bk>
      <extLst>
        <ext uri="{3e2802c4-a4d2-4d8b-9148-e3be6c30e623}">
          <xlrd:rvb i="1758"/>
        </ext>
      </extLst>
    </bk>
    <bk>
      <extLst>
        <ext uri="{3e2802c4-a4d2-4d8b-9148-e3be6c30e623}">
          <xlrd:rvb i="1805"/>
        </ext>
      </extLst>
    </bk>
    <bk>
      <extLst>
        <ext uri="{3e2802c4-a4d2-4d8b-9148-e3be6c30e623}">
          <xlrd:rvb i="1835"/>
        </ext>
      </extLst>
    </bk>
    <bk>
      <extLst>
        <ext uri="{3e2802c4-a4d2-4d8b-9148-e3be6c30e623}">
          <xlrd:rvb i="1822"/>
        </ext>
      </extLst>
    </bk>
    <bk>
      <extLst>
        <ext uri="{3e2802c4-a4d2-4d8b-9148-e3be6c30e623}">
          <xlrd:rvb i="1820"/>
        </ext>
      </extLst>
    </bk>
    <bk>
      <extLst>
        <ext uri="{3e2802c4-a4d2-4d8b-9148-e3be6c30e623}">
          <xlrd:rvb i="1845"/>
        </ext>
      </extLst>
    </bk>
    <bk>
      <extLst>
        <ext uri="{3e2802c4-a4d2-4d8b-9148-e3be6c30e623}">
          <xlrd:rvb i="1874"/>
        </ext>
      </extLst>
    </bk>
    <bk>
      <extLst>
        <ext uri="{3e2802c4-a4d2-4d8b-9148-e3be6c30e623}">
          <xlrd:rvb i="1862"/>
        </ext>
      </extLst>
    </bk>
    <bk>
      <extLst>
        <ext uri="{3e2802c4-a4d2-4d8b-9148-e3be6c30e623}">
          <xlrd:rvb i="1860"/>
        </ext>
      </extLst>
    </bk>
    <bk>
      <extLst>
        <ext uri="{3e2802c4-a4d2-4d8b-9148-e3be6c30e623}">
          <xlrd:rvb i="1896"/>
        </ext>
      </extLst>
    </bk>
    <bk>
      <extLst>
        <ext uri="{3e2802c4-a4d2-4d8b-9148-e3be6c30e623}">
          <xlrd:rvb i="1925"/>
        </ext>
      </extLst>
    </bk>
    <bk>
      <extLst>
        <ext uri="{3e2802c4-a4d2-4d8b-9148-e3be6c30e623}">
          <xlrd:rvb i="1912"/>
        </ext>
      </extLst>
    </bk>
    <bk>
      <extLst>
        <ext uri="{3e2802c4-a4d2-4d8b-9148-e3be6c30e623}">
          <xlrd:rvb i="1910"/>
        </ext>
      </extLst>
    </bk>
    <bk>
      <extLst>
        <ext uri="{3e2802c4-a4d2-4d8b-9148-e3be6c30e623}">
          <xlrd:rvb i="1951"/>
        </ext>
      </extLst>
    </bk>
    <bk>
      <extLst>
        <ext uri="{3e2802c4-a4d2-4d8b-9148-e3be6c30e623}">
          <xlrd:rvb i="1975"/>
        </ext>
      </extLst>
    </bk>
    <bk>
      <extLst>
        <ext uri="{3e2802c4-a4d2-4d8b-9148-e3be6c30e623}">
          <xlrd:rvb i="1965"/>
        </ext>
      </extLst>
    </bk>
    <bk>
      <extLst>
        <ext uri="{3e2802c4-a4d2-4d8b-9148-e3be6c30e623}">
          <xlrd:rvb i="1963"/>
        </ext>
      </extLst>
    </bk>
    <bk>
      <extLst>
        <ext uri="{3e2802c4-a4d2-4d8b-9148-e3be6c30e623}">
          <xlrd:rvb i="2003"/>
        </ext>
      </extLst>
    </bk>
    <bk>
      <extLst>
        <ext uri="{3e2802c4-a4d2-4d8b-9148-e3be6c30e623}">
          <xlrd:rvb i="2028"/>
        </ext>
      </extLst>
    </bk>
    <bk>
      <extLst>
        <ext uri="{3e2802c4-a4d2-4d8b-9148-e3be6c30e623}">
          <xlrd:rvb i="2018"/>
        </ext>
      </extLst>
    </bk>
    <bk>
      <extLst>
        <ext uri="{3e2802c4-a4d2-4d8b-9148-e3be6c30e623}">
          <xlrd:rvb i="2016"/>
        </ext>
      </extLst>
    </bk>
    <bk>
      <extLst>
        <ext uri="{3e2802c4-a4d2-4d8b-9148-e3be6c30e623}">
          <xlrd:rvb i="2045"/>
        </ext>
      </extLst>
    </bk>
    <bk>
      <extLst>
        <ext uri="{3e2802c4-a4d2-4d8b-9148-e3be6c30e623}">
          <xlrd:rvb i="2072"/>
        </ext>
      </extLst>
    </bk>
    <bk>
      <extLst>
        <ext uri="{3e2802c4-a4d2-4d8b-9148-e3be6c30e623}">
          <xlrd:rvb i="2061"/>
        </ext>
      </extLst>
    </bk>
    <bk>
      <extLst>
        <ext uri="{3e2802c4-a4d2-4d8b-9148-e3be6c30e623}">
          <xlrd:rvb i="2059"/>
        </ext>
      </extLst>
    </bk>
    <bk>
      <extLst>
        <ext uri="{3e2802c4-a4d2-4d8b-9148-e3be6c30e623}">
          <xlrd:rvb i="2100"/>
        </ext>
      </extLst>
    </bk>
    <bk>
      <extLst>
        <ext uri="{3e2802c4-a4d2-4d8b-9148-e3be6c30e623}">
          <xlrd:rvb i="2132"/>
        </ext>
      </extLst>
    </bk>
    <bk>
      <extLst>
        <ext uri="{3e2802c4-a4d2-4d8b-9148-e3be6c30e623}">
          <xlrd:rvb i="2117"/>
        </ext>
      </extLst>
    </bk>
    <bk>
      <extLst>
        <ext uri="{3e2802c4-a4d2-4d8b-9148-e3be6c30e623}">
          <xlrd:rvb i="2115"/>
        </ext>
      </extLst>
    </bk>
    <bk>
      <extLst>
        <ext uri="{3e2802c4-a4d2-4d8b-9148-e3be6c30e623}">
          <xlrd:rvb i="2223"/>
        </ext>
      </extLst>
    </bk>
    <bk>
      <extLst>
        <ext uri="{3e2802c4-a4d2-4d8b-9148-e3be6c30e623}">
          <xlrd:rvb i="2252"/>
        </ext>
      </extLst>
    </bk>
    <bk>
      <extLst>
        <ext uri="{3e2802c4-a4d2-4d8b-9148-e3be6c30e623}">
          <xlrd:rvb i="2239"/>
        </ext>
      </extLst>
    </bk>
    <bk>
      <extLst>
        <ext uri="{3e2802c4-a4d2-4d8b-9148-e3be6c30e623}">
          <xlrd:rvb i="2237"/>
        </ext>
      </extLst>
    </bk>
    <bk>
      <extLst>
        <ext uri="{3e2802c4-a4d2-4d8b-9148-e3be6c30e623}">
          <xlrd:rvb i="2296"/>
        </ext>
      </extLst>
    </bk>
    <bk>
      <extLst>
        <ext uri="{3e2802c4-a4d2-4d8b-9148-e3be6c30e623}">
          <xlrd:rvb i="2318"/>
        </ext>
      </extLst>
    </bk>
    <bk>
      <extLst>
        <ext uri="{3e2802c4-a4d2-4d8b-9148-e3be6c30e623}">
          <xlrd:rvb i="2309"/>
        </ext>
      </extLst>
    </bk>
    <bk>
      <extLst>
        <ext uri="{3e2802c4-a4d2-4d8b-9148-e3be6c30e623}">
          <xlrd:rvb i="2307"/>
        </ext>
      </extLst>
    </bk>
    <bk>
      <extLst>
        <ext uri="{3e2802c4-a4d2-4d8b-9148-e3be6c30e623}">
          <xlrd:rvb i="2333"/>
        </ext>
      </extLst>
    </bk>
    <bk>
      <extLst>
        <ext uri="{3e2802c4-a4d2-4d8b-9148-e3be6c30e623}">
          <xlrd:rvb i="2359"/>
        </ext>
      </extLst>
    </bk>
    <bk>
      <extLst>
        <ext uri="{3e2802c4-a4d2-4d8b-9148-e3be6c30e623}">
          <xlrd:rvb i="2348"/>
        </ext>
      </extLst>
    </bk>
    <bk>
      <extLst>
        <ext uri="{3e2802c4-a4d2-4d8b-9148-e3be6c30e623}">
          <xlrd:rvb i="2346"/>
        </ext>
      </extLst>
    </bk>
    <bk>
      <extLst>
        <ext uri="{3e2802c4-a4d2-4d8b-9148-e3be6c30e623}">
          <xlrd:rvb i="2372"/>
        </ext>
      </extLst>
    </bk>
    <bk>
      <extLst>
        <ext uri="{3e2802c4-a4d2-4d8b-9148-e3be6c30e623}">
          <xlrd:rvb i="2398"/>
        </ext>
      </extLst>
    </bk>
    <bk>
      <extLst>
        <ext uri="{3e2802c4-a4d2-4d8b-9148-e3be6c30e623}">
          <xlrd:rvb i="2388"/>
        </ext>
      </extLst>
    </bk>
    <bk>
      <extLst>
        <ext uri="{3e2802c4-a4d2-4d8b-9148-e3be6c30e623}">
          <xlrd:rvb i="2386"/>
        </ext>
      </extLst>
    </bk>
    <bk>
      <extLst>
        <ext uri="{3e2802c4-a4d2-4d8b-9148-e3be6c30e623}">
          <xlrd:rvb i="2414"/>
        </ext>
      </extLst>
    </bk>
    <bk>
      <extLst>
        <ext uri="{3e2802c4-a4d2-4d8b-9148-e3be6c30e623}">
          <xlrd:rvb i="2443"/>
        </ext>
      </extLst>
    </bk>
    <bk>
      <extLst>
        <ext uri="{3e2802c4-a4d2-4d8b-9148-e3be6c30e623}">
          <xlrd:rvb i="2430"/>
        </ext>
      </extLst>
    </bk>
    <bk>
      <extLst>
        <ext uri="{3e2802c4-a4d2-4d8b-9148-e3be6c30e623}">
          <xlrd:rvb i="2428"/>
        </ext>
      </extLst>
    </bk>
    <bk>
      <extLst>
        <ext uri="{3e2802c4-a4d2-4d8b-9148-e3be6c30e623}">
          <xlrd:rvb i="2467"/>
        </ext>
      </extLst>
    </bk>
    <bk>
      <extLst>
        <ext uri="{3e2802c4-a4d2-4d8b-9148-e3be6c30e623}">
          <xlrd:rvb i="2496"/>
        </ext>
      </extLst>
    </bk>
    <bk>
      <extLst>
        <ext uri="{3e2802c4-a4d2-4d8b-9148-e3be6c30e623}">
          <xlrd:rvb i="2483"/>
        </ext>
      </extLst>
    </bk>
    <bk>
      <extLst>
        <ext uri="{3e2802c4-a4d2-4d8b-9148-e3be6c30e623}">
          <xlrd:rvb i="2481"/>
        </ext>
      </extLst>
    </bk>
    <bk>
      <extLst>
        <ext uri="{3e2802c4-a4d2-4d8b-9148-e3be6c30e623}">
          <xlrd:rvb i="2524"/>
        </ext>
      </extLst>
    </bk>
    <bk>
      <extLst>
        <ext uri="{3e2802c4-a4d2-4d8b-9148-e3be6c30e623}">
          <xlrd:rvb i="2548"/>
        </ext>
      </extLst>
    </bk>
    <bk>
      <extLst>
        <ext uri="{3e2802c4-a4d2-4d8b-9148-e3be6c30e623}">
          <xlrd:rvb i="2539"/>
        </ext>
      </extLst>
    </bk>
    <bk>
      <extLst>
        <ext uri="{3e2802c4-a4d2-4d8b-9148-e3be6c30e623}">
          <xlrd:rvb i="2537"/>
        </ext>
      </extLst>
    </bk>
    <bk>
      <extLst>
        <ext uri="{3e2802c4-a4d2-4d8b-9148-e3be6c30e623}">
          <xlrd:rvb i="2570"/>
        </ext>
      </extLst>
    </bk>
    <bk>
      <extLst>
        <ext uri="{3e2802c4-a4d2-4d8b-9148-e3be6c30e623}">
          <xlrd:rvb i="2597"/>
        </ext>
      </extLst>
    </bk>
    <bk>
      <extLst>
        <ext uri="{3e2802c4-a4d2-4d8b-9148-e3be6c30e623}">
          <xlrd:rvb i="2586"/>
        </ext>
      </extLst>
    </bk>
    <bk>
      <extLst>
        <ext uri="{3e2802c4-a4d2-4d8b-9148-e3be6c30e623}">
          <xlrd:rvb i="2584"/>
        </ext>
      </extLst>
    </bk>
    <bk>
      <extLst>
        <ext uri="{3e2802c4-a4d2-4d8b-9148-e3be6c30e623}">
          <xlrd:rvb i="2616"/>
        </ext>
      </extLst>
    </bk>
    <bk>
      <extLst>
        <ext uri="{3e2802c4-a4d2-4d8b-9148-e3be6c30e623}">
          <xlrd:rvb i="2641"/>
        </ext>
      </extLst>
    </bk>
    <bk>
      <extLst>
        <ext uri="{3e2802c4-a4d2-4d8b-9148-e3be6c30e623}">
          <xlrd:rvb i="2632"/>
        </ext>
      </extLst>
    </bk>
    <bk>
      <extLst>
        <ext uri="{3e2802c4-a4d2-4d8b-9148-e3be6c30e623}">
          <xlrd:rvb i="2630"/>
        </ext>
      </extLst>
    </bk>
    <bk>
      <extLst>
        <ext uri="{3e2802c4-a4d2-4d8b-9148-e3be6c30e623}">
          <xlrd:rvb i="2743"/>
        </ext>
      </extLst>
    </bk>
    <bk>
      <extLst>
        <ext uri="{3e2802c4-a4d2-4d8b-9148-e3be6c30e623}">
          <xlrd:rvb i="2773"/>
        </ext>
      </extLst>
    </bk>
    <bk>
      <extLst>
        <ext uri="{3e2802c4-a4d2-4d8b-9148-e3be6c30e623}">
          <xlrd:rvb i="2759"/>
        </ext>
      </extLst>
    </bk>
    <bk>
      <extLst>
        <ext uri="{3e2802c4-a4d2-4d8b-9148-e3be6c30e623}">
          <xlrd:rvb i="2757"/>
        </ext>
      </extLst>
    </bk>
    <bk>
      <extLst>
        <ext uri="{3e2802c4-a4d2-4d8b-9148-e3be6c30e623}">
          <xlrd:rvb i="2790"/>
        </ext>
      </extLst>
    </bk>
    <bk>
      <extLst>
        <ext uri="{3e2802c4-a4d2-4d8b-9148-e3be6c30e623}">
          <xlrd:rvb i="2812"/>
        </ext>
      </extLst>
    </bk>
    <bk>
      <extLst>
        <ext uri="{3e2802c4-a4d2-4d8b-9148-e3be6c30e623}">
          <xlrd:rvb i="2802"/>
        </ext>
      </extLst>
    </bk>
    <bk>
      <extLst>
        <ext uri="{3e2802c4-a4d2-4d8b-9148-e3be6c30e623}">
          <xlrd:rvb i="2800"/>
        </ext>
      </extLst>
    </bk>
    <bk>
      <extLst>
        <ext uri="{3e2802c4-a4d2-4d8b-9148-e3be6c30e623}">
          <xlrd:rvb i="2828"/>
        </ext>
      </extLst>
    </bk>
    <bk>
      <extLst>
        <ext uri="{3e2802c4-a4d2-4d8b-9148-e3be6c30e623}">
          <xlrd:rvb i="2853"/>
        </ext>
      </extLst>
    </bk>
    <bk>
      <extLst>
        <ext uri="{3e2802c4-a4d2-4d8b-9148-e3be6c30e623}">
          <xlrd:rvb i="2843"/>
        </ext>
      </extLst>
    </bk>
    <bk>
      <extLst>
        <ext uri="{3e2802c4-a4d2-4d8b-9148-e3be6c30e623}">
          <xlrd:rvb i="2841"/>
        </ext>
      </extLst>
    </bk>
    <bk>
      <extLst>
        <ext uri="{3e2802c4-a4d2-4d8b-9148-e3be6c30e623}">
          <xlrd:rvb i="2894"/>
        </ext>
      </extLst>
    </bk>
    <bk>
      <extLst>
        <ext uri="{3e2802c4-a4d2-4d8b-9148-e3be6c30e623}">
          <xlrd:rvb i="2921"/>
        </ext>
      </extLst>
    </bk>
    <bk>
      <extLst>
        <ext uri="{3e2802c4-a4d2-4d8b-9148-e3be6c30e623}">
          <xlrd:rvb i="2910"/>
        </ext>
      </extLst>
    </bk>
    <bk>
      <extLst>
        <ext uri="{3e2802c4-a4d2-4d8b-9148-e3be6c30e623}">
          <xlrd:rvb i="2908"/>
        </ext>
      </extLst>
    </bk>
    <bk>
      <extLst>
        <ext uri="{3e2802c4-a4d2-4d8b-9148-e3be6c30e623}">
          <xlrd:rvb i="2955"/>
        </ext>
      </extLst>
    </bk>
    <bk>
      <extLst>
        <ext uri="{3e2802c4-a4d2-4d8b-9148-e3be6c30e623}">
          <xlrd:rvb i="2982"/>
        </ext>
      </extLst>
    </bk>
    <bk>
      <extLst>
        <ext uri="{3e2802c4-a4d2-4d8b-9148-e3be6c30e623}">
          <xlrd:rvb i="2972"/>
        </ext>
      </extLst>
    </bk>
    <bk>
      <extLst>
        <ext uri="{3e2802c4-a4d2-4d8b-9148-e3be6c30e623}">
          <xlrd:rvb i="2970"/>
        </ext>
      </extLst>
    </bk>
    <bk>
      <extLst>
        <ext uri="{3e2802c4-a4d2-4d8b-9148-e3be6c30e623}">
          <xlrd:rvb i="3018"/>
        </ext>
      </extLst>
    </bk>
    <bk>
      <extLst>
        <ext uri="{3e2802c4-a4d2-4d8b-9148-e3be6c30e623}">
          <xlrd:rvb i="3047"/>
        </ext>
      </extLst>
    </bk>
    <bk>
      <extLst>
        <ext uri="{3e2802c4-a4d2-4d8b-9148-e3be6c30e623}">
          <xlrd:rvb i="3034"/>
        </ext>
      </extLst>
    </bk>
    <bk>
      <extLst>
        <ext uri="{3e2802c4-a4d2-4d8b-9148-e3be6c30e623}">
          <xlrd:rvb i="3032"/>
        </ext>
      </extLst>
    </bk>
    <bk>
      <extLst>
        <ext uri="{3e2802c4-a4d2-4d8b-9148-e3be6c30e623}">
          <xlrd:rvb i="3087"/>
        </ext>
      </extLst>
    </bk>
    <bk>
      <extLst>
        <ext uri="{3e2802c4-a4d2-4d8b-9148-e3be6c30e623}">
          <xlrd:rvb i="3115"/>
        </ext>
      </extLst>
    </bk>
    <bk>
      <extLst>
        <ext uri="{3e2802c4-a4d2-4d8b-9148-e3be6c30e623}">
          <xlrd:rvb i="3104"/>
        </ext>
      </extLst>
    </bk>
    <bk>
      <extLst>
        <ext uri="{3e2802c4-a4d2-4d8b-9148-e3be6c30e623}">
          <xlrd:rvb i="3102"/>
        </ext>
      </extLst>
    </bk>
    <bk>
      <extLst>
        <ext uri="{3e2802c4-a4d2-4d8b-9148-e3be6c30e623}">
          <xlrd:rvb i="3140"/>
        </ext>
      </extLst>
    </bk>
    <bk>
      <extLst>
        <ext uri="{3e2802c4-a4d2-4d8b-9148-e3be6c30e623}">
          <xlrd:rvb i="3165"/>
        </ext>
      </extLst>
    </bk>
    <bk>
      <extLst>
        <ext uri="{3e2802c4-a4d2-4d8b-9148-e3be6c30e623}">
          <xlrd:rvb i="3153"/>
        </ext>
      </extLst>
    </bk>
    <bk>
      <extLst>
        <ext uri="{3e2802c4-a4d2-4d8b-9148-e3be6c30e623}">
          <xlrd:rvb i="3151"/>
        </ext>
      </extLst>
    </bk>
    <bk>
      <extLst>
        <ext uri="{3e2802c4-a4d2-4d8b-9148-e3be6c30e623}">
          <xlrd:rvb i="3180"/>
        </ext>
      </extLst>
    </bk>
    <bk>
      <extLst>
        <ext uri="{3e2802c4-a4d2-4d8b-9148-e3be6c30e623}">
          <xlrd:rvb i="3207"/>
        </ext>
      </extLst>
    </bk>
    <bk>
      <extLst>
        <ext uri="{3e2802c4-a4d2-4d8b-9148-e3be6c30e623}">
          <xlrd:rvb i="3195"/>
        </ext>
      </extLst>
    </bk>
    <bk>
      <extLst>
        <ext uri="{3e2802c4-a4d2-4d8b-9148-e3be6c30e623}">
          <xlrd:rvb i="3193"/>
        </ext>
      </extLst>
    </bk>
    <bk>
      <extLst>
        <ext uri="{3e2802c4-a4d2-4d8b-9148-e3be6c30e623}">
          <xlrd:rvb i="3229"/>
        </ext>
      </extLst>
    </bk>
    <bk>
      <extLst>
        <ext uri="{3e2802c4-a4d2-4d8b-9148-e3be6c30e623}">
          <xlrd:rvb i="3239"/>
        </ext>
      </extLst>
    </bk>
    <bk>
      <extLst>
        <ext uri="{3e2802c4-a4d2-4d8b-9148-e3be6c30e623}">
          <xlrd:rvb i="3233"/>
        </ext>
      </extLst>
    </bk>
    <bk>
      <extLst>
        <ext uri="{3e2802c4-a4d2-4d8b-9148-e3be6c30e623}">
          <xlrd:rvb i="3248"/>
        </ext>
      </extLst>
    </bk>
    <bk>
      <extLst>
        <ext uri="{3e2802c4-a4d2-4d8b-9148-e3be6c30e623}">
          <xlrd:rvb i="3277"/>
        </ext>
      </extLst>
    </bk>
    <bk>
      <extLst>
        <ext uri="{3e2802c4-a4d2-4d8b-9148-e3be6c30e623}">
          <xlrd:rvb i="3265"/>
        </ext>
      </extLst>
    </bk>
    <bk>
      <extLst>
        <ext uri="{3e2802c4-a4d2-4d8b-9148-e3be6c30e623}">
          <xlrd:rvb i="3263"/>
        </ext>
      </extLst>
    </bk>
    <bk>
      <extLst>
        <ext uri="{3e2802c4-a4d2-4d8b-9148-e3be6c30e623}">
          <xlrd:rvb i="3297"/>
        </ext>
      </extLst>
    </bk>
    <bk>
      <extLst>
        <ext uri="{3e2802c4-a4d2-4d8b-9148-e3be6c30e623}">
          <xlrd:rvb i="3324"/>
        </ext>
      </extLst>
    </bk>
    <bk>
      <extLst>
        <ext uri="{3e2802c4-a4d2-4d8b-9148-e3be6c30e623}">
          <xlrd:rvb i="3312"/>
        </ext>
      </extLst>
    </bk>
    <bk>
      <extLst>
        <ext uri="{3e2802c4-a4d2-4d8b-9148-e3be6c30e623}">
          <xlrd:rvb i="3310"/>
        </ext>
      </extLst>
    </bk>
    <bk>
      <extLst>
        <ext uri="{3e2802c4-a4d2-4d8b-9148-e3be6c30e623}">
          <xlrd:rvb i="3351"/>
        </ext>
      </extLst>
    </bk>
    <bk>
      <extLst>
        <ext uri="{3e2802c4-a4d2-4d8b-9148-e3be6c30e623}">
          <xlrd:rvb i="3379"/>
        </ext>
      </extLst>
    </bk>
    <bk>
      <extLst>
        <ext uri="{3e2802c4-a4d2-4d8b-9148-e3be6c30e623}">
          <xlrd:rvb i="3368"/>
        </ext>
      </extLst>
    </bk>
    <bk>
      <extLst>
        <ext uri="{3e2802c4-a4d2-4d8b-9148-e3be6c30e623}">
          <xlrd:rvb i="3366"/>
        </ext>
      </extLst>
    </bk>
    <bk>
      <extLst>
        <ext uri="{3e2802c4-a4d2-4d8b-9148-e3be6c30e623}">
          <xlrd:rvb i="3403"/>
        </ext>
      </extLst>
    </bk>
    <bk>
      <extLst>
        <ext uri="{3e2802c4-a4d2-4d8b-9148-e3be6c30e623}">
          <xlrd:rvb i="3435"/>
        </ext>
      </extLst>
    </bk>
    <bk>
      <extLst>
        <ext uri="{3e2802c4-a4d2-4d8b-9148-e3be6c30e623}">
          <xlrd:rvb i="3420"/>
        </ext>
      </extLst>
    </bk>
    <bk>
      <extLst>
        <ext uri="{3e2802c4-a4d2-4d8b-9148-e3be6c30e623}">
          <xlrd:rvb i="3418"/>
        </ext>
      </extLst>
    </bk>
    <bk>
      <extLst>
        <ext uri="{3e2802c4-a4d2-4d8b-9148-e3be6c30e623}">
          <xlrd:rvb i="3559"/>
        </ext>
      </extLst>
    </bk>
    <bk>
      <extLst>
        <ext uri="{3e2802c4-a4d2-4d8b-9148-e3be6c30e623}">
          <xlrd:rvb i="3585"/>
        </ext>
      </extLst>
    </bk>
    <bk>
      <extLst>
        <ext uri="{3e2802c4-a4d2-4d8b-9148-e3be6c30e623}">
          <xlrd:rvb i="3575"/>
        </ext>
      </extLst>
    </bk>
    <bk>
      <extLst>
        <ext uri="{3e2802c4-a4d2-4d8b-9148-e3be6c30e623}">
          <xlrd:rvb i="3573"/>
        </ext>
      </extLst>
    </bk>
    <bk>
      <extLst>
        <ext uri="{3e2802c4-a4d2-4d8b-9148-e3be6c30e623}">
          <xlrd:rvb i="3605"/>
        </ext>
      </extLst>
    </bk>
    <bk>
      <extLst>
        <ext uri="{3e2802c4-a4d2-4d8b-9148-e3be6c30e623}">
          <xlrd:rvb i="3632"/>
        </ext>
      </extLst>
    </bk>
    <bk>
      <extLst>
        <ext uri="{3e2802c4-a4d2-4d8b-9148-e3be6c30e623}">
          <xlrd:rvb i="3619"/>
        </ext>
      </extLst>
    </bk>
    <bk>
      <extLst>
        <ext uri="{3e2802c4-a4d2-4d8b-9148-e3be6c30e623}">
          <xlrd:rvb i="3617"/>
        </ext>
      </extLst>
    </bk>
    <bk>
      <extLst>
        <ext uri="{3e2802c4-a4d2-4d8b-9148-e3be6c30e623}">
          <xlrd:rvb i="3646"/>
        </ext>
      </extLst>
    </bk>
    <bk>
      <extLst>
        <ext uri="{3e2802c4-a4d2-4d8b-9148-e3be6c30e623}">
          <xlrd:rvb i="3673"/>
        </ext>
      </extLst>
    </bk>
    <bk>
      <extLst>
        <ext uri="{3e2802c4-a4d2-4d8b-9148-e3be6c30e623}">
          <xlrd:rvb i="3663"/>
        </ext>
      </extLst>
    </bk>
    <bk>
      <extLst>
        <ext uri="{3e2802c4-a4d2-4d8b-9148-e3be6c30e623}">
          <xlrd:rvb i="3661"/>
        </ext>
      </extLst>
    </bk>
    <bk>
      <extLst>
        <ext uri="{3e2802c4-a4d2-4d8b-9148-e3be6c30e623}">
          <xlrd:rvb i="3710"/>
        </ext>
      </extLst>
    </bk>
    <bk>
      <extLst>
        <ext uri="{3e2802c4-a4d2-4d8b-9148-e3be6c30e623}">
          <xlrd:rvb i="3738"/>
        </ext>
      </extLst>
    </bk>
    <bk>
      <extLst>
        <ext uri="{3e2802c4-a4d2-4d8b-9148-e3be6c30e623}">
          <xlrd:rvb i="3725"/>
        </ext>
      </extLst>
    </bk>
    <bk>
      <extLst>
        <ext uri="{3e2802c4-a4d2-4d8b-9148-e3be6c30e623}">
          <xlrd:rvb i="3723"/>
        </ext>
      </extLst>
    </bk>
    <bk>
      <extLst>
        <ext uri="{3e2802c4-a4d2-4d8b-9148-e3be6c30e623}">
          <xlrd:rvb i="3763"/>
        </ext>
      </extLst>
    </bk>
    <bk>
      <extLst>
        <ext uri="{3e2802c4-a4d2-4d8b-9148-e3be6c30e623}">
          <xlrd:rvb i="3794"/>
        </ext>
      </extLst>
    </bk>
    <bk>
      <extLst>
        <ext uri="{3e2802c4-a4d2-4d8b-9148-e3be6c30e623}">
          <xlrd:rvb i="3778"/>
        </ext>
      </extLst>
    </bk>
    <bk>
      <extLst>
        <ext uri="{3e2802c4-a4d2-4d8b-9148-e3be6c30e623}">
          <xlrd:rvb i="3776"/>
        </ext>
      </extLst>
    </bk>
    <bk>
      <extLst>
        <ext uri="{3e2802c4-a4d2-4d8b-9148-e3be6c30e623}">
          <xlrd:rvb i="3813"/>
        </ext>
      </extLst>
    </bk>
    <bk>
      <extLst>
        <ext uri="{3e2802c4-a4d2-4d8b-9148-e3be6c30e623}">
          <xlrd:rvb i="3847"/>
        </ext>
      </extLst>
    </bk>
    <bk>
      <extLst>
        <ext uri="{3e2802c4-a4d2-4d8b-9148-e3be6c30e623}">
          <xlrd:rvb i="3830"/>
        </ext>
      </extLst>
    </bk>
    <bk>
      <extLst>
        <ext uri="{3e2802c4-a4d2-4d8b-9148-e3be6c30e623}">
          <xlrd:rvb i="3828"/>
        </ext>
      </extLst>
    </bk>
    <bk>
      <extLst>
        <ext uri="{3e2802c4-a4d2-4d8b-9148-e3be6c30e623}">
          <xlrd:rvb i="3910"/>
        </ext>
      </extLst>
    </bk>
    <bk>
      <extLst>
        <ext uri="{3e2802c4-a4d2-4d8b-9148-e3be6c30e623}">
          <xlrd:rvb i="3929"/>
        </ext>
      </extLst>
    </bk>
    <bk>
      <extLst>
        <ext uri="{3e2802c4-a4d2-4d8b-9148-e3be6c30e623}">
          <xlrd:rvb i="3922"/>
        </ext>
      </extLst>
    </bk>
    <bk>
      <extLst>
        <ext uri="{3e2802c4-a4d2-4d8b-9148-e3be6c30e623}">
          <xlrd:rvb i="3920"/>
        </ext>
      </extLst>
    </bk>
    <bk>
      <extLst>
        <ext uri="{3e2802c4-a4d2-4d8b-9148-e3be6c30e623}">
          <xlrd:rvb i="3941"/>
        </ext>
      </extLst>
    </bk>
    <bk>
      <extLst>
        <ext uri="{3e2802c4-a4d2-4d8b-9148-e3be6c30e623}">
          <xlrd:rvb i="3954"/>
        </ext>
      </extLst>
    </bk>
    <bk>
      <extLst>
        <ext uri="{3e2802c4-a4d2-4d8b-9148-e3be6c30e623}">
          <xlrd:rvb i="3947"/>
        </ext>
      </extLst>
    </bk>
    <bk>
      <extLst>
        <ext uri="{3e2802c4-a4d2-4d8b-9148-e3be6c30e623}">
          <xlrd:rvb i="3960"/>
        </ext>
      </extLst>
    </bk>
    <bk>
      <extLst>
        <ext uri="{3e2802c4-a4d2-4d8b-9148-e3be6c30e623}">
          <xlrd:rvb i="3987"/>
        </ext>
      </extLst>
    </bk>
    <bk>
      <extLst>
        <ext uri="{3e2802c4-a4d2-4d8b-9148-e3be6c30e623}">
          <xlrd:rvb i="3977"/>
        </ext>
      </extLst>
    </bk>
    <bk>
      <extLst>
        <ext uri="{3e2802c4-a4d2-4d8b-9148-e3be6c30e623}">
          <xlrd:rvb i="3975"/>
        </ext>
      </extLst>
    </bk>
    <bk>
      <extLst>
        <ext uri="{3e2802c4-a4d2-4d8b-9148-e3be6c30e623}">
          <xlrd:rvb i="4018"/>
        </ext>
      </extLst>
    </bk>
    <bk>
      <extLst>
        <ext uri="{3e2802c4-a4d2-4d8b-9148-e3be6c30e623}">
          <xlrd:rvb i="4043"/>
        </ext>
      </extLst>
    </bk>
    <bk>
      <extLst>
        <ext uri="{3e2802c4-a4d2-4d8b-9148-e3be6c30e623}">
          <xlrd:rvb i="4032"/>
        </ext>
      </extLst>
    </bk>
    <bk>
      <extLst>
        <ext uri="{3e2802c4-a4d2-4d8b-9148-e3be6c30e623}">
          <xlrd:rvb i="4030"/>
        </ext>
      </extLst>
    </bk>
    <bk>
      <extLst>
        <ext uri="{3e2802c4-a4d2-4d8b-9148-e3be6c30e623}">
          <xlrd:rvb i="4086"/>
        </ext>
      </extLst>
    </bk>
    <bk>
      <extLst>
        <ext uri="{3e2802c4-a4d2-4d8b-9148-e3be6c30e623}">
          <xlrd:rvb i="4109"/>
        </ext>
      </extLst>
    </bk>
    <bk>
      <extLst>
        <ext uri="{3e2802c4-a4d2-4d8b-9148-e3be6c30e623}">
          <xlrd:rvb i="4099"/>
        </ext>
      </extLst>
    </bk>
    <bk>
      <extLst>
        <ext uri="{3e2802c4-a4d2-4d8b-9148-e3be6c30e623}">
          <xlrd:rvb i="4097"/>
        </ext>
      </extLst>
    </bk>
    <bk>
      <extLst>
        <ext uri="{3e2802c4-a4d2-4d8b-9148-e3be6c30e623}">
          <xlrd:rvb i="4127"/>
        </ext>
      </extLst>
    </bk>
    <bk>
      <extLst>
        <ext uri="{3e2802c4-a4d2-4d8b-9148-e3be6c30e623}">
          <xlrd:rvb i="4148"/>
        </ext>
      </extLst>
    </bk>
    <bk>
      <extLst>
        <ext uri="{3e2802c4-a4d2-4d8b-9148-e3be6c30e623}">
          <xlrd:rvb i="4141"/>
        </ext>
      </extLst>
    </bk>
    <bk>
      <extLst>
        <ext uri="{3e2802c4-a4d2-4d8b-9148-e3be6c30e623}">
          <xlrd:rvb i="4139"/>
        </ext>
      </extLst>
    </bk>
    <bk>
      <extLst>
        <ext uri="{3e2802c4-a4d2-4d8b-9148-e3be6c30e623}">
          <xlrd:rvb i="4168"/>
        </ext>
      </extLst>
    </bk>
    <bk>
      <extLst>
        <ext uri="{3e2802c4-a4d2-4d8b-9148-e3be6c30e623}">
          <xlrd:rvb i="4194"/>
        </ext>
      </extLst>
    </bk>
    <bk>
      <extLst>
        <ext uri="{3e2802c4-a4d2-4d8b-9148-e3be6c30e623}">
          <xlrd:rvb i="4183"/>
        </ext>
      </extLst>
    </bk>
    <bk>
      <extLst>
        <ext uri="{3e2802c4-a4d2-4d8b-9148-e3be6c30e623}">
          <xlrd:rvb i="4181"/>
        </ext>
      </extLst>
    </bk>
    <bk>
      <extLst>
        <ext uri="{3e2802c4-a4d2-4d8b-9148-e3be6c30e623}">
          <xlrd:rvb i="4214"/>
        </ext>
      </extLst>
    </bk>
    <bk>
      <extLst>
        <ext uri="{3e2802c4-a4d2-4d8b-9148-e3be6c30e623}">
          <xlrd:rvb i="4241"/>
        </ext>
      </extLst>
    </bk>
    <bk>
      <extLst>
        <ext uri="{3e2802c4-a4d2-4d8b-9148-e3be6c30e623}">
          <xlrd:rvb i="4229"/>
        </ext>
      </extLst>
    </bk>
    <bk>
      <extLst>
        <ext uri="{3e2802c4-a4d2-4d8b-9148-e3be6c30e623}">
          <xlrd:rvb i="4227"/>
        </ext>
      </extLst>
    </bk>
    <bk>
      <extLst>
        <ext uri="{3e2802c4-a4d2-4d8b-9148-e3be6c30e623}">
          <xlrd:rvb i="2140"/>
        </ext>
      </extLst>
    </bk>
    <bk>
      <extLst>
        <ext uri="{3e2802c4-a4d2-4d8b-9148-e3be6c30e623}">
          <xlrd:rvb i="2218"/>
        </ext>
      </extLst>
    </bk>
    <bk>
      <extLst>
        <ext uri="{3e2802c4-a4d2-4d8b-9148-e3be6c30e623}">
          <xlrd:rvb i="2210"/>
        </ext>
      </extLst>
    </bk>
    <bk>
      <extLst>
        <ext uri="{3e2802c4-a4d2-4d8b-9148-e3be6c30e623}">
          <xlrd:rvb i="2208"/>
        </ext>
      </extLst>
    </bk>
    <bk>
      <extLst>
        <ext uri="{3e2802c4-a4d2-4d8b-9148-e3be6c30e623}">
          <xlrd:rvb i="4268"/>
        </ext>
      </extLst>
    </bk>
    <bk>
      <extLst>
        <ext uri="{3e2802c4-a4d2-4d8b-9148-e3be6c30e623}">
          <xlrd:rvb i="4297"/>
        </ext>
      </extLst>
    </bk>
    <bk>
      <extLst>
        <ext uri="{3e2802c4-a4d2-4d8b-9148-e3be6c30e623}">
          <xlrd:rvb i="4284"/>
        </ext>
      </extLst>
    </bk>
    <bk>
      <extLst>
        <ext uri="{3e2802c4-a4d2-4d8b-9148-e3be6c30e623}">
          <xlrd:rvb i="4282"/>
        </ext>
      </extLst>
    </bk>
    <bk>
      <extLst>
        <ext uri="{3e2802c4-a4d2-4d8b-9148-e3be6c30e623}">
          <xlrd:rvb i="4349"/>
        </ext>
      </extLst>
    </bk>
    <bk>
      <extLst>
        <ext uri="{3e2802c4-a4d2-4d8b-9148-e3be6c30e623}">
          <xlrd:rvb i="4374"/>
        </ext>
      </extLst>
    </bk>
    <bk>
      <extLst>
        <ext uri="{3e2802c4-a4d2-4d8b-9148-e3be6c30e623}">
          <xlrd:rvb i="4364"/>
        </ext>
      </extLst>
    </bk>
    <bk>
      <extLst>
        <ext uri="{3e2802c4-a4d2-4d8b-9148-e3be6c30e623}">
          <xlrd:rvb i="4362"/>
        </ext>
      </extLst>
    </bk>
    <bk>
      <extLst>
        <ext uri="{3e2802c4-a4d2-4d8b-9148-e3be6c30e623}">
          <xlrd:rvb i="4392"/>
        </ext>
      </extLst>
    </bk>
    <bk>
      <extLst>
        <ext uri="{3e2802c4-a4d2-4d8b-9148-e3be6c30e623}">
          <xlrd:rvb i="4431"/>
        </ext>
      </extLst>
    </bk>
    <bk>
      <extLst>
        <ext uri="{3e2802c4-a4d2-4d8b-9148-e3be6c30e623}">
          <xlrd:rvb i="4408"/>
        </ext>
      </extLst>
    </bk>
    <bk>
      <extLst>
        <ext uri="{3e2802c4-a4d2-4d8b-9148-e3be6c30e623}">
          <xlrd:rvb i="4406"/>
        </ext>
      </extLst>
    </bk>
    <bk>
      <extLst>
        <ext uri="{3e2802c4-a4d2-4d8b-9148-e3be6c30e623}">
          <xlrd:rvb i="4476"/>
        </ext>
      </extLst>
    </bk>
    <bk>
      <extLst>
        <ext uri="{3e2802c4-a4d2-4d8b-9148-e3be6c30e623}">
          <xlrd:rvb i="4509"/>
        </ext>
      </extLst>
    </bk>
    <bk>
      <extLst>
        <ext uri="{3e2802c4-a4d2-4d8b-9148-e3be6c30e623}">
          <xlrd:rvb i="4493"/>
        </ext>
      </extLst>
    </bk>
    <bk>
      <extLst>
        <ext uri="{3e2802c4-a4d2-4d8b-9148-e3be6c30e623}">
          <xlrd:rvb i="4491"/>
        </ext>
      </extLst>
    </bk>
    <bk>
      <extLst>
        <ext uri="{3e2802c4-a4d2-4d8b-9148-e3be6c30e623}">
          <xlrd:rvb i="4554"/>
        </ext>
      </extLst>
    </bk>
    <bk>
      <extLst>
        <ext uri="{3e2802c4-a4d2-4d8b-9148-e3be6c30e623}">
          <xlrd:rvb i="4584"/>
        </ext>
      </extLst>
    </bk>
    <bk>
      <extLst>
        <ext uri="{3e2802c4-a4d2-4d8b-9148-e3be6c30e623}">
          <xlrd:rvb i="4571"/>
        </ext>
      </extLst>
    </bk>
    <bk>
      <extLst>
        <ext uri="{3e2802c4-a4d2-4d8b-9148-e3be6c30e623}">
          <xlrd:rvb i="4569"/>
        </ext>
      </extLst>
    </bk>
    <bk>
      <extLst>
        <ext uri="{3e2802c4-a4d2-4d8b-9148-e3be6c30e623}">
          <xlrd:rvb i="4594"/>
        </ext>
      </extLst>
    </bk>
    <bk>
      <extLst>
        <ext uri="{3e2802c4-a4d2-4d8b-9148-e3be6c30e623}">
          <xlrd:rvb i="4621"/>
        </ext>
      </extLst>
    </bk>
    <bk>
      <extLst>
        <ext uri="{3e2802c4-a4d2-4d8b-9148-e3be6c30e623}">
          <xlrd:rvb i="4610"/>
        </ext>
      </extLst>
    </bk>
    <bk>
      <extLst>
        <ext uri="{3e2802c4-a4d2-4d8b-9148-e3be6c30e623}">
          <xlrd:rvb i="4608"/>
        </ext>
      </extLst>
    </bk>
    <bk>
      <extLst>
        <ext uri="{3e2802c4-a4d2-4d8b-9148-e3be6c30e623}">
          <xlrd:rvb i="4648"/>
        </ext>
      </extLst>
    </bk>
    <bk>
      <extLst>
        <ext uri="{3e2802c4-a4d2-4d8b-9148-e3be6c30e623}">
          <xlrd:rvb i="4675"/>
        </ext>
      </extLst>
    </bk>
    <bk>
      <extLst>
        <ext uri="{3e2802c4-a4d2-4d8b-9148-e3be6c30e623}">
          <xlrd:rvb i="4664"/>
        </ext>
      </extLst>
    </bk>
    <bk>
      <extLst>
        <ext uri="{3e2802c4-a4d2-4d8b-9148-e3be6c30e623}">
          <xlrd:rvb i="4662"/>
        </ext>
      </extLst>
    </bk>
    <bk>
      <extLst>
        <ext uri="{3e2802c4-a4d2-4d8b-9148-e3be6c30e623}">
          <xlrd:rvb i="4683"/>
        </ext>
      </extLst>
    </bk>
    <bk>
      <extLst>
        <ext uri="{3e2802c4-a4d2-4d8b-9148-e3be6c30e623}">
          <xlrd:rvb i="4712"/>
        </ext>
      </extLst>
    </bk>
    <bk>
      <extLst>
        <ext uri="{3e2802c4-a4d2-4d8b-9148-e3be6c30e623}">
          <xlrd:rvb i="4699"/>
        </ext>
      </extLst>
    </bk>
    <bk>
      <extLst>
        <ext uri="{3e2802c4-a4d2-4d8b-9148-e3be6c30e623}">
          <xlrd:rvb i="4697"/>
        </ext>
      </extLst>
    </bk>
    <bk>
      <extLst>
        <ext uri="{3e2802c4-a4d2-4d8b-9148-e3be6c30e623}">
          <xlrd:rvb i="4731"/>
        </ext>
      </extLst>
    </bk>
    <bk>
      <extLst>
        <ext uri="{3e2802c4-a4d2-4d8b-9148-e3be6c30e623}">
          <xlrd:rvb i="4761"/>
        </ext>
      </extLst>
    </bk>
    <bk>
      <extLst>
        <ext uri="{3e2802c4-a4d2-4d8b-9148-e3be6c30e623}">
          <xlrd:rvb i="4748"/>
        </ext>
      </extLst>
    </bk>
    <bk>
      <extLst>
        <ext uri="{3e2802c4-a4d2-4d8b-9148-e3be6c30e623}">
          <xlrd:rvb i="4746"/>
        </ext>
      </extLst>
    </bk>
    <bk>
      <extLst>
        <ext uri="{3e2802c4-a4d2-4d8b-9148-e3be6c30e623}">
          <xlrd:rvb i="4815"/>
        </ext>
      </extLst>
    </bk>
    <bk>
      <extLst>
        <ext uri="{3e2802c4-a4d2-4d8b-9148-e3be6c30e623}">
          <xlrd:rvb i="4842"/>
        </ext>
      </extLst>
    </bk>
    <bk>
      <extLst>
        <ext uri="{3e2802c4-a4d2-4d8b-9148-e3be6c30e623}">
          <xlrd:rvb i="4830"/>
        </ext>
      </extLst>
    </bk>
    <bk>
      <extLst>
        <ext uri="{3e2802c4-a4d2-4d8b-9148-e3be6c30e623}">
          <xlrd:rvb i="4828"/>
        </ext>
      </extLst>
    </bk>
    <bk>
      <extLst>
        <ext uri="{3e2802c4-a4d2-4d8b-9148-e3be6c30e623}">
          <xlrd:rvb i="4867"/>
        </ext>
      </extLst>
    </bk>
    <bk>
      <extLst>
        <ext uri="{3e2802c4-a4d2-4d8b-9148-e3be6c30e623}">
          <xlrd:rvb i="4895"/>
        </ext>
      </extLst>
    </bk>
    <bk>
      <extLst>
        <ext uri="{3e2802c4-a4d2-4d8b-9148-e3be6c30e623}">
          <xlrd:rvb i="4884"/>
        </ext>
      </extLst>
    </bk>
    <bk>
      <extLst>
        <ext uri="{3e2802c4-a4d2-4d8b-9148-e3be6c30e623}">
          <xlrd:rvb i="4882"/>
        </ext>
      </extLst>
    </bk>
    <bk>
      <extLst>
        <ext uri="{3e2802c4-a4d2-4d8b-9148-e3be6c30e623}">
          <xlrd:rvb i="4950"/>
        </ext>
      </extLst>
    </bk>
    <bk>
      <extLst>
        <ext uri="{3e2802c4-a4d2-4d8b-9148-e3be6c30e623}">
          <xlrd:rvb i="4975"/>
        </ext>
      </extLst>
    </bk>
    <bk>
      <extLst>
        <ext uri="{3e2802c4-a4d2-4d8b-9148-e3be6c30e623}">
          <xlrd:rvb i="4966"/>
        </ext>
      </extLst>
    </bk>
    <bk>
      <extLst>
        <ext uri="{3e2802c4-a4d2-4d8b-9148-e3be6c30e623}">
          <xlrd:rvb i="4964"/>
        </ext>
      </extLst>
    </bk>
    <bk>
      <extLst>
        <ext uri="{3e2802c4-a4d2-4d8b-9148-e3be6c30e623}">
          <xlrd:rvb i="4998"/>
        </ext>
      </extLst>
    </bk>
    <bk>
      <extLst>
        <ext uri="{3e2802c4-a4d2-4d8b-9148-e3be6c30e623}">
          <xlrd:rvb i="5024"/>
        </ext>
      </extLst>
    </bk>
    <bk>
      <extLst>
        <ext uri="{3e2802c4-a4d2-4d8b-9148-e3be6c30e623}">
          <xlrd:rvb i="5014"/>
        </ext>
      </extLst>
    </bk>
    <bk>
      <extLst>
        <ext uri="{3e2802c4-a4d2-4d8b-9148-e3be6c30e623}">
          <xlrd:rvb i="5012"/>
        </ext>
      </extLst>
    </bk>
    <bk>
      <extLst>
        <ext uri="{3e2802c4-a4d2-4d8b-9148-e3be6c30e623}">
          <xlrd:rvb i="5048"/>
        </ext>
      </extLst>
    </bk>
    <bk>
      <extLst>
        <ext uri="{3e2802c4-a4d2-4d8b-9148-e3be6c30e623}">
          <xlrd:rvb i="5077"/>
        </ext>
      </extLst>
    </bk>
    <bk>
      <extLst>
        <ext uri="{3e2802c4-a4d2-4d8b-9148-e3be6c30e623}">
          <xlrd:rvb i="5064"/>
        </ext>
      </extLst>
    </bk>
    <bk>
      <extLst>
        <ext uri="{3e2802c4-a4d2-4d8b-9148-e3be6c30e623}">
          <xlrd:rvb i="5062"/>
        </ext>
      </extLst>
    </bk>
    <bk>
      <extLst>
        <ext uri="{3e2802c4-a4d2-4d8b-9148-e3be6c30e623}">
          <xlrd:rvb i="5133"/>
        </ext>
      </extLst>
    </bk>
    <bk>
      <extLst>
        <ext uri="{3e2802c4-a4d2-4d8b-9148-e3be6c30e623}">
          <xlrd:rvb i="5156"/>
        </ext>
      </extLst>
    </bk>
    <bk>
      <extLst>
        <ext uri="{3e2802c4-a4d2-4d8b-9148-e3be6c30e623}">
          <xlrd:rvb i="5144"/>
        </ext>
      </extLst>
    </bk>
    <bk>
      <extLst>
        <ext uri="{3e2802c4-a4d2-4d8b-9148-e3be6c30e623}">
          <xlrd:rvb i="5169"/>
        </ext>
      </extLst>
    </bk>
    <bk>
      <extLst>
        <ext uri="{3e2802c4-a4d2-4d8b-9148-e3be6c30e623}">
          <xlrd:rvb i="5193"/>
        </ext>
      </extLst>
    </bk>
    <bk>
      <extLst>
        <ext uri="{3e2802c4-a4d2-4d8b-9148-e3be6c30e623}">
          <xlrd:rvb i="5184"/>
        </ext>
      </extLst>
    </bk>
    <bk>
      <extLst>
        <ext uri="{3e2802c4-a4d2-4d8b-9148-e3be6c30e623}">
          <xlrd:rvb i="5182"/>
        </ext>
      </extLst>
    </bk>
    <bk>
      <extLst>
        <ext uri="{3e2802c4-a4d2-4d8b-9148-e3be6c30e623}">
          <xlrd:rvb i="5204"/>
        </ext>
      </extLst>
    </bk>
    <bk>
      <extLst>
        <ext uri="{3e2802c4-a4d2-4d8b-9148-e3be6c30e623}">
          <xlrd:rvb i="5227"/>
        </ext>
      </extLst>
    </bk>
    <bk>
      <extLst>
        <ext uri="{3e2802c4-a4d2-4d8b-9148-e3be6c30e623}">
          <xlrd:rvb i="5219"/>
        </ext>
      </extLst>
    </bk>
    <bk>
      <extLst>
        <ext uri="{3e2802c4-a4d2-4d8b-9148-e3be6c30e623}">
          <xlrd:rvb i="5217"/>
        </ext>
      </extLst>
    </bk>
    <bk>
      <extLst>
        <ext uri="{3e2802c4-a4d2-4d8b-9148-e3be6c30e623}">
          <xlrd:rvb i="5243"/>
        </ext>
      </extLst>
    </bk>
    <bk>
      <extLst>
        <ext uri="{3e2802c4-a4d2-4d8b-9148-e3be6c30e623}">
          <xlrd:rvb i="5269"/>
        </ext>
      </extLst>
    </bk>
    <bk>
      <extLst>
        <ext uri="{3e2802c4-a4d2-4d8b-9148-e3be6c30e623}">
          <xlrd:rvb i="5257"/>
        </ext>
      </extLst>
    </bk>
    <bk>
      <extLst>
        <ext uri="{3e2802c4-a4d2-4d8b-9148-e3be6c30e623}">
          <xlrd:rvb i="5255"/>
        </ext>
      </extLst>
    </bk>
    <bk>
      <extLst>
        <ext uri="{3e2802c4-a4d2-4d8b-9148-e3be6c30e623}">
          <xlrd:rvb i="5281"/>
        </ext>
      </extLst>
    </bk>
    <bk>
      <extLst>
        <ext uri="{3e2802c4-a4d2-4d8b-9148-e3be6c30e623}">
          <xlrd:rvb i="5309"/>
        </ext>
      </extLst>
    </bk>
    <bk>
      <extLst>
        <ext uri="{3e2802c4-a4d2-4d8b-9148-e3be6c30e623}">
          <xlrd:rvb i="5297"/>
        </ext>
      </extLst>
    </bk>
    <bk>
      <extLst>
        <ext uri="{3e2802c4-a4d2-4d8b-9148-e3be6c30e623}">
          <xlrd:rvb i="5295"/>
        </ext>
      </extLst>
    </bk>
    <bk>
      <extLst>
        <ext uri="{3e2802c4-a4d2-4d8b-9148-e3be6c30e623}">
          <xlrd:rvb i="5433"/>
        </ext>
      </extLst>
    </bk>
    <bk>
      <extLst>
        <ext uri="{3e2802c4-a4d2-4d8b-9148-e3be6c30e623}">
          <xlrd:rvb i="5463"/>
        </ext>
      </extLst>
    </bk>
    <bk>
      <extLst>
        <ext uri="{3e2802c4-a4d2-4d8b-9148-e3be6c30e623}">
          <xlrd:rvb i="5450"/>
        </ext>
      </extLst>
    </bk>
    <bk>
      <extLst>
        <ext uri="{3e2802c4-a4d2-4d8b-9148-e3be6c30e623}">
          <xlrd:rvb i="5448"/>
        </ext>
      </extLst>
    </bk>
    <bk>
      <extLst>
        <ext uri="{3e2802c4-a4d2-4d8b-9148-e3be6c30e623}">
          <xlrd:rvb i="5478"/>
        </ext>
      </extLst>
    </bk>
    <bk>
      <extLst>
        <ext uri="{3e2802c4-a4d2-4d8b-9148-e3be6c30e623}">
          <xlrd:rvb i="5501"/>
        </ext>
      </extLst>
    </bk>
    <bk>
      <extLst>
        <ext uri="{3e2802c4-a4d2-4d8b-9148-e3be6c30e623}">
          <xlrd:rvb i="5491"/>
        </ext>
      </extLst>
    </bk>
    <bk>
      <extLst>
        <ext uri="{3e2802c4-a4d2-4d8b-9148-e3be6c30e623}">
          <xlrd:rvb i="5489"/>
        </ext>
      </extLst>
    </bk>
    <bk>
      <extLst>
        <ext uri="{3e2802c4-a4d2-4d8b-9148-e3be6c30e623}">
          <xlrd:rvb i="5521"/>
        </ext>
      </extLst>
    </bk>
    <bk>
      <extLst>
        <ext uri="{3e2802c4-a4d2-4d8b-9148-e3be6c30e623}">
          <xlrd:rvb i="5547"/>
        </ext>
      </extLst>
    </bk>
    <bk>
      <extLst>
        <ext uri="{3e2802c4-a4d2-4d8b-9148-e3be6c30e623}">
          <xlrd:rvb i="5535"/>
        </ext>
      </extLst>
    </bk>
    <bk>
      <extLst>
        <ext uri="{3e2802c4-a4d2-4d8b-9148-e3be6c30e623}">
          <xlrd:rvb i="5533"/>
        </ext>
      </extLst>
    </bk>
    <bk>
      <extLst>
        <ext uri="{3e2802c4-a4d2-4d8b-9148-e3be6c30e623}">
          <xlrd:rvb i="5572"/>
        </ext>
      </extLst>
    </bk>
    <bk>
      <extLst>
        <ext uri="{3e2802c4-a4d2-4d8b-9148-e3be6c30e623}">
          <xlrd:rvb i="5598"/>
        </ext>
      </extLst>
    </bk>
    <bk>
      <extLst>
        <ext uri="{3e2802c4-a4d2-4d8b-9148-e3be6c30e623}">
          <xlrd:rvb i="5588"/>
        </ext>
      </extLst>
    </bk>
    <bk>
      <extLst>
        <ext uri="{3e2802c4-a4d2-4d8b-9148-e3be6c30e623}">
          <xlrd:rvb i="5586"/>
        </ext>
      </extLst>
    </bk>
    <bk>
      <extLst>
        <ext uri="{3e2802c4-a4d2-4d8b-9148-e3be6c30e623}">
          <xlrd:rvb i="5627"/>
        </ext>
      </extLst>
    </bk>
    <bk>
      <extLst>
        <ext uri="{3e2802c4-a4d2-4d8b-9148-e3be6c30e623}">
          <xlrd:rvb i="5653"/>
        </ext>
      </extLst>
    </bk>
    <bk>
      <extLst>
        <ext uri="{3e2802c4-a4d2-4d8b-9148-e3be6c30e623}">
          <xlrd:rvb i="5642"/>
        </ext>
      </extLst>
    </bk>
    <bk>
      <extLst>
        <ext uri="{3e2802c4-a4d2-4d8b-9148-e3be6c30e623}">
          <xlrd:rvb i="5640"/>
        </ext>
      </extLst>
    </bk>
    <bk>
      <extLst>
        <ext uri="{3e2802c4-a4d2-4d8b-9148-e3be6c30e623}">
          <xlrd:rvb i="5725"/>
        </ext>
      </extLst>
    </bk>
    <bk>
      <extLst>
        <ext uri="{3e2802c4-a4d2-4d8b-9148-e3be6c30e623}">
          <xlrd:rvb i="5753"/>
        </ext>
      </extLst>
    </bk>
    <bk>
      <extLst>
        <ext uri="{3e2802c4-a4d2-4d8b-9148-e3be6c30e623}">
          <xlrd:rvb i="5740"/>
        </ext>
      </extLst>
    </bk>
    <bk>
      <extLst>
        <ext uri="{3e2802c4-a4d2-4d8b-9148-e3be6c30e623}">
          <xlrd:rvb i="5738"/>
        </ext>
      </extLst>
    </bk>
    <bk>
      <extLst>
        <ext uri="{3e2802c4-a4d2-4d8b-9148-e3be6c30e623}">
          <xlrd:rvb i="2139"/>
        </ext>
      </extLst>
    </bk>
    <bk>
      <extLst>
        <ext uri="{3e2802c4-a4d2-4d8b-9148-e3be6c30e623}">
          <xlrd:rvb i="2191"/>
        </ext>
      </extLst>
    </bk>
    <bk>
      <extLst>
        <ext uri="{3e2802c4-a4d2-4d8b-9148-e3be6c30e623}">
          <xlrd:rvb i="2186"/>
        </ext>
      </extLst>
    </bk>
    <bk>
      <extLst>
        <ext uri="{3e2802c4-a4d2-4d8b-9148-e3be6c30e623}">
          <xlrd:rvb i="2184"/>
        </ext>
      </extLst>
    </bk>
    <bk>
      <extLst>
        <ext uri="{3e2802c4-a4d2-4d8b-9148-e3be6c30e623}">
          <xlrd:rvb i="5762"/>
        </ext>
      </extLst>
    </bk>
    <bk>
      <extLst>
        <ext uri="{3e2802c4-a4d2-4d8b-9148-e3be6c30e623}">
          <xlrd:rvb i="5787"/>
        </ext>
      </extLst>
    </bk>
    <bk>
      <extLst>
        <ext uri="{3e2802c4-a4d2-4d8b-9148-e3be6c30e623}">
          <xlrd:rvb i="5776"/>
        </ext>
      </extLst>
    </bk>
    <bk>
      <extLst>
        <ext uri="{3e2802c4-a4d2-4d8b-9148-e3be6c30e623}">
          <xlrd:rvb i="5774"/>
        </ext>
      </extLst>
    </bk>
    <bk>
      <extLst>
        <ext uri="{3e2802c4-a4d2-4d8b-9148-e3be6c30e623}">
          <xlrd:rvb i="5804"/>
        </ext>
      </extLst>
    </bk>
    <bk>
      <extLst>
        <ext uri="{3e2802c4-a4d2-4d8b-9148-e3be6c30e623}">
          <xlrd:rvb i="5830"/>
        </ext>
      </extLst>
    </bk>
    <bk>
      <extLst>
        <ext uri="{3e2802c4-a4d2-4d8b-9148-e3be6c30e623}">
          <xlrd:rvb i="5818"/>
        </ext>
      </extLst>
    </bk>
    <bk>
      <extLst>
        <ext uri="{3e2802c4-a4d2-4d8b-9148-e3be6c30e623}">
          <xlrd:rvb i="5816"/>
        </ext>
      </extLst>
    </bk>
    <bk>
      <extLst>
        <ext uri="{3e2802c4-a4d2-4d8b-9148-e3be6c30e623}">
          <xlrd:rvb i="5868"/>
        </ext>
      </extLst>
    </bk>
    <bk>
      <extLst>
        <ext uri="{3e2802c4-a4d2-4d8b-9148-e3be6c30e623}">
          <xlrd:rvb i="5898"/>
        </ext>
      </extLst>
    </bk>
    <bk>
      <extLst>
        <ext uri="{3e2802c4-a4d2-4d8b-9148-e3be6c30e623}">
          <xlrd:rvb i="5885"/>
        </ext>
      </extLst>
    </bk>
    <bk>
      <extLst>
        <ext uri="{3e2802c4-a4d2-4d8b-9148-e3be6c30e623}">
          <xlrd:rvb i="5883"/>
        </ext>
      </extLst>
    </bk>
    <bk>
      <extLst>
        <ext uri="{3e2802c4-a4d2-4d8b-9148-e3be6c30e623}">
          <xlrd:rvb i="5922"/>
        </ext>
      </extLst>
    </bk>
    <bk>
      <extLst>
        <ext uri="{3e2802c4-a4d2-4d8b-9148-e3be6c30e623}">
          <xlrd:rvb i="5947"/>
        </ext>
      </extLst>
    </bk>
    <bk>
      <extLst>
        <ext uri="{3e2802c4-a4d2-4d8b-9148-e3be6c30e623}">
          <xlrd:rvb i="5937"/>
        </ext>
      </extLst>
    </bk>
    <bk>
      <extLst>
        <ext uri="{3e2802c4-a4d2-4d8b-9148-e3be6c30e623}">
          <xlrd:rvb i="5935"/>
        </ext>
      </extLst>
    </bk>
    <bk>
      <extLst>
        <ext uri="{3e2802c4-a4d2-4d8b-9148-e3be6c30e623}">
          <xlrd:rvb i="5976"/>
        </ext>
      </extLst>
    </bk>
    <bk>
      <extLst>
        <ext uri="{3e2802c4-a4d2-4d8b-9148-e3be6c30e623}">
          <xlrd:rvb i="5999"/>
        </ext>
      </extLst>
    </bk>
    <bk>
      <extLst>
        <ext uri="{3e2802c4-a4d2-4d8b-9148-e3be6c30e623}">
          <xlrd:rvb i="5989"/>
        </ext>
      </extLst>
    </bk>
    <bk>
      <extLst>
        <ext uri="{3e2802c4-a4d2-4d8b-9148-e3be6c30e623}">
          <xlrd:rvb i="5987"/>
        </ext>
      </extLst>
    </bk>
    <bk>
      <extLst>
        <ext uri="{3e2802c4-a4d2-4d8b-9148-e3be6c30e623}">
          <xlrd:rvb i="6016"/>
        </ext>
      </extLst>
    </bk>
    <bk>
      <extLst>
        <ext uri="{3e2802c4-a4d2-4d8b-9148-e3be6c30e623}">
          <xlrd:rvb i="6043"/>
        </ext>
      </extLst>
    </bk>
    <bk>
      <extLst>
        <ext uri="{3e2802c4-a4d2-4d8b-9148-e3be6c30e623}">
          <xlrd:rvb i="6031"/>
        </ext>
      </extLst>
    </bk>
    <bk>
      <extLst>
        <ext uri="{3e2802c4-a4d2-4d8b-9148-e3be6c30e623}">
          <xlrd:rvb i="6029"/>
        </ext>
      </extLst>
    </bk>
    <bk>
      <extLst>
        <ext uri="{3e2802c4-a4d2-4d8b-9148-e3be6c30e623}">
          <xlrd:rvb i="6116"/>
        </ext>
      </extLst>
    </bk>
    <bk>
      <extLst>
        <ext uri="{3e2802c4-a4d2-4d8b-9148-e3be6c30e623}">
          <xlrd:rvb i="6137"/>
        </ext>
      </extLst>
    </bk>
    <bk>
      <extLst>
        <ext uri="{3e2802c4-a4d2-4d8b-9148-e3be6c30e623}">
          <xlrd:rvb i="6128"/>
        </ext>
      </extLst>
    </bk>
    <bk>
      <extLst>
        <ext uri="{3e2802c4-a4d2-4d8b-9148-e3be6c30e623}">
          <xlrd:rvb i="6126"/>
        </ext>
      </extLst>
    </bk>
    <bk>
      <extLst>
        <ext uri="{3e2802c4-a4d2-4d8b-9148-e3be6c30e623}">
          <xlrd:rvb i="6167"/>
        </ext>
      </extLst>
    </bk>
    <bk>
      <extLst>
        <ext uri="{3e2802c4-a4d2-4d8b-9148-e3be6c30e623}">
          <xlrd:rvb i="6189"/>
        </ext>
      </extLst>
    </bk>
    <bk>
      <extLst>
        <ext uri="{3e2802c4-a4d2-4d8b-9148-e3be6c30e623}">
          <xlrd:rvb i="6180"/>
        </ext>
      </extLst>
    </bk>
    <bk>
      <extLst>
        <ext uri="{3e2802c4-a4d2-4d8b-9148-e3be6c30e623}">
          <xlrd:rvb i="6178"/>
        </ext>
      </extLst>
    </bk>
    <bk>
      <extLst>
        <ext uri="{3e2802c4-a4d2-4d8b-9148-e3be6c30e623}">
          <xlrd:rvb i="6212"/>
        </ext>
      </extLst>
    </bk>
    <bk>
      <extLst>
        <ext uri="{3e2802c4-a4d2-4d8b-9148-e3be6c30e623}">
          <xlrd:rvb i="6238"/>
        </ext>
      </extLst>
    </bk>
    <bk>
      <extLst>
        <ext uri="{3e2802c4-a4d2-4d8b-9148-e3be6c30e623}">
          <xlrd:rvb i="6226"/>
        </ext>
      </extLst>
    </bk>
    <bk>
      <extLst>
        <ext uri="{3e2802c4-a4d2-4d8b-9148-e3be6c30e623}">
          <xlrd:rvb i="6224"/>
        </ext>
      </extLst>
    </bk>
    <bk>
      <extLst>
        <ext uri="{3e2802c4-a4d2-4d8b-9148-e3be6c30e623}">
          <xlrd:rvb i="6263"/>
        </ext>
      </extLst>
    </bk>
    <bk>
      <extLst>
        <ext uri="{3e2802c4-a4d2-4d8b-9148-e3be6c30e623}">
          <xlrd:rvb i="6290"/>
        </ext>
      </extLst>
    </bk>
    <bk>
      <extLst>
        <ext uri="{3e2802c4-a4d2-4d8b-9148-e3be6c30e623}">
          <xlrd:rvb i="6280"/>
        </ext>
      </extLst>
    </bk>
    <bk>
      <extLst>
        <ext uri="{3e2802c4-a4d2-4d8b-9148-e3be6c30e623}">
          <xlrd:rvb i="6278"/>
        </ext>
      </extLst>
    </bk>
    <bk>
      <extLst>
        <ext uri="{3e2802c4-a4d2-4d8b-9148-e3be6c30e623}">
          <xlrd:rvb i="6332"/>
        </ext>
      </extLst>
    </bk>
    <bk>
      <extLst>
        <ext uri="{3e2802c4-a4d2-4d8b-9148-e3be6c30e623}">
          <xlrd:rvb i="6354"/>
        </ext>
      </extLst>
    </bk>
    <bk>
      <extLst>
        <ext uri="{3e2802c4-a4d2-4d8b-9148-e3be6c30e623}">
          <xlrd:rvb i="6344"/>
        </ext>
      </extLst>
    </bk>
    <bk>
      <extLst>
        <ext uri="{3e2802c4-a4d2-4d8b-9148-e3be6c30e623}">
          <xlrd:rvb i="6342"/>
        </ext>
      </extLst>
    </bk>
    <bk>
      <extLst>
        <ext uri="{3e2802c4-a4d2-4d8b-9148-e3be6c30e623}">
          <xlrd:rvb i="6366"/>
        </ext>
      </extLst>
    </bk>
    <bk>
      <extLst>
        <ext uri="{3e2802c4-a4d2-4d8b-9148-e3be6c30e623}">
          <xlrd:rvb i="6389"/>
        </ext>
      </extLst>
    </bk>
    <bk>
      <extLst>
        <ext uri="{3e2802c4-a4d2-4d8b-9148-e3be6c30e623}">
          <xlrd:rvb i="6380"/>
        </ext>
      </extLst>
    </bk>
    <bk>
      <extLst>
        <ext uri="{3e2802c4-a4d2-4d8b-9148-e3be6c30e623}">
          <xlrd:rvb i="6378"/>
        </ext>
      </extLst>
    </bk>
    <bk>
      <extLst>
        <ext uri="{3e2802c4-a4d2-4d8b-9148-e3be6c30e623}">
          <xlrd:rvb i="6432"/>
        </ext>
      </extLst>
    </bk>
    <bk>
      <extLst>
        <ext uri="{3e2802c4-a4d2-4d8b-9148-e3be6c30e623}">
          <xlrd:rvb i="6458"/>
        </ext>
      </extLst>
    </bk>
    <bk>
      <extLst>
        <ext uri="{3e2802c4-a4d2-4d8b-9148-e3be6c30e623}">
          <xlrd:rvb i="6447"/>
        </ext>
      </extLst>
    </bk>
    <bk>
      <extLst>
        <ext uri="{3e2802c4-a4d2-4d8b-9148-e3be6c30e623}">
          <xlrd:rvb i="6445"/>
        </ext>
      </extLst>
    </bk>
    <bk>
      <extLst>
        <ext uri="{3e2802c4-a4d2-4d8b-9148-e3be6c30e623}">
          <xlrd:rvb i="6486"/>
        </ext>
      </extLst>
    </bk>
    <bk>
      <extLst>
        <ext uri="{3e2802c4-a4d2-4d8b-9148-e3be6c30e623}">
          <xlrd:rvb i="6512"/>
        </ext>
      </extLst>
    </bk>
    <bk>
      <extLst>
        <ext uri="{3e2802c4-a4d2-4d8b-9148-e3be6c30e623}">
          <xlrd:rvb i="6501"/>
        </ext>
      </extLst>
    </bk>
    <bk>
      <extLst>
        <ext uri="{3e2802c4-a4d2-4d8b-9148-e3be6c30e623}">
          <xlrd:rvb i="6499"/>
        </ext>
      </extLst>
    </bk>
    <bk>
      <extLst>
        <ext uri="{3e2802c4-a4d2-4d8b-9148-e3be6c30e623}">
          <xlrd:rvb i="6543"/>
        </ext>
      </extLst>
    </bk>
    <bk>
      <extLst>
        <ext uri="{3e2802c4-a4d2-4d8b-9148-e3be6c30e623}">
          <xlrd:rvb i="6569"/>
        </ext>
      </extLst>
    </bk>
    <bk>
      <extLst>
        <ext uri="{3e2802c4-a4d2-4d8b-9148-e3be6c30e623}">
          <xlrd:rvb i="6559"/>
        </ext>
      </extLst>
    </bk>
    <bk>
      <extLst>
        <ext uri="{3e2802c4-a4d2-4d8b-9148-e3be6c30e623}">
          <xlrd:rvb i="6557"/>
        </ext>
      </extLst>
    </bk>
    <bk>
      <extLst>
        <ext uri="{3e2802c4-a4d2-4d8b-9148-e3be6c30e623}">
          <xlrd:rvb i="6636"/>
        </ext>
      </extLst>
    </bk>
    <bk>
      <extLst>
        <ext uri="{3e2802c4-a4d2-4d8b-9148-e3be6c30e623}">
          <xlrd:rvb i="6661"/>
        </ext>
      </extLst>
    </bk>
    <bk>
      <extLst>
        <ext uri="{3e2802c4-a4d2-4d8b-9148-e3be6c30e623}">
          <xlrd:rvb i="6651"/>
        </ext>
      </extLst>
    </bk>
    <bk>
      <extLst>
        <ext uri="{3e2802c4-a4d2-4d8b-9148-e3be6c30e623}">
          <xlrd:rvb i="6649"/>
        </ext>
      </extLst>
    </bk>
    <bk>
      <extLst>
        <ext uri="{3e2802c4-a4d2-4d8b-9148-e3be6c30e623}">
          <xlrd:rvb i="6681"/>
        </ext>
      </extLst>
    </bk>
    <bk>
      <extLst>
        <ext uri="{3e2802c4-a4d2-4d8b-9148-e3be6c30e623}">
          <xlrd:rvb i="6710"/>
        </ext>
      </extLst>
    </bk>
    <bk>
      <extLst>
        <ext uri="{3e2802c4-a4d2-4d8b-9148-e3be6c30e623}">
          <xlrd:rvb i="6698"/>
        </ext>
      </extLst>
    </bk>
    <bk>
      <extLst>
        <ext uri="{3e2802c4-a4d2-4d8b-9148-e3be6c30e623}">
          <xlrd:rvb i="6696"/>
        </ext>
      </extLst>
    </bk>
    <bk>
      <extLst>
        <ext uri="{3e2802c4-a4d2-4d8b-9148-e3be6c30e623}">
          <xlrd:rvb i="6734"/>
        </ext>
      </extLst>
    </bk>
    <bk>
      <extLst>
        <ext uri="{3e2802c4-a4d2-4d8b-9148-e3be6c30e623}">
          <xlrd:rvb i="6761"/>
        </ext>
      </extLst>
    </bk>
    <bk>
      <extLst>
        <ext uri="{3e2802c4-a4d2-4d8b-9148-e3be6c30e623}">
          <xlrd:rvb i="6749"/>
        </ext>
      </extLst>
    </bk>
    <bk>
      <extLst>
        <ext uri="{3e2802c4-a4d2-4d8b-9148-e3be6c30e623}">
          <xlrd:rvb i="6747"/>
        </ext>
      </extLst>
    </bk>
    <bk>
      <extLst>
        <ext uri="{3e2802c4-a4d2-4d8b-9148-e3be6c30e623}">
          <xlrd:rvb i="6783"/>
        </ext>
      </extLst>
    </bk>
    <bk>
      <extLst>
        <ext uri="{3e2802c4-a4d2-4d8b-9148-e3be6c30e623}">
          <xlrd:rvb i="6808"/>
        </ext>
      </extLst>
    </bk>
    <bk>
      <extLst>
        <ext uri="{3e2802c4-a4d2-4d8b-9148-e3be6c30e623}">
          <xlrd:rvb i="6800"/>
        </ext>
      </extLst>
    </bk>
    <bk>
      <extLst>
        <ext uri="{3e2802c4-a4d2-4d8b-9148-e3be6c30e623}">
          <xlrd:rvb i="6798"/>
        </ext>
      </extLst>
    </bk>
    <bk>
      <extLst>
        <ext uri="{3e2802c4-a4d2-4d8b-9148-e3be6c30e623}">
          <xlrd:rvb i="6831"/>
        </ext>
      </extLst>
    </bk>
    <bk>
      <extLst>
        <ext uri="{3e2802c4-a4d2-4d8b-9148-e3be6c30e623}">
          <xlrd:rvb i="6858"/>
        </ext>
      </extLst>
    </bk>
    <bk>
      <extLst>
        <ext uri="{3e2802c4-a4d2-4d8b-9148-e3be6c30e623}">
          <xlrd:rvb i="6845"/>
        </ext>
      </extLst>
    </bk>
    <bk>
      <extLst>
        <ext uri="{3e2802c4-a4d2-4d8b-9148-e3be6c30e623}">
          <xlrd:rvb i="6843"/>
        </ext>
      </extLst>
    </bk>
    <bk>
      <extLst>
        <ext uri="{3e2802c4-a4d2-4d8b-9148-e3be6c30e623}">
          <xlrd:rvb i="6880"/>
        </ext>
      </extLst>
    </bk>
    <bk>
      <extLst>
        <ext uri="{3e2802c4-a4d2-4d8b-9148-e3be6c30e623}">
          <xlrd:rvb i="6907"/>
        </ext>
      </extLst>
    </bk>
    <bk>
      <extLst>
        <ext uri="{3e2802c4-a4d2-4d8b-9148-e3be6c30e623}">
          <xlrd:rvb i="6894"/>
        </ext>
      </extLst>
    </bk>
    <bk>
      <extLst>
        <ext uri="{3e2802c4-a4d2-4d8b-9148-e3be6c30e623}">
          <xlrd:rvb i="6892"/>
        </ext>
      </extLst>
    </bk>
    <bk>
      <extLst>
        <ext uri="{3e2802c4-a4d2-4d8b-9148-e3be6c30e623}">
          <xlrd:rvb i="6927"/>
        </ext>
      </extLst>
    </bk>
    <bk>
      <extLst>
        <ext uri="{3e2802c4-a4d2-4d8b-9148-e3be6c30e623}">
          <xlrd:rvb i="6954"/>
        </ext>
      </extLst>
    </bk>
    <bk>
      <extLst>
        <ext uri="{3e2802c4-a4d2-4d8b-9148-e3be6c30e623}">
          <xlrd:rvb i="6942"/>
        </ext>
      </extLst>
    </bk>
    <bk>
      <extLst>
        <ext uri="{3e2802c4-a4d2-4d8b-9148-e3be6c30e623}">
          <xlrd:rvb i="6940"/>
        </ext>
      </extLst>
    </bk>
    <bk>
      <extLst>
        <ext uri="{3e2802c4-a4d2-4d8b-9148-e3be6c30e623}">
          <xlrd:rvb i="6979"/>
        </ext>
      </extLst>
    </bk>
    <bk>
      <extLst>
        <ext uri="{3e2802c4-a4d2-4d8b-9148-e3be6c30e623}">
          <xlrd:rvb i="7003"/>
        </ext>
      </extLst>
    </bk>
    <bk>
      <extLst>
        <ext uri="{3e2802c4-a4d2-4d8b-9148-e3be6c30e623}">
          <xlrd:rvb i="6993"/>
        </ext>
      </extLst>
    </bk>
    <bk>
      <extLst>
        <ext uri="{3e2802c4-a4d2-4d8b-9148-e3be6c30e623}">
          <xlrd:rvb i="6991"/>
        </ext>
      </extLst>
    </bk>
    <bk>
      <extLst>
        <ext uri="{3e2802c4-a4d2-4d8b-9148-e3be6c30e623}">
          <xlrd:rvb i="7019"/>
        </ext>
      </extLst>
    </bk>
    <bk>
      <extLst>
        <ext uri="{3e2802c4-a4d2-4d8b-9148-e3be6c30e623}">
          <xlrd:rvb i="7057"/>
        </ext>
      </extLst>
    </bk>
    <bk>
      <extLst>
        <ext uri="{3e2802c4-a4d2-4d8b-9148-e3be6c30e623}">
          <xlrd:rvb i="7036"/>
        </ext>
      </extLst>
    </bk>
    <bk>
      <extLst>
        <ext uri="{3e2802c4-a4d2-4d8b-9148-e3be6c30e623}">
          <xlrd:rvb i="7034"/>
        </ext>
      </extLst>
    </bk>
    <bk>
      <extLst>
        <ext uri="{3e2802c4-a4d2-4d8b-9148-e3be6c30e623}">
          <xlrd:rvb i="7102"/>
        </ext>
      </extLst>
    </bk>
    <bk>
      <extLst>
        <ext uri="{3e2802c4-a4d2-4d8b-9148-e3be6c30e623}">
          <xlrd:rvb i="7124"/>
        </ext>
      </extLst>
    </bk>
    <bk>
      <extLst>
        <ext uri="{3e2802c4-a4d2-4d8b-9148-e3be6c30e623}">
          <xlrd:rvb i="7116"/>
        </ext>
      </extLst>
    </bk>
    <bk>
      <extLst>
        <ext uri="{3e2802c4-a4d2-4d8b-9148-e3be6c30e623}">
          <xlrd:rvb i="7114"/>
        </ext>
      </extLst>
    </bk>
    <bk>
      <extLst>
        <ext uri="{3e2802c4-a4d2-4d8b-9148-e3be6c30e623}">
          <xlrd:rvb i="7141"/>
        </ext>
      </extLst>
    </bk>
    <bk>
      <extLst>
        <ext uri="{3e2802c4-a4d2-4d8b-9148-e3be6c30e623}">
          <xlrd:rvb i="7152"/>
        </ext>
      </extLst>
    </bk>
    <bk>
      <extLst>
        <ext uri="{3e2802c4-a4d2-4d8b-9148-e3be6c30e623}">
          <xlrd:rvb i="7145"/>
        </ext>
      </extLst>
    </bk>
    <bk>
      <extLst>
        <ext uri="{3e2802c4-a4d2-4d8b-9148-e3be6c30e623}">
          <xlrd:rvb i="7223"/>
        </ext>
      </extLst>
    </bk>
    <bk>
      <extLst>
        <ext uri="{3e2802c4-a4d2-4d8b-9148-e3be6c30e623}">
          <xlrd:rvb i="7234"/>
        </ext>
      </extLst>
    </bk>
    <bk>
      <extLst>
        <ext uri="{3e2802c4-a4d2-4d8b-9148-e3be6c30e623}">
          <xlrd:rvb i="7228"/>
        </ext>
      </extLst>
    </bk>
    <bk>
      <extLst>
        <ext uri="{3e2802c4-a4d2-4d8b-9148-e3be6c30e623}">
          <xlrd:rvb i="7237"/>
        </ext>
      </extLst>
    </bk>
    <bk>
      <extLst>
        <ext uri="{3e2802c4-a4d2-4d8b-9148-e3be6c30e623}">
          <xlrd:rvb i="7263"/>
        </ext>
      </extLst>
    </bk>
    <bk>
      <extLst>
        <ext uri="{3e2802c4-a4d2-4d8b-9148-e3be6c30e623}">
          <xlrd:rvb i="7252"/>
        </ext>
      </extLst>
    </bk>
    <bk>
      <extLst>
        <ext uri="{3e2802c4-a4d2-4d8b-9148-e3be6c30e623}">
          <xlrd:rvb i="7250"/>
        </ext>
      </extLst>
    </bk>
    <bk>
      <extLst>
        <ext uri="{3e2802c4-a4d2-4d8b-9148-e3be6c30e623}">
          <xlrd:rvb i="7291"/>
        </ext>
      </extLst>
    </bk>
    <bk>
      <extLst>
        <ext uri="{3e2802c4-a4d2-4d8b-9148-e3be6c30e623}">
          <xlrd:rvb i="7317"/>
        </ext>
      </extLst>
    </bk>
    <bk>
      <extLst>
        <ext uri="{3e2802c4-a4d2-4d8b-9148-e3be6c30e623}">
          <xlrd:rvb i="7307"/>
        </ext>
      </extLst>
    </bk>
    <bk>
      <extLst>
        <ext uri="{3e2802c4-a4d2-4d8b-9148-e3be6c30e623}">
          <xlrd:rvb i="7305"/>
        </ext>
      </extLst>
    </bk>
    <bk>
      <extLst>
        <ext uri="{3e2802c4-a4d2-4d8b-9148-e3be6c30e623}">
          <xlrd:rvb i="7337"/>
        </ext>
      </extLst>
    </bk>
    <bk>
      <extLst>
        <ext uri="{3e2802c4-a4d2-4d8b-9148-e3be6c30e623}">
          <xlrd:rvb i="7368"/>
        </ext>
      </extLst>
    </bk>
    <bk>
      <extLst>
        <ext uri="{3e2802c4-a4d2-4d8b-9148-e3be6c30e623}">
          <xlrd:rvb i="7353"/>
        </ext>
      </extLst>
    </bk>
    <bk>
      <extLst>
        <ext uri="{3e2802c4-a4d2-4d8b-9148-e3be6c30e623}">
          <xlrd:rvb i="7351"/>
        </ext>
      </extLst>
    </bk>
    <bk>
      <extLst>
        <ext uri="{3e2802c4-a4d2-4d8b-9148-e3be6c30e623}">
          <xlrd:rvb i="7387"/>
        </ext>
      </extLst>
    </bk>
    <bk>
      <extLst>
        <ext uri="{3e2802c4-a4d2-4d8b-9148-e3be6c30e623}">
          <xlrd:rvb i="7410"/>
        </ext>
      </extLst>
    </bk>
    <bk>
      <extLst>
        <ext uri="{3e2802c4-a4d2-4d8b-9148-e3be6c30e623}">
          <xlrd:rvb i="7399"/>
        </ext>
      </extLst>
    </bk>
    <bk>
      <extLst>
        <ext uri="{3e2802c4-a4d2-4d8b-9148-e3be6c30e623}">
          <xlrd:rvb i="7397"/>
        </ext>
      </extLst>
    </bk>
    <bk>
      <extLst>
        <ext uri="{3e2802c4-a4d2-4d8b-9148-e3be6c30e623}">
          <xlrd:rvb i="7432"/>
        </ext>
      </extLst>
    </bk>
    <bk>
      <extLst>
        <ext uri="{3e2802c4-a4d2-4d8b-9148-e3be6c30e623}">
          <xlrd:rvb i="7457"/>
        </ext>
      </extLst>
    </bk>
    <bk>
      <extLst>
        <ext uri="{3e2802c4-a4d2-4d8b-9148-e3be6c30e623}">
          <xlrd:rvb i="7447"/>
        </ext>
      </extLst>
    </bk>
    <bk>
      <extLst>
        <ext uri="{3e2802c4-a4d2-4d8b-9148-e3be6c30e623}">
          <xlrd:rvb i="7445"/>
        </ext>
      </extLst>
    </bk>
    <bk>
      <extLst>
        <ext uri="{3e2802c4-a4d2-4d8b-9148-e3be6c30e623}">
          <xlrd:rvb i="7475"/>
        </ext>
      </extLst>
    </bk>
    <bk>
      <extLst>
        <ext uri="{3e2802c4-a4d2-4d8b-9148-e3be6c30e623}">
          <xlrd:rvb i="7498"/>
        </ext>
      </extLst>
    </bk>
    <bk>
      <extLst>
        <ext uri="{3e2802c4-a4d2-4d8b-9148-e3be6c30e623}">
          <xlrd:rvb i="7488"/>
        </ext>
      </extLst>
    </bk>
    <bk>
      <extLst>
        <ext uri="{3e2802c4-a4d2-4d8b-9148-e3be6c30e623}">
          <xlrd:rvb i="7486"/>
        </ext>
      </extLst>
    </bk>
    <bk>
      <extLst>
        <ext uri="{3e2802c4-a4d2-4d8b-9148-e3be6c30e623}">
          <xlrd:rvb i="7527"/>
        </ext>
      </extLst>
    </bk>
    <bk>
      <extLst>
        <ext uri="{3e2802c4-a4d2-4d8b-9148-e3be6c30e623}">
          <xlrd:rvb i="7555"/>
        </ext>
      </extLst>
    </bk>
    <bk>
      <extLst>
        <ext uri="{3e2802c4-a4d2-4d8b-9148-e3be6c30e623}">
          <xlrd:rvb i="7542"/>
        </ext>
      </extLst>
    </bk>
    <bk>
      <extLst>
        <ext uri="{3e2802c4-a4d2-4d8b-9148-e3be6c30e623}">
          <xlrd:rvb i="7540"/>
        </ext>
      </extLst>
    </bk>
    <bk>
      <extLst>
        <ext uri="{3e2802c4-a4d2-4d8b-9148-e3be6c30e623}">
          <xlrd:rvb i="7581"/>
        </ext>
      </extLst>
    </bk>
    <bk>
      <extLst>
        <ext uri="{3e2802c4-a4d2-4d8b-9148-e3be6c30e623}">
          <xlrd:rvb i="7605"/>
        </ext>
      </extLst>
    </bk>
    <bk>
      <extLst>
        <ext uri="{3e2802c4-a4d2-4d8b-9148-e3be6c30e623}">
          <xlrd:rvb i="7597"/>
        </ext>
      </extLst>
    </bk>
    <bk>
      <extLst>
        <ext uri="{3e2802c4-a4d2-4d8b-9148-e3be6c30e623}">
          <xlrd:rvb i="7595"/>
        </ext>
      </extLst>
    </bk>
    <bk>
      <extLst>
        <ext uri="{3e2802c4-a4d2-4d8b-9148-e3be6c30e623}">
          <xlrd:rvb i="7617"/>
        </ext>
      </extLst>
    </bk>
    <bk>
      <extLst>
        <ext uri="{3e2802c4-a4d2-4d8b-9148-e3be6c30e623}">
          <xlrd:rvb i="7646"/>
        </ext>
      </extLst>
    </bk>
    <bk>
      <extLst>
        <ext uri="{3e2802c4-a4d2-4d8b-9148-e3be6c30e623}">
          <xlrd:rvb i="7634"/>
        </ext>
      </extLst>
    </bk>
    <bk>
      <extLst>
        <ext uri="{3e2802c4-a4d2-4d8b-9148-e3be6c30e623}">
          <xlrd:rvb i="7632"/>
        </ext>
      </extLst>
    </bk>
    <bk>
      <extLst>
        <ext uri="{3e2802c4-a4d2-4d8b-9148-e3be6c30e623}">
          <xlrd:rvb i="7738"/>
        </ext>
      </extLst>
    </bk>
    <bk>
      <extLst>
        <ext uri="{3e2802c4-a4d2-4d8b-9148-e3be6c30e623}">
          <xlrd:rvb i="7766"/>
        </ext>
      </extLst>
    </bk>
    <bk>
      <extLst>
        <ext uri="{3e2802c4-a4d2-4d8b-9148-e3be6c30e623}">
          <xlrd:rvb i="7752"/>
        </ext>
      </extLst>
    </bk>
    <bk>
      <extLst>
        <ext uri="{3e2802c4-a4d2-4d8b-9148-e3be6c30e623}">
          <xlrd:rvb i="7750"/>
        </ext>
      </extLst>
    </bk>
    <bk>
      <extLst>
        <ext uri="{3e2802c4-a4d2-4d8b-9148-e3be6c30e623}">
          <xlrd:rvb i="7790"/>
        </ext>
      </extLst>
    </bk>
    <bk>
      <extLst>
        <ext uri="{3e2802c4-a4d2-4d8b-9148-e3be6c30e623}">
          <xlrd:rvb i="7817"/>
        </ext>
      </extLst>
    </bk>
    <bk>
      <extLst>
        <ext uri="{3e2802c4-a4d2-4d8b-9148-e3be6c30e623}">
          <xlrd:rvb i="7806"/>
        </ext>
      </extLst>
    </bk>
    <bk>
      <extLst>
        <ext uri="{3e2802c4-a4d2-4d8b-9148-e3be6c30e623}">
          <xlrd:rvb i="7804"/>
        </ext>
      </extLst>
    </bk>
    <bk>
      <extLst>
        <ext uri="{3e2802c4-a4d2-4d8b-9148-e3be6c30e623}">
          <xlrd:rvb i="7845"/>
        </ext>
      </extLst>
    </bk>
    <bk>
      <extLst>
        <ext uri="{3e2802c4-a4d2-4d8b-9148-e3be6c30e623}">
          <xlrd:rvb i="7870"/>
        </ext>
      </extLst>
    </bk>
    <bk>
      <extLst>
        <ext uri="{3e2802c4-a4d2-4d8b-9148-e3be6c30e623}">
          <xlrd:rvb i="7860"/>
        </ext>
      </extLst>
    </bk>
    <bk>
      <extLst>
        <ext uri="{3e2802c4-a4d2-4d8b-9148-e3be6c30e623}">
          <xlrd:rvb i="7858"/>
        </ext>
      </extLst>
    </bk>
    <bk>
      <extLst>
        <ext uri="{3e2802c4-a4d2-4d8b-9148-e3be6c30e623}">
          <xlrd:rvb i="7883"/>
        </ext>
      </extLst>
    </bk>
    <bk>
      <extLst>
        <ext uri="{3e2802c4-a4d2-4d8b-9148-e3be6c30e623}">
          <xlrd:rvb i="7907"/>
        </ext>
      </extLst>
    </bk>
    <bk>
      <extLst>
        <ext uri="{3e2802c4-a4d2-4d8b-9148-e3be6c30e623}">
          <xlrd:rvb i="7897"/>
        </ext>
      </extLst>
    </bk>
    <bk>
      <extLst>
        <ext uri="{3e2802c4-a4d2-4d8b-9148-e3be6c30e623}">
          <xlrd:rvb i="7895"/>
        </ext>
      </extLst>
    </bk>
    <bk>
      <extLst>
        <ext uri="{3e2802c4-a4d2-4d8b-9148-e3be6c30e623}">
          <xlrd:rvb i="7956"/>
        </ext>
      </extLst>
    </bk>
    <bk>
      <extLst>
        <ext uri="{3e2802c4-a4d2-4d8b-9148-e3be6c30e623}">
          <xlrd:rvb i="7983"/>
        </ext>
      </extLst>
    </bk>
    <bk>
      <extLst>
        <ext uri="{3e2802c4-a4d2-4d8b-9148-e3be6c30e623}">
          <xlrd:rvb i="7972"/>
        </ext>
      </extLst>
    </bk>
    <bk>
      <extLst>
        <ext uri="{3e2802c4-a4d2-4d8b-9148-e3be6c30e623}">
          <xlrd:rvb i="7970"/>
        </ext>
      </extLst>
    </bk>
    <bk>
      <extLst>
        <ext uri="{3e2802c4-a4d2-4d8b-9148-e3be6c30e623}">
          <xlrd:rvb i="8073"/>
        </ext>
      </extLst>
    </bk>
    <bk>
      <extLst>
        <ext uri="{3e2802c4-a4d2-4d8b-9148-e3be6c30e623}">
          <xlrd:rvb i="8097"/>
        </ext>
      </extLst>
    </bk>
    <bk>
      <extLst>
        <ext uri="{3e2802c4-a4d2-4d8b-9148-e3be6c30e623}">
          <xlrd:rvb i="8086"/>
        </ext>
      </extLst>
    </bk>
    <bk>
      <extLst>
        <ext uri="{3e2802c4-a4d2-4d8b-9148-e3be6c30e623}">
          <xlrd:rvb i="8084"/>
        </ext>
      </extLst>
    </bk>
    <bk>
      <extLst>
        <ext uri="{3e2802c4-a4d2-4d8b-9148-e3be6c30e623}">
          <xlrd:rvb i="8112"/>
        </ext>
      </extLst>
    </bk>
    <bk>
      <extLst>
        <ext uri="{3e2802c4-a4d2-4d8b-9148-e3be6c30e623}">
          <xlrd:rvb i="8131"/>
        </ext>
      </extLst>
    </bk>
    <bk>
      <extLst>
        <ext uri="{3e2802c4-a4d2-4d8b-9148-e3be6c30e623}">
          <xlrd:rvb i="8123"/>
        </ext>
      </extLst>
    </bk>
    <bk>
      <extLst>
        <ext uri="{3e2802c4-a4d2-4d8b-9148-e3be6c30e623}">
          <xlrd:rvb i="8121"/>
        </ext>
      </extLst>
    </bk>
    <bk>
      <extLst>
        <ext uri="{3e2802c4-a4d2-4d8b-9148-e3be6c30e623}">
          <xlrd:rvb i="8150"/>
        </ext>
      </extLst>
    </bk>
    <bk>
      <extLst>
        <ext uri="{3e2802c4-a4d2-4d8b-9148-e3be6c30e623}">
          <xlrd:rvb i="8171"/>
        </ext>
      </extLst>
    </bk>
    <bk>
      <extLst>
        <ext uri="{3e2802c4-a4d2-4d8b-9148-e3be6c30e623}">
          <xlrd:rvb i="8162"/>
        </ext>
      </extLst>
    </bk>
    <bk>
      <extLst>
        <ext uri="{3e2802c4-a4d2-4d8b-9148-e3be6c30e623}">
          <xlrd:rvb i="8160"/>
        </ext>
      </extLst>
    </bk>
    <bk>
      <extLst>
        <ext uri="{3e2802c4-a4d2-4d8b-9148-e3be6c30e623}">
          <xlrd:rvb i="8181"/>
        </ext>
      </extLst>
    </bk>
    <bk>
      <extLst>
        <ext uri="{3e2802c4-a4d2-4d8b-9148-e3be6c30e623}">
          <xlrd:rvb i="8202"/>
        </ext>
      </extLst>
    </bk>
    <bk>
      <extLst>
        <ext uri="{3e2802c4-a4d2-4d8b-9148-e3be6c30e623}">
          <xlrd:rvb i="8194"/>
        </ext>
      </extLst>
    </bk>
    <bk>
      <extLst>
        <ext uri="{3e2802c4-a4d2-4d8b-9148-e3be6c30e623}">
          <xlrd:rvb i="8192"/>
        </ext>
      </extLst>
    </bk>
    <bk>
      <extLst>
        <ext uri="{3e2802c4-a4d2-4d8b-9148-e3be6c30e623}">
          <xlrd:rvb i="8219"/>
        </ext>
      </extLst>
    </bk>
    <bk>
      <extLst>
        <ext uri="{3e2802c4-a4d2-4d8b-9148-e3be6c30e623}">
          <xlrd:rvb i="8236"/>
        </ext>
      </extLst>
    </bk>
    <bk>
      <extLst>
        <ext uri="{3e2802c4-a4d2-4d8b-9148-e3be6c30e623}">
          <xlrd:rvb i="8230"/>
        </ext>
      </extLst>
    </bk>
    <bk>
      <extLst>
        <ext uri="{3e2802c4-a4d2-4d8b-9148-e3be6c30e623}">
          <xlrd:rvb i="8228"/>
        </ext>
      </extLst>
    </bk>
    <bk>
      <extLst>
        <ext uri="{3e2802c4-a4d2-4d8b-9148-e3be6c30e623}">
          <xlrd:rvb i="8249"/>
        </ext>
      </extLst>
    </bk>
    <bk>
      <extLst>
        <ext uri="{3e2802c4-a4d2-4d8b-9148-e3be6c30e623}">
          <xlrd:rvb i="8272"/>
        </ext>
      </extLst>
    </bk>
    <bk>
      <extLst>
        <ext uri="{3e2802c4-a4d2-4d8b-9148-e3be6c30e623}">
          <xlrd:rvb i="8262"/>
        </ext>
      </extLst>
    </bk>
    <bk>
      <extLst>
        <ext uri="{3e2802c4-a4d2-4d8b-9148-e3be6c30e623}">
          <xlrd:rvb i="8260"/>
        </ext>
      </extLst>
    </bk>
    <bk>
      <extLst>
        <ext uri="{3e2802c4-a4d2-4d8b-9148-e3be6c30e623}">
          <xlrd:rvb i="8281"/>
        </ext>
      </extLst>
    </bk>
    <bk>
      <extLst>
        <ext uri="{3e2802c4-a4d2-4d8b-9148-e3be6c30e623}">
          <xlrd:rvb i="8308"/>
        </ext>
      </extLst>
    </bk>
    <bk>
      <extLst>
        <ext uri="{3e2802c4-a4d2-4d8b-9148-e3be6c30e623}">
          <xlrd:rvb i="8298"/>
        </ext>
      </extLst>
    </bk>
    <bk>
      <extLst>
        <ext uri="{3e2802c4-a4d2-4d8b-9148-e3be6c30e623}">
          <xlrd:rvb i="8296"/>
        </ext>
      </extLst>
    </bk>
    <bk>
      <extLst>
        <ext uri="{3e2802c4-a4d2-4d8b-9148-e3be6c30e623}">
          <xlrd:rvb i="8316"/>
        </ext>
      </extLst>
    </bk>
    <bk>
      <extLst>
        <ext uri="{3e2802c4-a4d2-4d8b-9148-e3be6c30e623}">
          <xlrd:rvb i="8341"/>
        </ext>
      </extLst>
    </bk>
    <bk>
      <extLst>
        <ext uri="{3e2802c4-a4d2-4d8b-9148-e3be6c30e623}">
          <xlrd:rvb i="8331"/>
        </ext>
      </extLst>
    </bk>
    <bk>
      <extLst>
        <ext uri="{3e2802c4-a4d2-4d8b-9148-e3be6c30e623}">
          <xlrd:rvb i="8329"/>
        </ext>
      </extLst>
    </bk>
    <bk>
      <extLst>
        <ext uri="{3e2802c4-a4d2-4d8b-9148-e3be6c30e623}">
          <xlrd:rvb i="8365"/>
        </ext>
      </extLst>
    </bk>
    <bk>
      <extLst>
        <ext uri="{3e2802c4-a4d2-4d8b-9148-e3be6c30e623}">
          <xlrd:rvb i="8391"/>
        </ext>
      </extLst>
    </bk>
    <bk>
      <extLst>
        <ext uri="{3e2802c4-a4d2-4d8b-9148-e3be6c30e623}">
          <xlrd:rvb i="8379"/>
        </ext>
      </extLst>
    </bk>
    <bk>
      <extLst>
        <ext uri="{3e2802c4-a4d2-4d8b-9148-e3be6c30e623}">
          <xlrd:rvb i="8377"/>
        </ext>
      </extLst>
    </bk>
    <bk>
      <extLst>
        <ext uri="{3e2802c4-a4d2-4d8b-9148-e3be6c30e623}">
          <xlrd:rvb i="8423"/>
        </ext>
      </extLst>
    </bk>
    <bk>
      <extLst>
        <ext uri="{3e2802c4-a4d2-4d8b-9148-e3be6c30e623}">
          <xlrd:rvb i="8446"/>
        </ext>
      </extLst>
    </bk>
    <bk>
      <extLst>
        <ext uri="{3e2802c4-a4d2-4d8b-9148-e3be6c30e623}">
          <xlrd:rvb i="8436"/>
        </ext>
      </extLst>
    </bk>
    <bk>
      <extLst>
        <ext uri="{3e2802c4-a4d2-4d8b-9148-e3be6c30e623}">
          <xlrd:rvb i="8434"/>
        </ext>
      </extLst>
    </bk>
    <bk>
      <extLst>
        <ext uri="{3e2802c4-a4d2-4d8b-9148-e3be6c30e623}">
          <xlrd:rvb i="8476"/>
        </ext>
      </extLst>
    </bk>
    <bk>
      <extLst>
        <ext uri="{3e2802c4-a4d2-4d8b-9148-e3be6c30e623}">
          <xlrd:rvb i="8501"/>
        </ext>
      </extLst>
    </bk>
    <bk>
      <extLst>
        <ext uri="{3e2802c4-a4d2-4d8b-9148-e3be6c30e623}">
          <xlrd:rvb i="8490"/>
        </ext>
      </extLst>
    </bk>
    <bk>
      <extLst>
        <ext uri="{3e2802c4-a4d2-4d8b-9148-e3be6c30e623}">
          <xlrd:rvb i="8488"/>
        </ext>
      </extLst>
    </bk>
    <bk>
      <extLst>
        <ext uri="{3e2802c4-a4d2-4d8b-9148-e3be6c30e623}">
          <xlrd:rvb i="8513"/>
        </ext>
      </extLst>
    </bk>
    <bk>
      <extLst>
        <ext uri="{3e2802c4-a4d2-4d8b-9148-e3be6c30e623}">
          <xlrd:rvb i="8540"/>
        </ext>
      </extLst>
    </bk>
    <bk>
      <extLst>
        <ext uri="{3e2802c4-a4d2-4d8b-9148-e3be6c30e623}">
          <xlrd:rvb i="8529"/>
        </ext>
      </extLst>
    </bk>
    <bk>
      <extLst>
        <ext uri="{3e2802c4-a4d2-4d8b-9148-e3be6c30e623}">
          <xlrd:rvb i="8527"/>
        </ext>
      </extLst>
    </bk>
    <bk>
      <extLst>
        <ext uri="{3e2802c4-a4d2-4d8b-9148-e3be6c30e623}">
          <xlrd:rvb i="8547"/>
        </ext>
      </extLst>
    </bk>
    <bk>
      <extLst>
        <ext uri="{3e2802c4-a4d2-4d8b-9148-e3be6c30e623}">
          <xlrd:rvb i="8572"/>
        </ext>
      </extLst>
    </bk>
    <bk>
      <extLst>
        <ext uri="{3e2802c4-a4d2-4d8b-9148-e3be6c30e623}">
          <xlrd:rvb i="8562"/>
        </ext>
      </extLst>
    </bk>
    <bk>
      <extLst>
        <ext uri="{3e2802c4-a4d2-4d8b-9148-e3be6c30e623}">
          <xlrd:rvb i="8560"/>
        </ext>
      </extLst>
    </bk>
    <bk>
      <extLst>
        <ext uri="{3e2802c4-a4d2-4d8b-9148-e3be6c30e623}">
          <xlrd:rvb i="8589"/>
        </ext>
      </extLst>
    </bk>
    <bk>
      <extLst>
        <ext uri="{3e2802c4-a4d2-4d8b-9148-e3be6c30e623}">
          <xlrd:rvb i="8612"/>
        </ext>
      </extLst>
    </bk>
    <bk>
      <extLst>
        <ext uri="{3e2802c4-a4d2-4d8b-9148-e3be6c30e623}">
          <xlrd:rvb i="8603"/>
        </ext>
      </extLst>
    </bk>
    <bk>
      <extLst>
        <ext uri="{3e2802c4-a4d2-4d8b-9148-e3be6c30e623}">
          <xlrd:rvb i="8601"/>
        </ext>
      </extLst>
    </bk>
    <bk>
      <extLst>
        <ext uri="{3e2802c4-a4d2-4d8b-9148-e3be6c30e623}">
          <xlrd:rvb i="8747"/>
        </ext>
      </extLst>
    </bk>
    <bk>
      <extLst>
        <ext uri="{3e2802c4-a4d2-4d8b-9148-e3be6c30e623}">
          <xlrd:rvb i="8769"/>
        </ext>
      </extLst>
    </bk>
    <bk>
      <extLst>
        <ext uri="{3e2802c4-a4d2-4d8b-9148-e3be6c30e623}">
          <xlrd:rvb i="8758"/>
        </ext>
      </extLst>
    </bk>
    <bk>
      <extLst>
        <ext uri="{3e2802c4-a4d2-4d8b-9148-e3be6c30e623}">
          <xlrd:rvb i="8787"/>
        </ext>
      </extLst>
    </bk>
    <bk>
      <extLst>
        <ext uri="{3e2802c4-a4d2-4d8b-9148-e3be6c30e623}">
          <xlrd:rvb i="8816"/>
        </ext>
      </extLst>
    </bk>
    <bk>
      <extLst>
        <ext uri="{3e2802c4-a4d2-4d8b-9148-e3be6c30e623}">
          <xlrd:rvb i="8802"/>
        </ext>
      </extLst>
    </bk>
    <bk>
      <extLst>
        <ext uri="{3e2802c4-a4d2-4d8b-9148-e3be6c30e623}">
          <xlrd:rvb i="8800"/>
        </ext>
      </extLst>
    </bk>
    <bk>
      <extLst>
        <ext uri="{3e2802c4-a4d2-4d8b-9148-e3be6c30e623}">
          <xlrd:rvb i="8834"/>
        </ext>
      </extLst>
    </bk>
    <bk>
      <extLst>
        <ext uri="{3e2802c4-a4d2-4d8b-9148-e3be6c30e623}">
          <xlrd:rvb i="8862"/>
        </ext>
      </extLst>
    </bk>
    <bk>
      <extLst>
        <ext uri="{3e2802c4-a4d2-4d8b-9148-e3be6c30e623}">
          <xlrd:rvb i="8851"/>
        </ext>
      </extLst>
    </bk>
    <bk>
      <extLst>
        <ext uri="{3e2802c4-a4d2-4d8b-9148-e3be6c30e623}">
          <xlrd:rvb i="8849"/>
        </ext>
      </extLst>
    </bk>
    <bk>
      <extLst>
        <ext uri="{3e2802c4-a4d2-4d8b-9148-e3be6c30e623}">
          <xlrd:rvb i="8886"/>
        </ext>
      </extLst>
    </bk>
    <bk>
      <extLst>
        <ext uri="{3e2802c4-a4d2-4d8b-9148-e3be6c30e623}">
          <xlrd:rvb i="8914"/>
        </ext>
      </extLst>
    </bk>
    <bk>
      <extLst>
        <ext uri="{3e2802c4-a4d2-4d8b-9148-e3be6c30e623}">
          <xlrd:rvb i="8901"/>
        </ext>
      </extLst>
    </bk>
    <bk>
      <extLst>
        <ext uri="{3e2802c4-a4d2-4d8b-9148-e3be6c30e623}">
          <xlrd:rvb i="8899"/>
        </ext>
      </extLst>
    </bk>
    <bk>
      <extLst>
        <ext uri="{3e2802c4-a4d2-4d8b-9148-e3be6c30e623}">
          <xlrd:rvb i="8967"/>
        </ext>
      </extLst>
    </bk>
    <bk>
      <extLst>
        <ext uri="{3e2802c4-a4d2-4d8b-9148-e3be6c30e623}">
          <xlrd:rvb i="8993"/>
        </ext>
      </extLst>
    </bk>
    <bk>
      <extLst>
        <ext uri="{3e2802c4-a4d2-4d8b-9148-e3be6c30e623}">
          <xlrd:rvb i="8982"/>
        </ext>
      </extLst>
    </bk>
    <bk>
      <extLst>
        <ext uri="{3e2802c4-a4d2-4d8b-9148-e3be6c30e623}">
          <xlrd:rvb i="8980"/>
        </ext>
      </extLst>
    </bk>
    <bk>
      <extLst>
        <ext uri="{3e2802c4-a4d2-4d8b-9148-e3be6c30e623}">
          <xlrd:rvb i="9036"/>
        </ext>
      </extLst>
    </bk>
    <bk>
      <extLst>
        <ext uri="{3e2802c4-a4d2-4d8b-9148-e3be6c30e623}">
          <xlrd:rvb i="9058"/>
        </ext>
      </extLst>
    </bk>
    <bk>
      <extLst>
        <ext uri="{3e2802c4-a4d2-4d8b-9148-e3be6c30e623}">
          <xlrd:rvb i="9048"/>
        </ext>
      </extLst>
    </bk>
    <bk>
      <extLst>
        <ext uri="{3e2802c4-a4d2-4d8b-9148-e3be6c30e623}">
          <xlrd:rvb i="9046"/>
        </ext>
      </extLst>
    </bk>
    <bk>
      <extLst>
        <ext uri="{3e2802c4-a4d2-4d8b-9148-e3be6c30e623}">
          <xlrd:rvb i="9071"/>
        </ext>
      </extLst>
    </bk>
    <bk>
      <extLst>
        <ext uri="{3e2802c4-a4d2-4d8b-9148-e3be6c30e623}">
          <xlrd:rvb i="9073"/>
        </ext>
      </extLst>
    </bk>
    <bk>
      <extLst>
        <ext uri="{3e2802c4-a4d2-4d8b-9148-e3be6c30e623}">
          <xlrd:rvb i="9079"/>
        </ext>
      </extLst>
    </bk>
    <bk>
      <extLst>
        <ext uri="{3e2802c4-a4d2-4d8b-9148-e3be6c30e623}">
          <xlrd:rvb i="9106"/>
        </ext>
      </extLst>
    </bk>
    <bk>
      <extLst>
        <ext uri="{3e2802c4-a4d2-4d8b-9148-e3be6c30e623}">
          <xlrd:rvb i="9095"/>
        </ext>
      </extLst>
    </bk>
    <bk>
      <extLst>
        <ext uri="{3e2802c4-a4d2-4d8b-9148-e3be6c30e623}">
          <xlrd:rvb i="9093"/>
        </ext>
      </extLst>
    </bk>
    <bk>
      <extLst>
        <ext uri="{3e2802c4-a4d2-4d8b-9148-e3be6c30e623}">
          <xlrd:rvb i="9134"/>
        </ext>
      </extLst>
    </bk>
    <bk>
      <extLst>
        <ext uri="{3e2802c4-a4d2-4d8b-9148-e3be6c30e623}">
          <xlrd:rvb i="9160"/>
        </ext>
      </extLst>
    </bk>
    <bk>
      <extLst>
        <ext uri="{3e2802c4-a4d2-4d8b-9148-e3be6c30e623}">
          <xlrd:rvb i="9150"/>
        </ext>
      </extLst>
    </bk>
    <bk>
      <extLst>
        <ext uri="{3e2802c4-a4d2-4d8b-9148-e3be6c30e623}">
          <xlrd:rvb i="9148"/>
        </ext>
      </extLst>
    </bk>
    <bk>
      <extLst>
        <ext uri="{3e2802c4-a4d2-4d8b-9148-e3be6c30e623}">
          <xlrd:rvb i="9178"/>
        </ext>
      </extLst>
    </bk>
    <bk>
      <extLst>
        <ext uri="{3e2802c4-a4d2-4d8b-9148-e3be6c30e623}">
          <xlrd:rvb i="9206"/>
        </ext>
      </extLst>
    </bk>
    <bk>
      <extLst>
        <ext uri="{3e2802c4-a4d2-4d8b-9148-e3be6c30e623}">
          <xlrd:rvb i="9195"/>
        </ext>
      </extLst>
    </bk>
    <bk>
      <extLst>
        <ext uri="{3e2802c4-a4d2-4d8b-9148-e3be6c30e623}">
          <xlrd:rvb i="9193"/>
        </ext>
      </extLst>
    </bk>
    <bk>
      <extLst>
        <ext uri="{3e2802c4-a4d2-4d8b-9148-e3be6c30e623}">
          <xlrd:rvb i="9234"/>
        </ext>
      </extLst>
    </bk>
    <bk>
      <extLst>
        <ext uri="{3e2802c4-a4d2-4d8b-9148-e3be6c30e623}">
          <xlrd:rvb i="9257"/>
        </ext>
      </extLst>
    </bk>
    <bk>
      <extLst>
        <ext uri="{3e2802c4-a4d2-4d8b-9148-e3be6c30e623}">
          <xlrd:rvb i="9247"/>
        </ext>
      </extLst>
    </bk>
    <bk>
      <extLst>
        <ext uri="{3e2802c4-a4d2-4d8b-9148-e3be6c30e623}">
          <xlrd:rvb i="9245"/>
        </ext>
      </extLst>
    </bk>
    <bk>
      <extLst>
        <ext uri="{3e2802c4-a4d2-4d8b-9148-e3be6c30e623}">
          <xlrd:rvb i="9279"/>
        </ext>
      </extLst>
    </bk>
    <bk>
      <extLst>
        <ext uri="{3e2802c4-a4d2-4d8b-9148-e3be6c30e623}">
          <xlrd:rvb i="9303"/>
        </ext>
      </extLst>
    </bk>
    <bk>
      <extLst>
        <ext uri="{3e2802c4-a4d2-4d8b-9148-e3be6c30e623}">
          <xlrd:rvb i="9295"/>
        </ext>
      </extLst>
    </bk>
    <bk>
      <extLst>
        <ext uri="{3e2802c4-a4d2-4d8b-9148-e3be6c30e623}">
          <xlrd:rvb i="9293"/>
        </ext>
      </extLst>
    </bk>
    <bk>
      <extLst>
        <ext uri="{3e2802c4-a4d2-4d8b-9148-e3be6c30e623}">
          <xlrd:rvb i="9324"/>
        </ext>
      </extLst>
    </bk>
    <bk>
      <extLst>
        <ext uri="{3e2802c4-a4d2-4d8b-9148-e3be6c30e623}">
          <xlrd:rvb i="9336"/>
        </ext>
      </extLst>
    </bk>
    <bk>
      <extLst>
        <ext uri="{3e2802c4-a4d2-4d8b-9148-e3be6c30e623}">
          <xlrd:rvb i="9328"/>
        </ext>
      </extLst>
    </bk>
    <bk>
      <extLst>
        <ext uri="{3e2802c4-a4d2-4d8b-9148-e3be6c30e623}">
          <xlrd:rvb i="9339"/>
        </ext>
      </extLst>
    </bk>
    <bk>
      <extLst>
        <ext uri="{3e2802c4-a4d2-4d8b-9148-e3be6c30e623}">
          <xlrd:rvb i="9367"/>
        </ext>
      </extLst>
    </bk>
    <bk>
      <extLst>
        <ext uri="{3e2802c4-a4d2-4d8b-9148-e3be6c30e623}">
          <xlrd:rvb i="9355"/>
        </ext>
      </extLst>
    </bk>
    <bk>
      <extLst>
        <ext uri="{3e2802c4-a4d2-4d8b-9148-e3be6c30e623}">
          <xlrd:rvb i="9353"/>
        </ext>
      </extLst>
    </bk>
    <bk>
      <extLst>
        <ext uri="{3e2802c4-a4d2-4d8b-9148-e3be6c30e623}">
          <xlrd:rvb i="9380"/>
        </ext>
      </extLst>
    </bk>
    <bk>
      <extLst>
        <ext uri="{3e2802c4-a4d2-4d8b-9148-e3be6c30e623}">
          <xlrd:rvb i="9409"/>
        </ext>
      </extLst>
    </bk>
    <bk>
      <extLst>
        <ext uri="{3e2802c4-a4d2-4d8b-9148-e3be6c30e623}">
          <xlrd:rvb i="9396"/>
        </ext>
      </extLst>
    </bk>
    <bk>
      <extLst>
        <ext uri="{3e2802c4-a4d2-4d8b-9148-e3be6c30e623}">
          <xlrd:rvb i="9394"/>
        </ext>
      </extLst>
    </bk>
    <bk>
      <extLst>
        <ext uri="{3e2802c4-a4d2-4d8b-9148-e3be6c30e623}">
          <xlrd:rvb i="9447"/>
        </ext>
      </extLst>
    </bk>
    <bk>
      <extLst>
        <ext uri="{3e2802c4-a4d2-4d8b-9148-e3be6c30e623}">
          <xlrd:rvb i="9477"/>
        </ext>
      </extLst>
    </bk>
    <bk>
      <extLst>
        <ext uri="{3e2802c4-a4d2-4d8b-9148-e3be6c30e623}">
          <xlrd:rvb i="9463"/>
        </ext>
      </extLst>
    </bk>
    <bk>
      <extLst>
        <ext uri="{3e2802c4-a4d2-4d8b-9148-e3be6c30e623}">
          <xlrd:rvb i="9461"/>
        </ext>
      </extLst>
    </bk>
    <bk>
      <extLst>
        <ext uri="{3e2802c4-a4d2-4d8b-9148-e3be6c30e623}">
          <xlrd:rvb i="9488"/>
        </ext>
      </extLst>
    </bk>
    <bk>
      <extLst>
        <ext uri="{3e2802c4-a4d2-4d8b-9148-e3be6c30e623}">
          <xlrd:rvb i="9511"/>
        </ext>
      </extLst>
    </bk>
    <bk>
      <extLst>
        <ext uri="{3e2802c4-a4d2-4d8b-9148-e3be6c30e623}">
          <xlrd:rvb i="9500"/>
        </ext>
      </extLst>
    </bk>
    <bk>
      <extLst>
        <ext uri="{3e2802c4-a4d2-4d8b-9148-e3be6c30e623}">
          <xlrd:rvb i="9498"/>
        </ext>
      </extLst>
    </bk>
    <bk>
      <extLst>
        <ext uri="{3e2802c4-a4d2-4d8b-9148-e3be6c30e623}">
          <xlrd:rvb i="9519"/>
        </ext>
      </extLst>
    </bk>
    <bk>
      <extLst>
        <ext uri="{3e2802c4-a4d2-4d8b-9148-e3be6c30e623}">
          <xlrd:rvb i="9543"/>
        </ext>
      </extLst>
    </bk>
    <bk>
      <extLst>
        <ext uri="{3e2802c4-a4d2-4d8b-9148-e3be6c30e623}">
          <xlrd:rvb i="9534"/>
        </ext>
      </extLst>
    </bk>
    <bk>
      <extLst>
        <ext uri="{3e2802c4-a4d2-4d8b-9148-e3be6c30e623}">
          <xlrd:rvb i="9532"/>
        </ext>
      </extLst>
    </bk>
    <bk>
      <extLst>
        <ext uri="{3e2802c4-a4d2-4d8b-9148-e3be6c30e623}">
          <xlrd:rvb i="9555"/>
        </ext>
      </extLst>
    </bk>
    <bk>
      <extLst>
        <ext uri="{3e2802c4-a4d2-4d8b-9148-e3be6c30e623}">
          <xlrd:rvb i="9576"/>
        </ext>
      </extLst>
    </bk>
    <bk>
      <extLst>
        <ext uri="{3e2802c4-a4d2-4d8b-9148-e3be6c30e623}">
          <xlrd:rvb i="9567"/>
        </ext>
      </extLst>
    </bk>
    <bk>
      <extLst>
        <ext uri="{3e2802c4-a4d2-4d8b-9148-e3be6c30e623}">
          <xlrd:rvb i="9565"/>
        </ext>
      </extLst>
    </bk>
    <bk>
      <extLst>
        <ext uri="{3e2802c4-a4d2-4d8b-9148-e3be6c30e623}">
          <xlrd:rvb i="9588"/>
        </ext>
      </extLst>
    </bk>
    <bk>
      <extLst>
        <ext uri="{3e2802c4-a4d2-4d8b-9148-e3be6c30e623}">
          <xlrd:rvb i="9615"/>
        </ext>
      </extLst>
    </bk>
    <bk>
      <extLst>
        <ext uri="{3e2802c4-a4d2-4d8b-9148-e3be6c30e623}">
          <xlrd:rvb i="9602"/>
        </ext>
      </extLst>
    </bk>
    <bk>
      <extLst>
        <ext uri="{3e2802c4-a4d2-4d8b-9148-e3be6c30e623}">
          <xlrd:rvb i="9600"/>
        </ext>
      </extLst>
    </bk>
    <bk>
      <extLst>
        <ext uri="{3e2802c4-a4d2-4d8b-9148-e3be6c30e623}">
          <xlrd:rvb i="9628"/>
        </ext>
      </extLst>
    </bk>
    <bk>
      <extLst>
        <ext uri="{3e2802c4-a4d2-4d8b-9148-e3be6c30e623}">
          <xlrd:rvb i="9652"/>
        </ext>
      </extLst>
    </bk>
    <bk>
      <extLst>
        <ext uri="{3e2802c4-a4d2-4d8b-9148-e3be6c30e623}">
          <xlrd:rvb i="9644"/>
        </ext>
      </extLst>
    </bk>
    <bk>
      <extLst>
        <ext uri="{3e2802c4-a4d2-4d8b-9148-e3be6c30e623}">
          <xlrd:rvb i="9642"/>
        </ext>
      </extLst>
    </bk>
    <bk>
      <extLst>
        <ext uri="{3e2802c4-a4d2-4d8b-9148-e3be6c30e623}">
          <xlrd:rvb i="9683"/>
        </ext>
      </extLst>
    </bk>
    <bk>
      <extLst>
        <ext uri="{3e2802c4-a4d2-4d8b-9148-e3be6c30e623}">
          <xlrd:rvb i="9712"/>
        </ext>
      </extLst>
    </bk>
    <bk>
      <extLst>
        <ext uri="{3e2802c4-a4d2-4d8b-9148-e3be6c30e623}">
          <xlrd:rvb i="9699"/>
        </ext>
      </extLst>
    </bk>
    <bk>
      <extLst>
        <ext uri="{3e2802c4-a4d2-4d8b-9148-e3be6c30e623}">
          <xlrd:rvb i="9697"/>
        </ext>
      </extLst>
    </bk>
    <bk>
      <extLst>
        <ext uri="{3e2802c4-a4d2-4d8b-9148-e3be6c30e623}">
          <xlrd:rvb i="9801"/>
        </ext>
      </extLst>
    </bk>
    <bk>
      <extLst>
        <ext uri="{3e2802c4-a4d2-4d8b-9148-e3be6c30e623}">
          <xlrd:rvb i="9822"/>
        </ext>
      </extLst>
    </bk>
    <bk>
      <extLst>
        <ext uri="{3e2802c4-a4d2-4d8b-9148-e3be6c30e623}">
          <xlrd:rvb i="9813"/>
        </ext>
      </extLst>
    </bk>
    <bk>
      <extLst>
        <ext uri="{3e2802c4-a4d2-4d8b-9148-e3be6c30e623}">
          <xlrd:rvb i="9811"/>
        </ext>
      </extLst>
    </bk>
    <bk>
      <extLst>
        <ext uri="{3e2802c4-a4d2-4d8b-9148-e3be6c30e623}">
          <xlrd:rvb i="9834"/>
        </ext>
      </extLst>
    </bk>
    <bk>
      <extLst>
        <ext uri="{3e2802c4-a4d2-4d8b-9148-e3be6c30e623}">
          <xlrd:rvb i="9849"/>
        </ext>
      </extLst>
    </bk>
    <bk>
      <extLst>
        <ext uri="{3e2802c4-a4d2-4d8b-9148-e3be6c30e623}">
          <xlrd:rvb i="9840"/>
        </ext>
      </extLst>
    </bk>
    <bk>
      <extLst>
        <ext uri="{3e2802c4-a4d2-4d8b-9148-e3be6c30e623}">
          <xlrd:rvb i="9861"/>
        </ext>
      </extLst>
    </bk>
    <bk>
      <extLst>
        <ext uri="{3e2802c4-a4d2-4d8b-9148-e3be6c30e623}">
          <xlrd:rvb i="9888"/>
        </ext>
      </extLst>
    </bk>
    <bk>
      <extLst>
        <ext uri="{3e2802c4-a4d2-4d8b-9148-e3be6c30e623}">
          <xlrd:rvb i="9876"/>
        </ext>
      </extLst>
    </bk>
    <bk>
      <extLst>
        <ext uri="{3e2802c4-a4d2-4d8b-9148-e3be6c30e623}">
          <xlrd:rvb i="9874"/>
        </ext>
      </extLst>
    </bk>
    <bk>
      <extLst>
        <ext uri="{3e2802c4-a4d2-4d8b-9148-e3be6c30e623}">
          <xlrd:rvb i="10006"/>
        </ext>
      </extLst>
    </bk>
    <bk>
      <extLst>
        <ext uri="{3e2802c4-a4d2-4d8b-9148-e3be6c30e623}">
          <xlrd:rvb i="10032"/>
        </ext>
      </extLst>
    </bk>
    <bk>
      <extLst>
        <ext uri="{3e2802c4-a4d2-4d8b-9148-e3be6c30e623}">
          <xlrd:rvb i="10022"/>
        </ext>
      </extLst>
    </bk>
    <bk>
      <extLst>
        <ext uri="{3e2802c4-a4d2-4d8b-9148-e3be6c30e623}">
          <xlrd:rvb i="10020"/>
        </ext>
      </extLst>
    </bk>
    <bk>
      <extLst>
        <ext uri="{3e2802c4-a4d2-4d8b-9148-e3be6c30e623}">
          <xlrd:rvb i="10064"/>
        </ext>
      </extLst>
    </bk>
    <bk>
      <extLst>
        <ext uri="{3e2802c4-a4d2-4d8b-9148-e3be6c30e623}">
          <xlrd:rvb i="10091"/>
        </ext>
      </extLst>
    </bk>
    <bk>
      <extLst>
        <ext uri="{3e2802c4-a4d2-4d8b-9148-e3be6c30e623}">
          <xlrd:rvb i="10080"/>
        </ext>
      </extLst>
    </bk>
    <bk>
      <extLst>
        <ext uri="{3e2802c4-a4d2-4d8b-9148-e3be6c30e623}">
          <xlrd:rvb i="10078"/>
        </ext>
      </extLst>
    </bk>
    <bk>
      <extLst>
        <ext uri="{3e2802c4-a4d2-4d8b-9148-e3be6c30e623}">
          <xlrd:rvb i="10101"/>
        </ext>
      </extLst>
    </bk>
    <bk>
      <extLst>
        <ext uri="{3e2802c4-a4d2-4d8b-9148-e3be6c30e623}">
          <xlrd:rvb i="10130"/>
        </ext>
      </extLst>
    </bk>
    <bk>
      <extLst>
        <ext uri="{3e2802c4-a4d2-4d8b-9148-e3be6c30e623}">
          <xlrd:rvb i="10117"/>
        </ext>
      </extLst>
    </bk>
    <bk>
      <extLst>
        <ext uri="{3e2802c4-a4d2-4d8b-9148-e3be6c30e623}">
          <xlrd:rvb i="10115"/>
        </ext>
      </extLst>
    </bk>
    <bk>
      <extLst>
        <ext uri="{3e2802c4-a4d2-4d8b-9148-e3be6c30e623}">
          <xlrd:rvb i="10285"/>
        </ext>
      </extLst>
    </bk>
    <bk>
      <extLst>
        <ext uri="{3e2802c4-a4d2-4d8b-9148-e3be6c30e623}">
          <xlrd:rvb i="10312"/>
        </ext>
      </extLst>
    </bk>
    <bk>
      <extLst>
        <ext uri="{3e2802c4-a4d2-4d8b-9148-e3be6c30e623}">
          <xlrd:rvb i="10299"/>
        </ext>
      </extLst>
    </bk>
    <bk>
      <extLst>
        <ext uri="{3e2802c4-a4d2-4d8b-9148-e3be6c30e623}">
          <xlrd:rvb i="10297"/>
        </ext>
      </extLst>
    </bk>
    <bk>
      <extLst>
        <ext uri="{3e2802c4-a4d2-4d8b-9148-e3be6c30e623}">
          <xlrd:rvb i="10376"/>
        </ext>
      </extLst>
    </bk>
    <bk>
      <extLst>
        <ext uri="{3e2802c4-a4d2-4d8b-9148-e3be6c30e623}">
          <xlrd:rvb i="10402"/>
        </ext>
      </extLst>
    </bk>
    <bk>
      <extLst>
        <ext uri="{3e2802c4-a4d2-4d8b-9148-e3be6c30e623}">
          <xlrd:rvb i="10392"/>
        </ext>
      </extLst>
    </bk>
    <bk>
      <extLst>
        <ext uri="{3e2802c4-a4d2-4d8b-9148-e3be6c30e623}">
          <xlrd:rvb i="10390"/>
        </ext>
      </extLst>
    </bk>
    <bk>
      <extLst>
        <ext uri="{3e2802c4-a4d2-4d8b-9148-e3be6c30e623}">
          <xlrd:rvb i="10430"/>
        </ext>
      </extLst>
    </bk>
    <bk>
      <extLst>
        <ext uri="{3e2802c4-a4d2-4d8b-9148-e3be6c30e623}">
          <xlrd:rvb i="10454"/>
        </ext>
      </extLst>
    </bk>
    <bk>
      <extLst>
        <ext uri="{3e2802c4-a4d2-4d8b-9148-e3be6c30e623}">
          <xlrd:rvb i="10444"/>
        </ext>
      </extLst>
    </bk>
    <bk>
      <extLst>
        <ext uri="{3e2802c4-a4d2-4d8b-9148-e3be6c30e623}">
          <xlrd:rvb i="10442"/>
        </ext>
      </extLst>
    </bk>
    <bk>
      <extLst>
        <ext uri="{3e2802c4-a4d2-4d8b-9148-e3be6c30e623}">
          <xlrd:rvb i="10476"/>
        </ext>
      </extLst>
    </bk>
    <bk>
      <extLst>
        <ext uri="{3e2802c4-a4d2-4d8b-9148-e3be6c30e623}">
          <xlrd:rvb i="10502"/>
        </ext>
      </extLst>
    </bk>
    <bk>
      <extLst>
        <ext uri="{3e2802c4-a4d2-4d8b-9148-e3be6c30e623}">
          <xlrd:rvb i="10490"/>
        </ext>
      </extLst>
    </bk>
    <bk>
      <extLst>
        <ext uri="{3e2802c4-a4d2-4d8b-9148-e3be6c30e623}">
          <xlrd:rvb i="10488"/>
        </ext>
      </extLst>
    </bk>
    <bk>
      <extLst>
        <ext uri="{3e2802c4-a4d2-4d8b-9148-e3be6c30e623}">
          <xlrd:rvb i="10516"/>
        </ext>
      </extLst>
    </bk>
    <bk>
      <extLst>
        <ext uri="{3e2802c4-a4d2-4d8b-9148-e3be6c30e623}">
          <xlrd:rvb i="10544"/>
        </ext>
      </extLst>
    </bk>
    <bk>
      <extLst>
        <ext uri="{3e2802c4-a4d2-4d8b-9148-e3be6c30e623}">
          <xlrd:rvb i="10533"/>
        </ext>
      </extLst>
    </bk>
    <bk>
      <extLst>
        <ext uri="{3e2802c4-a4d2-4d8b-9148-e3be6c30e623}">
          <xlrd:rvb i="10531"/>
        </ext>
      </extLst>
    </bk>
    <bk>
      <extLst>
        <ext uri="{3e2802c4-a4d2-4d8b-9148-e3be6c30e623}">
          <xlrd:rvb i="10577"/>
        </ext>
      </extLst>
    </bk>
    <bk>
      <extLst>
        <ext uri="{3e2802c4-a4d2-4d8b-9148-e3be6c30e623}">
          <xlrd:rvb i="10605"/>
        </ext>
      </extLst>
    </bk>
    <bk>
      <extLst>
        <ext uri="{3e2802c4-a4d2-4d8b-9148-e3be6c30e623}">
          <xlrd:rvb i="10593"/>
        </ext>
      </extLst>
    </bk>
    <bk>
      <extLst>
        <ext uri="{3e2802c4-a4d2-4d8b-9148-e3be6c30e623}">
          <xlrd:rvb i="10591"/>
        </ext>
      </extLst>
    </bk>
    <bk>
      <extLst>
        <ext uri="{3e2802c4-a4d2-4d8b-9148-e3be6c30e623}">
          <xlrd:rvb i="10616"/>
        </ext>
      </extLst>
    </bk>
    <bk>
      <extLst>
        <ext uri="{3e2802c4-a4d2-4d8b-9148-e3be6c30e623}">
          <xlrd:rvb i="10641"/>
        </ext>
      </extLst>
    </bk>
    <bk>
      <extLst>
        <ext uri="{3e2802c4-a4d2-4d8b-9148-e3be6c30e623}">
          <xlrd:rvb i="10631"/>
        </ext>
      </extLst>
    </bk>
    <bk>
      <extLst>
        <ext uri="{3e2802c4-a4d2-4d8b-9148-e3be6c30e623}">
          <xlrd:rvb i="10629"/>
        </ext>
      </extLst>
    </bk>
    <bk>
      <extLst>
        <ext uri="{3e2802c4-a4d2-4d8b-9148-e3be6c30e623}">
          <xlrd:rvb i="10665"/>
        </ext>
      </extLst>
    </bk>
    <bk>
      <extLst>
        <ext uri="{3e2802c4-a4d2-4d8b-9148-e3be6c30e623}">
          <xlrd:rvb i="10690"/>
        </ext>
      </extLst>
    </bk>
    <bk>
      <extLst>
        <ext uri="{3e2802c4-a4d2-4d8b-9148-e3be6c30e623}">
          <xlrd:rvb i="10680"/>
        </ext>
      </extLst>
    </bk>
    <bk>
      <extLst>
        <ext uri="{3e2802c4-a4d2-4d8b-9148-e3be6c30e623}">
          <xlrd:rvb i="10678"/>
        </ext>
      </extLst>
    </bk>
    <bk>
      <extLst>
        <ext uri="{3e2802c4-a4d2-4d8b-9148-e3be6c30e623}">
          <xlrd:rvb i="10708"/>
        </ext>
      </extLst>
    </bk>
    <bk>
      <extLst>
        <ext uri="{3e2802c4-a4d2-4d8b-9148-e3be6c30e623}">
          <xlrd:rvb i="10737"/>
        </ext>
      </extLst>
    </bk>
    <bk>
      <extLst>
        <ext uri="{3e2802c4-a4d2-4d8b-9148-e3be6c30e623}">
          <xlrd:rvb i="10725"/>
        </ext>
      </extLst>
    </bk>
    <bk>
      <extLst>
        <ext uri="{3e2802c4-a4d2-4d8b-9148-e3be6c30e623}">
          <xlrd:rvb i="10723"/>
        </ext>
      </extLst>
    </bk>
  </futureMetadata>
  <cellMetadata count="1">
    <bk>
      <rc t="1" v="0"/>
    </bk>
  </cellMetadata>
  <valueMetadata count="764">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valueMetadata>
</metadata>
</file>

<file path=xl/sharedStrings.xml><?xml version="1.0" encoding="utf-8"?>
<sst xmlns="http://schemas.openxmlformats.org/spreadsheetml/2006/main" count="4292" uniqueCount="1025">
  <si>
    <t>Sources</t>
  </si>
  <si>
    <t>#</t>
  </si>
  <si>
    <t>Country</t>
  </si>
  <si>
    <t>Alliance</t>
  </si>
  <si>
    <t>Region</t>
  </si>
  <si>
    <t>United States</t>
  </si>
  <si>
    <t>China</t>
  </si>
  <si>
    <t>Japan</t>
  </si>
  <si>
    <t>Germany</t>
  </si>
  <si>
    <t>India</t>
  </si>
  <si>
    <t>United Kingdom</t>
  </si>
  <si>
    <t>France</t>
  </si>
  <si>
    <t>Brazil</t>
  </si>
  <si>
    <t>Italy</t>
  </si>
  <si>
    <t>Canada</t>
  </si>
  <si>
    <t>Russia</t>
  </si>
  <si>
    <t>South Korea</t>
  </si>
  <si>
    <t>Australia</t>
  </si>
  <si>
    <t>Spain</t>
  </si>
  <si>
    <t>Mexico</t>
  </si>
  <si>
    <t>Indonesia</t>
  </si>
  <si>
    <t>Turkey</t>
  </si>
  <si>
    <t>Netherlands</t>
  </si>
  <si>
    <t>Saudi Arabia</t>
  </si>
  <si>
    <t>Switzerland</t>
  </si>
  <si>
    <t>Argentina</t>
  </si>
  <si>
    <t>Sweden</t>
  </si>
  <si>
    <t>Poland</t>
  </si>
  <si>
    <t>Belgium</t>
  </si>
  <si>
    <t>Thailand</t>
  </si>
  <si>
    <t>Iran</t>
  </si>
  <si>
    <t>Austria</t>
  </si>
  <si>
    <t>Norway</t>
  </si>
  <si>
    <t>United Arab Emirates</t>
  </si>
  <si>
    <t>Nigeria</t>
  </si>
  <si>
    <t>Israel</t>
  </si>
  <si>
    <t>South Africa</t>
  </si>
  <si>
    <t>Hong Kong</t>
  </si>
  <si>
    <t>Ireland</t>
  </si>
  <si>
    <t>Denmark</t>
  </si>
  <si>
    <t>Singapore</t>
  </si>
  <si>
    <t>Malaysia</t>
  </si>
  <si>
    <t>Colombia</t>
  </si>
  <si>
    <t>Philippines</t>
  </si>
  <si>
    <t>Pakistan</t>
  </si>
  <si>
    <t>Chile</t>
  </si>
  <si>
    <t>Finland</t>
  </si>
  <si>
    <t>Bangladesh</t>
  </si>
  <si>
    <t>Egypt</t>
  </si>
  <si>
    <t>Vietnam</t>
  </si>
  <si>
    <t>Portugal</t>
  </si>
  <si>
    <t>Romania</t>
  </si>
  <si>
    <t>Peru</t>
  </si>
  <si>
    <t>New Zealand</t>
  </si>
  <si>
    <t>Greece</t>
  </si>
  <si>
    <t>Iraq</t>
  </si>
  <si>
    <t>Algeria</t>
  </si>
  <si>
    <t>Qatar</t>
  </si>
  <si>
    <t>Kazakhstan</t>
  </si>
  <si>
    <t>Hungary</t>
  </si>
  <si>
    <t>Angola</t>
  </si>
  <si>
    <t>Kuwait</t>
  </si>
  <si>
    <t>Sudan</t>
  </si>
  <si>
    <t>Ukraine</t>
  </si>
  <si>
    <t>Morocco</t>
  </si>
  <si>
    <t>Ecuador</t>
  </si>
  <si>
    <t>Cuba</t>
  </si>
  <si>
    <t>Slovakia</t>
  </si>
  <si>
    <t>Sri Lanka</t>
  </si>
  <si>
    <t>Ethiopia</t>
  </si>
  <si>
    <t>Kenya</t>
  </si>
  <si>
    <t>Dominican Republic</t>
  </si>
  <si>
    <t>Guatemala</t>
  </si>
  <si>
    <t>Oman</t>
  </si>
  <si>
    <t>Myanmar</t>
  </si>
  <si>
    <t>Luxembourg</t>
  </si>
  <si>
    <t>Panama</t>
  </si>
  <si>
    <t>Ghana</t>
  </si>
  <si>
    <t>Bulgaria</t>
  </si>
  <si>
    <t>Costa Rica</t>
  </si>
  <si>
    <t>Uruguay</t>
  </si>
  <si>
    <t>Croatia</t>
  </si>
  <si>
    <t>Belarus</t>
  </si>
  <si>
    <t>Lebanon</t>
  </si>
  <si>
    <t>Tanzania</t>
  </si>
  <si>
    <t>Macao</t>
  </si>
  <si>
    <t>Uzbekistan</t>
  </si>
  <si>
    <t>Slovenia</t>
  </si>
  <si>
    <t>Lithuania</t>
  </si>
  <si>
    <t>Serbia</t>
  </si>
  <si>
    <t>Azerbaijan</t>
  </si>
  <si>
    <t>Jordan</t>
  </si>
  <si>
    <t>Tunisia</t>
  </si>
  <si>
    <t>Paraguay</t>
  </si>
  <si>
    <t>Libya</t>
  </si>
  <si>
    <t>Turkmenistan</t>
  </si>
  <si>
    <t>DR Congo</t>
  </si>
  <si>
    <t>Bolivia</t>
  </si>
  <si>
    <t>Bahrain</t>
  </si>
  <si>
    <t>Cameroon</t>
  </si>
  <si>
    <t>Yemen</t>
  </si>
  <si>
    <t>Latvia</t>
  </si>
  <si>
    <t>Estonia</t>
  </si>
  <si>
    <t>Uganda</t>
  </si>
  <si>
    <t>Zambia</t>
  </si>
  <si>
    <t>Nepal</t>
  </si>
  <si>
    <t>El Salvador</t>
  </si>
  <si>
    <t>Iceland</t>
  </si>
  <si>
    <t>Honduras</t>
  </si>
  <si>
    <t>Cambodia</t>
  </si>
  <si>
    <t>Trinidad and Tobago</t>
  </si>
  <si>
    <t>Cyprus</t>
  </si>
  <si>
    <t>Zimbabwe</t>
  </si>
  <si>
    <t>Senegal</t>
  </si>
  <si>
    <t>Papua New Guinea</t>
  </si>
  <si>
    <t>Afghanistan</t>
  </si>
  <si>
    <t>Bosnia and Herzegovina</t>
  </si>
  <si>
    <t>Botswana</t>
  </si>
  <si>
    <t>Laos</t>
  </si>
  <si>
    <t>Mali</t>
  </si>
  <si>
    <t>Georgia</t>
  </si>
  <si>
    <t>Gabon</t>
  </si>
  <si>
    <t>Jamaica</t>
  </si>
  <si>
    <t>State of Palestine</t>
  </si>
  <si>
    <t>Nicaragua</t>
  </si>
  <si>
    <t>Mauritius</t>
  </si>
  <si>
    <t>Namibia</t>
  </si>
  <si>
    <t>Albania</t>
  </si>
  <si>
    <t>Mozambique</t>
  </si>
  <si>
    <t>Malta</t>
  </si>
  <si>
    <t>Burkina Faso</t>
  </si>
  <si>
    <t>Equatorial Guinea</t>
  </si>
  <si>
    <t>Bahamas</t>
  </si>
  <si>
    <t>Brunei</t>
  </si>
  <si>
    <t>Armenia</t>
  </si>
  <si>
    <t>Madagascar</t>
  </si>
  <si>
    <t>Mongolia</t>
  </si>
  <si>
    <t>North Macedonia</t>
  </si>
  <si>
    <t>Guinea</t>
  </si>
  <si>
    <t>Chad</t>
  </si>
  <si>
    <t>Benin</t>
  </si>
  <si>
    <t>Rwanda</t>
  </si>
  <si>
    <t>Congo</t>
  </si>
  <si>
    <t>Haiti</t>
  </si>
  <si>
    <t>Moldova</t>
  </si>
  <si>
    <t>Niger</t>
  </si>
  <si>
    <t>Kyrgyzstan</t>
  </si>
  <si>
    <t>Tajikistan</t>
  </si>
  <si>
    <t>Malawi</t>
  </si>
  <si>
    <t>Guam</t>
  </si>
  <si>
    <t>Fiji</t>
  </si>
  <si>
    <t>Mauritania</t>
  </si>
  <si>
    <t>Maldives</t>
  </si>
  <si>
    <t>Montenegro</t>
  </si>
  <si>
    <t>Togo</t>
  </si>
  <si>
    <t>Barbados</t>
  </si>
  <si>
    <t>Eswatini</t>
  </si>
  <si>
    <t>Sierra Leone</t>
  </si>
  <si>
    <t>Guyana</t>
  </si>
  <si>
    <t>Liberia</t>
  </si>
  <si>
    <t>Burundi</t>
  </si>
  <si>
    <t>Andorra</t>
  </si>
  <si>
    <t>Suriname</t>
  </si>
  <si>
    <t>Timor-Leste</t>
  </si>
  <si>
    <t>Aruba</t>
  </si>
  <si>
    <t>Lesotho</t>
  </si>
  <si>
    <t>Bhutan</t>
  </si>
  <si>
    <t>Central African Republic</t>
  </si>
  <si>
    <t>Belize</t>
  </si>
  <si>
    <t>Cabo Verde</t>
  </si>
  <si>
    <t>Saint Lucia</t>
  </si>
  <si>
    <t>San Marino</t>
  </si>
  <si>
    <t>Northern Mariana Islands</t>
  </si>
  <si>
    <t>Antigua and Barbuda</t>
  </si>
  <si>
    <t>Seychelles</t>
  </si>
  <si>
    <t>Gambia</t>
  </si>
  <si>
    <t>Guinea-Bissau</t>
  </si>
  <si>
    <t>Solomon Islands</t>
  </si>
  <si>
    <t>Grenada</t>
  </si>
  <si>
    <t>Comoros</t>
  </si>
  <si>
    <t>Saint Kitts &amp; Nevis</t>
  </si>
  <si>
    <t>Vanuatu</t>
  </si>
  <si>
    <t>Samoa</t>
  </si>
  <si>
    <t>St. Vincent &amp; Grenadines</t>
  </si>
  <si>
    <t>American Samoa</t>
  </si>
  <si>
    <t>Dominica</t>
  </si>
  <si>
    <t>Tonga</t>
  </si>
  <si>
    <t>Sao Tome &amp; Principe</t>
  </si>
  <si>
    <t>Micronesia</t>
  </si>
  <si>
    <t>Palau</t>
  </si>
  <si>
    <t>Marshall Islands</t>
  </si>
  <si>
    <t>Kiribati</t>
  </si>
  <si>
    <t>Tuvalu</t>
  </si>
  <si>
    <t>Country_Proper</t>
  </si>
  <si>
    <t>Nation</t>
  </si>
  <si>
    <t>IR</t>
  </si>
  <si>
    <t>PAL</t>
  </si>
  <si>
    <t>MACE</t>
  </si>
  <si>
    <t>ESW</t>
  </si>
  <si>
    <t>AB</t>
  </si>
  <si>
    <t>World</t>
  </si>
  <si>
    <t>Djibouti</t>
  </si>
  <si>
    <t>Saint Barthelemy</t>
  </si>
  <si>
    <t>N.A.</t>
  </si>
  <si>
    <t>Réunion</t>
  </si>
  <si>
    <t>Isle of Man</t>
  </si>
  <si>
    <t>Holy See</t>
  </si>
  <si>
    <t>Cayman Islands</t>
  </si>
  <si>
    <t>Bermuda</t>
  </si>
  <si>
    <t>Saint Helena</t>
  </si>
  <si>
    <t>Western Sahara</t>
  </si>
  <si>
    <t>Saint Pierre &amp; Miquelon</t>
  </si>
  <si>
    <t>Greenland</t>
  </si>
  <si>
    <t>Montserrat</t>
  </si>
  <si>
    <t>Faeroe Islands</t>
  </si>
  <si>
    <t>Sint Maarten</t>
  </si>
  <si>
    <t>Guadeloupe</t>
  </si>
  <si>
    <t>Monaco</t>
  </si>
  <si>
    <t>Turks and Caicos</t>
  </si>
  <si>
    <t>Saint Martin</t>
  </si>
  <si>
    <t>Liechtenstein</t>
  </si>
  <si>
    <t>Martinique</t>
  </si>
  <si>
    <t>Eritrea</t>
  </si>
  <si>
    <t>Falkland Islands</t>
  </si>
  <si>
    <t>Gibraltar</t>
  </si>
  <si>
    <t>British Virgin Islands</t>
  </si>
  <si>
    <t>French Guiana</t>
  </si>
  <si>
    <t>Puerto Rico</t>
  </si>
  <si>
    <t>New Caledonia</t>
  </si>
  <si>
    <t>Venezuela</t>
  </si>
  <si>
    <t>French Polynesia</t>
  </si>
  <si>
    <t>Mayotte</t>
  </si>
  <si>
    <t>Caribbean Netherlands</t>
  </si>
  <si>
    <t>North Korea</t>
  </si>
  <si>
    <t>Taiwan</t>
  </si>
  <si>
    <t>Cook Islands</t>
  </si>
  <si>
    <t>Syria</t>
  </si>
  <si>
    <t>Channel Islands</t>
  </si>
  <si>
    <t>Curaçao</t>
  </si>
  <si>
    <t>Niue</t>
  </si>
  <si>
    <t>Somalia</t>
  </si>
  <si>
    <t>Anguilla</t>
  </si>
  <si>
    <t>Tokelau</t>
  </si>
  <si>
    <t>Wallis &amp; Futuna</t>
  </si>
  <si>
    <t>South Sudan</t>
  </si>
  <si>
    <t>Nauru</t>
  </si>
  <si>
    <t>U.S. Virgin Islands</t>
  </si>
  <si>
    <t xml:space="preserve">https://www.worldometers.info/world-population/ </t>
  </si>
  <si>
    <t xml:space="preserve">https://www.worldometers.info/world-population/population-by-country/ </t>
  </si>
  <si>
    <t>Yearly Change</t>
  </si>
  <si>
    <t>Net Change</t>
  </si>
  <si>
    <t>Fert. Rate</t>
  </si>
  <si>
    <t>Med Age</t>
  </si>
  <si>
    <t>Urban Pop%</t>
  </si>
  <si>
    <r>
      <t>Land MI</t>
    </r>
    <r>
      <rPr>
        <b/>
        <vertAlign val="superscript"/>
        <sz val="11"/>
        <color rgb="FF222222"/>
        <rFont val="Noto Sans"/>
        <family val="2"/>
      </rPr>
      <t>2</t>
    </r>
  </si>
  <si>
    <t>Density_KM2</t>
  </si>
  <si>
    <r>
      <t>Land Area (KM</t>
    </r>
    <r>
      <rPr>
        <b/>
        <vertAlign val="superscript"/>
        <sz val="11"/>
        <color rgb="FF222222"/>
        <rFont val="Noto Sans"/>
        <family val="2"/>
      </rPr>
      <t>2</t>
    </r>
    <r>
      <rPr>
        <b/>
        <sz val="11"/>
        <color rgb="FF222222"/>
        <rFont val="Noto Sans"/>
        <family val="2"/>
      </rPr>
      <t>)</t>
    </r>
  </si>
  <si>
    <t>Population 2022</t>
  </si>
  <si>
    <t>Top 20 Live Oct 15</t>
  </si>
  <si>
    <t>2019_Pop</t>
  </si>
  <si>
    <t>Pop_Current</t>
  </si>
  <si>
    <t>Sq_Miles</t>
  </si>
  <si>
    <t>GDP_2019</t>
  </si>
  <si>
    <t xml:space="preserve">https://www.investopedia.com/insights/worlds-top-economies/ </t>
  </si>
  <si>
    <t>All Countries</t>
  </si>
  <si>
    <t>Notes</t>
  </si>
  <si>
    <t>PPP Analysis</t>
  </si>
  <si>
    <t>Data Source</t>
  </si>
  <si>
    <t>World Development Indicators</t>
  </si>
  <si>
    <t>Last Updated Date</t>
  </si>
  <si>
    <t>Country Name</t>
  </si>
  <si>
    <t>Country Code</t>
  </si>
  <si>
    <t>Indicator Name</t>
  </si>
  <si>
    <t>Indicator Code</t>
  </si>
  <si>
    <t>ABW</t>
  </si>
  <si>
    <t>GDP (current US$)</t>
  </si>
  <si>
    <t>NY.GDP.MKTP.CD</t>
  </si>
  <si>
    <t>Africa Eastern and Southern</t>
  </si>
  <si>
    <t>AFE</t>
  </si>
  <si>
    <t>AFG</t>
  </si>
  <si>
    <t>Africa Western and Central</t>
  </si>
  <si>
    <t>AFW</t>
  </si>
  <si>
    <t>AGO</t>
  </si>
  <si>
    <t>ALB</t>
  </si>
  <si>
    <t>AND</t>
  </si>
  <si>
    <t>Arab World</t>
  </si>
  <si>
    <t>ARB</t>
  </si>
  <si>
    <t>ARE</t>
  </si>
  <si>
    <t>ARG</t>
  </si>
  <si>
    <t>ARM</t>
  </si>
  <si>
    <t>ASM</t>
  </si>
  <si>
    <t>ATG</t>
  </si>
  <si>
    <t>AUS</t>
  </si>
  <si>
    <t>AUT</t>
  </si>
  <si>
    <t>AZE</t>
  </si>
  <si>
    <t>BDI</t>
  </si>
  <si>
    <t>BEL</t>
  </si>
  <si>
    <t>BEN</t>
  </si>
  <si>
    <t>BFA</t>
  </si>
  <si>
    <t>BGD</t>
  </si>
  <si>
    <t>BGR</t>
  </si>
  <si>
    <t>BHR</t>
  </si>
  <si>
    <t>BHS</t>
  </si>
  <si>
    <t>BIH</t>
  </si>
  <si>
    <t>BLR</t>
  </si>
  <si>
    <t>BLZ</t>
  </si>
  <si>
    <t>BMU</t>
  </si>
  <si>
    <t>BOL</t>
  </si>
  <si>
    <t>BRA</t>
  </si>
  <si>
    <t>BRB</t>
  </si>
  <si>
    <t>BRN</t>
  </si>
  <si>
    <t>BTN</t>
  </si>
  <si>
    <t>BWA</t>
  </si>
  <si>
    <t>CAF</t>
  </si>
  <si>
    <t>CAN</t>
  </si>
  <si>
    <t>Central Europe and the Baltics</t>
  </si>
  <si>
    <t>CEB</t>
  </si>
  <si>
    <t>CHE</t>
  </si>
  <si>
    <t>CHI</t>
  </si>
  <si>
    <t>CHL</t>
  </si>
  <si>
    <t>CHN</t>
  </si>
  <si>
    <t>Cote d'Ivoire</t>
  </si>
  <si>
    <t>CIV</t>
  </si>
  <si>
    <t>CMR</t>
  </si>
  <si>
    <t>COD</t>
  </si>
  <si>
    <t>COG</t>
  </si>
  <si>
    <t>COL</t>
  </si>
  <si>
    <t>COM</t>
  </si>
  <si>
    <t>CPV</t>
  </si>
  <si>
    <t>CRI</t>
  </si>
  <si>
    <t>Caribbean small states</t>
  </si>
  <si>
    <t>CSS</t>
  </si>
  <si>
    <t>CUB</t>
  </si>
  <si>
    <t>Curacao</t>
  </si>
  <si>
    <t>CUW</t>
  </si>
  <si>
    <t>CYM</t>
  </si>
  <si>
    <t>CYP</t>
  </si>
  <si>
    <t>Czechia</t>
  </si>
  <si>
    <t>CZE</t>
  </si>
  <si>
    <t>DEU</t>
  </si>
  <si>
    <t>DJI</t>
  </si>
  <si>
    <t>DMA</t>
  </si>
  <si>
    <t>DNK</t>
  </si>
  <si>
    <t>DOM</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</si>
  <si>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</si>
  <si>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</si>
  <si>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</si>
  <si>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</si>
  <si>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</si>
  <si>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</si>
  <si>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</si>
  <si>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</si>
  <si>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</si>
  <si>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</si>
  <si>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</si>
  <si>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t>
  </si>
  <si>
    <t>EGY</t>
  </si>
  <si>
    <t>Euro area</t>
  </si>
  <si>
    <t>EMU</t>
  </si>
  <si>
    <t>ERI</t>
  </si>
  <si>
    <t>ESP</t>
  </si>
  <si>
    <t>EST</t>
  </si>
  <si>
    <t>ETH</t>
  </si>
  <si>
    <t>European Union</t>
  </si>
  <si>
    <t>EUU</t>
  </si>
  <si>
    <t>Fragile and conflict affected situations</t>
  </si>
  <si>
    <t>FCS</t>
  </si>
  <si>
    <t>FIN</t>
  </si>
  <si>
    <t>FJI</t>
  </si>
  <si>
    <t>FRA</t>
  </si>
  <si>
    <t>Faroe Islands</t>
  </si>
  <si>
    <t>FRO</t>
  </si>
  <si>
    <t>FSM</t>
  </si>
  <si>
    <t>GAB</t>
  </si>
  <si>
    <t>GBR</t>
  </si>
  <si>
    <t>GEO</t>
  </si>
  <si>
    <t>GHA</t>
  </si>
  <si>
    <t>GIB</t>
  </si>
  <si>
    <t>GIN</t>
  </si>
  <si>
    <t>GMB</t>
  </si>
  <si>
    <t>GNB</t>
  </si>
  <si>
    <t>GNQ</t>
  </si>
  <si>
    <t>GRC</t>
  </si>
  <si>
    <t>GRD</t>
  </si>
  <si>
    <t>GRL</t>
  </si>
  <si>
    <t>GTM</t>
  </si>
  <si>
    <t>GUM</t>
  </si>
  <si>
    <t>GUY</t>
  </si>
  <si>
    <t>High income</t>
  </si>
  <si>
    <t>HIC</t>
  </si>
  <si>
    <t>HKG</t>
  </si>
  <si>
    <t>HND</t>
  </si>
  <si>
    <t>Heavily indebted poor countries (HIPC)</t>
  </si>
  <si>
    <t>HPC</t>
  </si>
  <si>
    <t>HRV</t>
  </si>
  <si>
    <t>HTI</t>
  </si>
  <si>
    <t>HUN</t>
  </si>
  <si>
    <t>IBRD only</t>
  </si>
  <si>
    <t>IBD</t>
  </si>
  <si>
    <t>IDA &amp; IBRD total</t>
  </si>
  <si>
    <t>IBT</t>
  </si>
  <si>
    <t>IDA total</t>
  </si>
  <si>
    <t>IDA</t>
  </si>
  <si>
    <t>IDA blend</t>
  </si>
  <si>
    <t>IDB</t>
  </si>
  <si>
    <t>IDN</t>
  </si>
  <si>
    <t>IDA only</t>
  </si>
  <si>
    <t>IDX</t>
  </si>
  <si>
    <t>IMN</t>
  </si>
  <si>
    <t>IND</t>
  </si>
  <si>
    <t>Not classified</t>
  </si>
  <si>
    <t>INX</t>
  </si>
  <si>
    <t>IRL</t>
  </si>
  <si>
    <t>IRN</t>
  </si>
  <si>
    <t>IRQ</t>
  </si>
  <si>
    <t>ISL</t>
  </si>
  <si>
    <t>ISR</t>
  </si>
  <si>
    <t>ITA</t>
  </si>
  <si>
    <t>JAM</t>
  </si>
  <si>
    <t>JOR</t>
  </si>
  <si>
    <t>JPN</t>
  </si>
  <si>
    <t>KAZ</t>
  </si>
  <si>
    <t>KEN</t>
  </si>
  <si>
    <t>KGZ</t>
  </si>
  <si>
    <t>KHM</t>
  </si>
  <si>
    <t>KIR</t>
  </si>
  <si>
    <t>KNA</t>
  </si>
  <si>
    <t>KOR</t>
  </si>
  <si>
    <t>KWT</t>
  </si>
  <si>
    <t>Latin America &amp; Caribbean (excluding high income)</t>
  </si>
  <si>
    <t>LAC</t>
  </si>
  <si>
    <t>LAO</t>
  </si>
  <si>
    <t>LBN</t>
  </si>
  <si>
    <t>LBR</t>
  </si>
  <si>
    <t>LBY</t>
  </si>
  <si>
    <t>LCA</t>
  </si>
  <si>
    <t>Latin America &amp; Caribbean</t>
  </si>
  <si>
    <t>LCN</t>
  </si>
  <si>
    <t>Least developed countries: UN classification</t>
  </si>
  <si>
    <t>LDC</t>
  </si>
  <si>
    <t>Low income</t>
  </si>
  <si>
    <t>LIC</t>
  </si>
  <si>
    <t>LIE</t>
  </si>
  <si>
    <t>LKA</t>
  </si>
  <si>
    <t>Lower middle income</t>
  </si>
  <si>
    <t>LMC</t>
  </si>
  <si>
    <t>Low &amp; middle income</t>
  </si>
  <si>
    <t>LMY</t>
  </si>
  <si>
    <t>LSO</t>
  </si>
  <si>
    <t>Late-demographic dividend</t>
  </si>
  <si>
    <t>LTE</t>
  </si>
  <si>
    <t>LTU</t>
  </si>
  <si>
    <t>LUX</t>
  </si>
  <si>
    <t>LVA</t>
  </si>
  <si>
    <t>MAC</t>
  </si>
  <si>
    <t>St. Martin (French part)</t>
  </si>
  <si>
    <t>MAF</t>
  </si>
  <si>
    <t>MAR</t>
  </si>
  <si>
    <t>MCO</t>
  </si>
  <si>
    <t>MDA</t>
  </si>
  <si>
    <t>MDG</t>
  </si>
  <si>
    <t>MDV</t>
  </si>
  <si>
    <t>Middle East &amp; North Africa</t>
  </si>
  <si>
    <t>MEA</t>
  </si>
  <si>
    <t>MEX</t>
  </si>
  <si>
    <t>MHL</t>
  </si>
  <si>
    <t>Middle income</t>
  </si>
  <si>
    <t>MIC</t>
  </si>
  <si>
    <t>MKD</t>
  </si>
  <si>
    <t>MLI</t>
  </si>
  <si>
    <t>MLT</t>
  </si>
  <si>
    <t>MMR</t>
  </si>
  <si>
    <t>Middle East &amp; North Africa (excluding high income)</t>
  </si>
  <si>
    <t>MNA</t>
  </si>
  <si>
    <t>MNE</t>
  </si>
  <si>
    <t>MNG</t>
  </si>
  <si>
    <t>MNP</t>
  </si>
  <si>
    <t>MOZ</t>
  </si>
  <si>
    <t>MRT</t>
  </si>
  <si>
    <t>MUS</t>
  </si>
  <si>
    <t>MWI</t>
  </si>
  <si>
    <t>MYS</t>
  </si>
  <si>
    <t>North America</t>
  </si>
  <si>
    <t>NAC</t>
  </si>
  <si>
    <t>NAM</t>
  </si>
  <si>
    <t>NCL</t>
  </si>
  <si>
    <t>NER</t>
  </si>
  <si>
    <t>NGA</t>
  </si>
  <si>
    <t>NIC</t>
  </si>
  <si>
    <t>NLD</t>
  </si>
  <si>
    <t>NOR</t>
  </si>
  <si>
    <t>NPL</t>
  </si>
  <si>
    <t>NRU</t>
  </si>
  <si>
    <t>NZL</t>
  </si>
  <si>
    <t>OECD members</t>
  </si>
  <si>
    <t>OED</t>
  </si>
  <si>
    <t>OMN</t>
  </si>
  <si>
    <t>Other small states</t>
  </si>
  <si>
    <t>OSS</t>
  </si>
  <si>
    <t>PAK</t>
  </si>
  <si>
    <t>PAN</t>
  </si>
  <si>
    <t>PER</t>
  </si>
  <si>
    <t>PHL</t>
  </si>
  <si>
    <t>PLW</t>
  </si>
  <si>
    <t>PNG</t>
  </si>
  <si>
    <t>POL</t>
  </si>
  <si>
    <t>Pre-demographic dividend</t>
  </si>
  <si>
    <t>PRE</t>
  </si>
  <si>
    <t>PRI</t>
  </si>
  <si>
    <t>Korea, Dem. People's Rep.</t>
  </si>
  <si>
    <t>PRK</t>
  </si>
  <si>
    <t>PRT</t>
  </si>
  <si>
    <t>PRY</t>
  </si>
  <si>
    <t>West Bank and Gaza</t>
  </si>
  <si>
    <t>PSE</t>
  </si>
  <si>
    <t>Pacific island small states</t>
  </si>
  <si>
    <t>PSS</t>
  </si>
  <si>
    <t>Post-demographic dividend</t>
  </si>
  <si>
    <t>PST</t>
  </si>
  <si>
    <t>PYF</t>
  </si>
  <si>
    <t>QAT</t>
  </si>
  <si>
    <t>ROU</t>
  </si>
  <si>
    <t>RUS</t>
  </si>
  <si>
    <t>RWA</t>
  </si>
  <si>
    <t>South Asia</t>
  </si>
  <si>
    <t>SAS</t>
  </si>
  <si>
    <t>SAU</t>
  </si>
  <si>
    <t>SDN</t>
  </si>
  <si>
    <t>SEN</t>
  </si>
  <si>
    <t>SGP</t>
  </si>
  <si>
    <t>SLB</t>
  </si>
  <si>
    <t>SLE</t>
  </si>
  <si>
    <t>SLV</t>
  </si>
  <si>
    <t>SMR</t>
  </si>
  <si>
    <t>SOM</t>
  </si>
  <si>
    <t>SRB</t>
  </si>
  <si>
    <t>Sub-Saharan Africa (excluding high income)</t>
  </si>
  <si>
    <t>SSA</t>
  </si>
  <si>
    <t>SSD</t>
  </si>
  <si>
    <t>Sub-Saharan Africa</t>
  </si>
  <si>
    <t>SSF</t>
  </si>
  <si>
    <t>Small states</t>
  </si>
  <si>
    <t>SST</t>
  </si>
  <si>
    <t>STP</t>
  </si>
  <si>
    <t>SUR</t>
  </si>
  <si>
    <t>SVK</t>
  </si>
  <si>
    <t>SVN</t>
  </si>
  <si>
    <t>SWE</t>
  </si>
  <si>
    <t>SWZ</t>
  </si>
  <si>
    <t>Sint Maarten (Dutch part)</t>
  </si>
  <si>
    <t>SXM</t>
  </si>
  <si>
    <t>SYC</t>
  </si>
  <si>
    <t>Syrian Arab Republic</t>
  </si>
  <si>
    <t>SYR</t>
  </si>
  <si>
    <t>Turks and Caicos Islands</t>
  </si>
  <si>
    <t>TCA</t>
  </si>
  <si>
    <t>TCD</t>
  </si>
  <si>
    <t>East Asia &amp; Pacific (IDA &amp; IBRD countries)</t>
  </si>
  <si>
    <t>TEA</t>
  </si>
  <si>
    <t>Europe &amp; Central Asia (IDA &amp; IBRD countries)</t>
  </si>
  <si>
    <t>TEC</t>
  </si>
  <si>
    <t>TGO</t>
  </si>
  <si>
    <t>THA</t>
  </si>
  <si>
    <t>TJK</t>
  </si>
  <si>
    <t>TKM</t>
  </si>
  <si>
    <t>Latin America &amp; the Caribbean (IDA &amp; IBRD countries)</t>
  </si>
  <si>
    <t>TLA</t>
  </si>
  <si>
    <t>TLS</t>
  </si>
  <si>
    <t>Middle East &amp; North Africa (IDA &amp; IBRD countries)</t>
  </si>
  <si>
    <t>TMN</t>
  </si>
  <si>
    <t>TON</t>
  </si>
  <si>
    <t>South Asia (IDA &amp; IBRD)</t>
  </si>
  <si>
    <t>TSA</t>
  </si>
  <si>
    <t>Sub-Saharan Africa (IDA &amp; IBRD countries)</t>
  </si>
  <si>
    <t>TSS</t>
  </si>
  <si>
    <t>TTO</t>
  </si>
  <si>
    <t>TUN</t>
  </si>
  <si>
    <t>TUR</t>
  </si>
  <si>
    <t>TUV</t>
  </si>
  <si>
    <t>TZA</t>
  </si>
  <si>
    <t>UGA</t>
  </si>
  <si>
    <t>UKR</t>
  </si>
  <si>
    <t>Upper middle income</t>
  </si>
  <si>
    <t>UMC</t>
  </si>
  <si>
    <t>URY</t>
  </si>
  <si>
    <t>USA</t>
  </si>
  <si>
    <t>UZB</t>
  </si>
  <si>
    <t>VCT</t>
  </si>
  <si>
    <t>Venezuela, RB</t>
  </si>
  <si>
    <t>VEN</t>
  </si>
  <si>
    <t>VGB</t>
  </si>
  <si>
    <t>Virgin Islands (U.S.)</t>
  </si>
  <si>
    <t>VIR</t>
  </si>
  <si>
    <t>VNM</t>
  </si>
  <si>
    <t>VUT</t>
  </si>
  <si>
    <t>WLD</t>
  </si>
  <si>
    <t>WSM</t>
  </si>
  <si>
    <t>Kosovo</t>
  </si>
  <si>
    <t>XKX</t>
  </si>
  <si>
    <t>YEM</t>
  </si>
  <si>
    <t>ZAF</t>
  </si>
  <si>
    <t>ZMB</t>
  </si>
  <si>
    <t>ZWE</t>
  </si>
  <si>
    <t>GDP 2021</t>
  </si>
  <si>
    <t xml:space="preserve">https://data.worldbank.org/indicator/NY.GDP.MKTP.CD </t>
  </si>
  <si>
    <t xml:space="preserve">https://www.usgs.gov/centers/national-minerals-information-center/mineral-commodity-summaries </t>
  </si>
  <si>
    <t xml:space="preserve">https://pubs.usgs.gov/periodicals/mcs2022/mcs2022-appendixes.pdf </t>
  </si>
  <si>
    <t xml:space="preserve">https://pubs.usgs.gov/periodicals/mcs2022/mcs2022.pdf </t>
  </si>
  <si>
    <t>Minerals Resource</t>
  </si>
  <si>
    <t xml:space="preserve">https://investingnews.com/daily/resource-investing/critical-metals-investing/rare-earth-investing/rare-earth-reserves-country/ </t>
  </si>
  <si>
    <t>Rare Earth Analysis</t>
  </si>
  <si>
    <t xml:space="preserve">https://www.usgs.gov/centers/national-minerals-information-center/commodity-statistics-and-information </t>
  </si>
  <si>
    <t>Various Minerals</t>
  </si>
  <si>
    <t xml:space="preserve">https://worldpopulationreview.com/countries/by-gdp </t>
  </si>
  <si>
    <t xml:space="preserve">https://www.populationu.com/gen/countries-by-gdp </t>
  </si>
  <si>
    <t>Taiwan Province of China</t>
  </si>
  <si>
    <t>n/a</t>
  </si>
  <si>
    <t>Source: IMF</t>
  </si>
  <si>
    <t>https://www.imf.org/en/Publications/WEO/weo-database/2022/April/weo-report</t>
  </si>
  <si>
    <t xml:space="preserve">https://www.imf.org/en/Publications/WEO/weo-database/2022/April/weo-report </t>
  </si>
  <si>
    <t>IMF April 2022</t>
  </si>
  <si>
    <t>GDP_2021_WBank</t>
  </si>
  <si>
    <t>GDP_2021_IMF</t>
  </si>
  <si>
    <t xml:space="preserve">https://tradingeconomics.com/palestine/gdp </t>
  </si>
  <si>
    <t>Palenstine</t>
  </si>
  <si>
    <t>Marianas</t>
  </si>
  <si>
    <t xml:space="preserve">https://www.bea.gov/data/gdp/gdp-guam </t>
  </si>
  <si>
    <t xml:space="preserve">https://www.bea.gov/data/gdp/gdp-commonwealth-northern-mariana-islands-cnmi </t>
  </si>
  <si>
    <t>Cuba, 2021 IMF</t>
  </si>
  <si>
    <t>Guam, 2021, IMF</t>
  </si>
  <si>
    <t xml:space="preserve">https://tradingeconomics.com/cuba/gdp </t>
  </si>
  <si>
    <t xml:space="preserve">https://www.macrotrends.net/countries/ASM/american-samoa/gdp-gross-domestic-product </t>
  </si>
  <si>
    <t>AS, info</t>
  </si>
  <si>
    <t xml:space="preserve">https://en.wikipedia.org/wiki/List_of_countries_by_coal_reserves </t>
  </si>
  <si>
    <t>Total</t>
  </si>
  <si>
    <t>Economic grouping</t>
  </si>
  <si>
    <t>Total Reserves</t>
  </si>
  <si>
    <t>Gold Reserves Millions</t>
  </si>
  <si>
    <t>East Asia</t>
  </si>
  <si>
    <t>Western Europe</t>
  </si>
  <si>
    <t>Central and Eastern Europe</t>
  </si>
  <si>
    <t>South East Asia</t>
  </si>
  <si>
    <t>Czech Republic</t>
  </si>
  <si>
    <t>Australasia / Oceania</t>
  </si>
  <si>
    <t>Central Asia</t>
  </si>
  <si>
    <t>Lao PDR</t>
  </si>
  <si>
    <t>Q2 2022</t>
  </si>
  <si>
    <t xml:space="preserve">https://www.gold.org/goldhub/data/gold-reserves-by-country </t>
  </si>
  <si>
    <t>BP 2019 Report</t>
  </si>
  <si>
    <t>Gold Reserves (T)</t>
  </si>
  <si>
    <t>Gold Spot Price</t>
  </si>
  <si>
    <t>US</t>
  </si>
  <si>
    <t xml:space="preserve">https://www.visualcapitalist.com/map-countries-most-oil-reserves/ </t>
  </si>
  <si>
    <t>Gold Real Price</t>
  </si>
  <si>
    <t xml:space="preserve">https://www.thepeoplehistory.com/30sfood.html </t>
  </si>
  <si>
    <t>FX Reserves (M)</t>
  </si>
  <si>
    <t xml:space="preserve">Gold Spot </t>
  </si>
  <si>
    <t>Gold Uninflated</t>
  </si>
  <si>
    <t xml:space="preserve">https://investingnews.com/daily/resource-investing/precious-metals-investing/silver-investing/top-silver-countries-by-reserves/ </t>
  </si>
  <si>
    <t>Historic Costs</t>
  </si>
  <si>
    <t>2019 Oil</t>
  </si>
  <si>
    <t xml:space="preserve">https://pubs.usgs.gov/periodicals/mcs2022/mcs2022-silver.pdf </t>
  </si>
  <si>
    <t>USGS Silver 2022</t>
  </si>
  <si>
    <t>Reserves 2021</t>
  </si>
  <si>
    <t xml:space="preserve">https://www.bp.com/content/dam/bp/business-sites/en/global/corporate/pdfs/energy-economics/statistical-review/bp-stats-review-2021-coal.pdf </t>
  </si>
  <si>
    <t>BP 2021 Report</t>
  </si>
  <si>
    <t>Entity</t>
  </si>
  <si>
    <t>Code</t>
  </si>
  <si>
    <t>Year</t>
  </si>
  <si>
    <t>Coal - Reserves - Total</t>
  </si>
  <si>
    <t>Africa</t>
  </si>
  <si>
    <t>Asia</t>
  </si>
  <si>
    <t>Europe</t>
  </si>
  <si>
    <t>High-income countries</t>
  </si>
  <si>
    <t>Lower-middle-income countries</t>
  </si>
  <si>
    <t>Oceania</t>
  </si>
  <si>
    <t>Other Africa (BP)</t>
  </si>
  <si>
    <t>Other Asia Pacific (BP)</t>
  </si>
  <si>
    <t>Other CIS (BP)</t>
  </si>
  <si>
    <t>Other Europe (BP)</t>
  </si>
  <si>
    <t>Other South and Central America (BP)</t>
  </si>
  <si>
    <t>South America</t>
  </si>
  <si>
    <t>South and Central America (BP)</t>
  </si>
  <si>
    <t>Total Middle East &amp; Africa (BP)</t>
  </si>
  <si>
    <t>Upper-middle-income countries</t>
  </si>
  <si>
    <t>OWID_WRL</t>
  </si>
  <si>
    <t>Asia Pacific</t>
  </si>
  <si>
    <t>CIS</t>
  </si>
  <si>
    <t>Middle East</t>
  </si>
  <si>
    <t xml:space="preserve">https://ourworldindata.org/grapher/coal-proved-reserves </t>
  </si>
  <si>
    <t xml:space="preserve">https://ycharts.com/indicators/world_oil_consumption </t>
  </si>
  <si>
    <t>Yearly Oil Consumption</t>
  </si>
  <si>
    <t>Conversion</t>
  </si>
  <si>
    <t>Note:  Depending on gravity of crude oil refinery</t>
  </si>
  <si>
    <t>2020 Barrels</t>
  </si>
  <si>
    <t>Grand Total</t>
  </si>
  <si>
    <t>Years of Oil</t>
  </si>
  <si>
    <t>Daily Usage</t>
  </si>
  <si>
    <t>Proven Tonnes</t>
  </si>
  <si>
    <t>Year 2020</t>
  </si>
  <si>
    <t xml:space="preserve">https://www.reference.com/science/convert-metric-tons-barrels-7e9fe650a0b35e54 </t>
  </si>
  <si>
    <t>Conversion of tons of oil</t>
  </si>
  <si>
    <t>COAL (T)</t>
  </si>
  <si>
    <t>OIL (B)</t>
  </si>
  <si>
    <t>https://www.prageru.com/video/abundant-clean-and-safe</t>
  </si>
  <si>
    <t>Nuclear Argument</t>
  </si>
  <si>
    <t xml:space="preserve">https://www.nei.org/fundamentals/nuclear-waste </t>
  </si>
  <si>
    <t>https://world-nuclear.org/information-library/nuclear-fuel-cycle/uranium-resources/supply-of-uranium.aspx</t>
  </si>
  <si>
    <t>Uranium Amounts</t>
  </si>
  <si>
    <t>Nuclear Waste Amounts, Usage</t>
  </si>
  <si>
    <t>URANIUM(T)</t>
  </si>
  <si>
    <t>GOLD (T)</t>
  </si>
  <si>
    <t>Conversion 1</t>
  </si>
  <si>
    <t>Spot Price</t>
  </si>
  <si>
    <t>Value Total</t>
  </si>
  <si>
    <t>Tonne Calculation</t>
  </si>
  <si>
    <t>https://www.worldometers.info/gas/gas-reserves-by-country/</t>
  </si>
  <si>
    <t>Nat Gas Reserve (MMcf)</t>
  </si>
  <si>
    <t>Côte d'Ivoire</t>
  </si>
  <si>
    <t>Gas (MMcf)</t>
  </si>
  <si>
    <t>No</t>
  </si>
  <si>
    <t>https://worldpopulationreview.com/country-rankings/natural-gas-by-country</t>
  </si>
  <si>
    <r>
      <t>Nat Gas Trillions M/Ft</t>
    </r>
    <r>
      <rPr>
        <vertAlign val="superscript"/>
        <sz val="11"/>
        <color theme="1"/>
        <rFont val="Calibri"/>
        <family val="2"/>
        <scheme val="minor"/>
      </rPr>
      <t>3</t>
    </r>
  </si>
  <si>
    <t>https://www.eia.gov/dnav/ng/hist/n9133us3M.htm</t>
  </si>
  <si>
    <t>LNG Exports per 1,000 Cubic Feet</t>
  </si>
  <si>
    <t xml:space="preserve">https://www.eia.gov/dnav/ng/hist/n9103us3M.htm </t>
  </si>
  <si>
    <t>LNG Imports per 1,000 Cubic Feet</t>
  </si>
  <si>
    <t>prod2020 Billions M3</t>
  </si>
  <si>
    <t>consum2020 Billions M3</t>
  </si>
  <si>
    <t>,</t>
  </si>
  <si>
    <t>Reserve 2020</t>
  </si>
  <si>
    <r>
      <t>Trillions ft</t>
    </r>
    <r>
      <rPr>
        <vertAlign val="superscript"/>
        <sz val="11"/>
        <color theme="1"/>
        <rFont val="Calibri"/>
        <family val="2"/>
        <scheme val="minor"/>
      </rPr>
      <t>3</t>
    </r>
  </si>
  <si>
    <r>
      <t>Trillions meters</t>
    </r>
    <r>
      <rPr>
        <vertAlign val="superscript"/>
        <sz val="11"/>
        <color theme="1"/>
        <rFont val="Calibri"/>
        <family val="2"/>
        <scheme val="minor"/>
      </rPr>
      <t>3</t>
    </r>
  </si>
  <si>
    <t>Gas (Tcf)</t>
  </si>
  <si>
    <r>
      <t>LNG Spot 1,000-ft</t>
    </r>
    <r>
      <rPr>
        <vertAlign val="superscript"/>
        <sz val="11"/>
        <color theme="1"/>
        <rFont val="Calibri"/>
        <family val="2"/>
        <scheme val="minor"/>
      </rPr>
      <t>3</t>
    </r>
  </si>
  <si>
    <t>LNG Value at Spot</t>
  </si>
  <si>
    <t>Projected Value</t>
  </si>
  <si>
    <t>M</t>
  </si>
  <si>
    <t>IN</t>
  </si>
  <si>
    <t>NAT_GAS (T_FT3)</t>
  </si>
  <si>
    <t>Rank</t>
  </si>
  <si>
    <t>Dem. People's Rep. Korea</t>
  </si>
  <si>
    <t>Value (km2)</t>
  </si>
  <si>
    <t xml:space="preserve">https://www.indexmundi.com/facts/indicators/AG.LND.AGRI.K2/rankings </t>
  </si>
  <si>
    <t xml:space="preserve">https://tradingeconomics.com/country-list/agricultural-land-percent-of-land-area-wb-data.html </t>
  </si>
  <si>
    <t>Agricultural Land km2</t>
  </si>
  <si>
    <t>Agricultural Land Percentage</t>
  </si>
  <si>
    <t xml:space="preserve">km2 </t>
  </si>
  <si>
    <t>1 sq. mi.</t>
  </si>
  <si>
    <t>Acres</t>
  </si>
  <si>
    <t>AGRI (Acres)</t>
  </si>
  <si>
    <t>https://ourworldindata.org/agricultural-production</t>
  </si>
  <si>
    <t>Agricultural Production</t>
  </si>
  <si>
    <t>All_No</t>
  </si>
  <si>
    <t>BRICS+</t>
  </si>
  <si>
    <t>NATO</t>
  </si>
  <si>
    <t>EuroNATO</t>
  </si>
  <si>
    <t>Battlefronts</t>
  </si>
  <si>
    <t>Area</t>
  </si>
  <si>
    <t>Non-AG (Acres)</t>
  </si>
  <si>
    <t>Rare Earth</t>
  </si>
  <si>
    <t>Earth Metal</t>
  </si>
  <si>
    <t>Land</t>
  </si>
  <si>
    <t>Nickel</t>
  </si>
  <si>
    <t>Cobalt</t>
  </si>
  <si>
    <t>Lithium</t>
  </si>
  <si>
    <t>Iron Ore</t>
  </si>
  <si>
    <t>Silver</t>
  </si>
  <si>
    <t xml:space="preserve">https://insideevs.com/news/575956/tesla-battery-chemistries-explained/ </t>
  </si>
  <si>
    <t xml:space="preserve">https://www.nrcan.gc.ca/our-natural-resources/minerals-mining/minerals-metals-facts/lithium-facts/24009 </t>
  </si>
  <si>
    <t>Ranking</t>
  </si>
  <si>
    <t>Lithium content(tonnes)</t>
  </si>
  <si>
    <t>Percentage of the total</t>
  </si>
  <si>
    <t>World total</t>
  </si>
  <si>
    <t>https://www.mckinsey.com/featured-insights/coronavirus-leading-through-the-crisis/charting-the-path-to-the-next-normal/these-countries-are-driving-lithium-production</t>
  </si>
  <si>
    <t>Lithium Reserves, 2022</t>
  </si>
  <si>
    <t>Country or locality</t>
  </si>
  <si>
    <t>--</t>
  </si>
  <si>
    <r>
      <t>Togo</t>
    </r>
    <r>
      <rPr>
        <vertAlign val="superscript"/>
        <sz val="8"/>
        <color theme="1"/>
        <rFont val="Times New Roman"/>
        <family val="1"/>
      </rPr>
      <t>e</t>
    </r>
  </si>
  <si>
    <t>Metric Tonnes</t>
  </si>
  <si>
    <t xml:space="preserve">https://www.usgs.gov/centers/national-minerals-information-center/iron-ore-statistics-and-information </t>
  </si>
  <si>
    <t>Iron Ore, 2020</t>
  </si>
  <si>
    <t xml:space="preserve">https://pubs.usgs.gov/periodicals/mcs2020/mcs2020-zinc.pdf </t>
  </si>
  <si>
    <t>Zinc Reserves, 2020</t>
  </si>
  <si>
    <t>Zinc</t>
  </si>
  <si>
    <t>Thousand tonnes</t>
  </si>
  <si>
    <t>-</t>
  </si>
  <si>
    <t>Other countries</t>
  </si>
  <si>
    <t>Reserve Tonnes</t>
  </si>
  <si>
    <t>Iron Ore (Approx)</t>
  </si>
  <si>
    <t>Value at Spot</t>
  </si>
  <si>
    <t xml:space="preserve">Produced </t>
  </si>
  <si>
    <t xml:space="preserve">https://www.nsenergybusiness.com/features/largest-cobalt-reserves-country/ </t>
  </si>
  <si>
    <t>Cobalt Reserves, 2021</t>
  </si>
  <si>
    <t xml:space="preserve">https://pubs.usgs.gov/periodicals/mcs2021/mcs2021-cobalt.pdf </t>
  </si>
  <si>
    <t>US Gov Cobalt, 2021</t>
  </si>
  <si>
    <t xml:space="preserve">https://www.sciencedirect.com/science/article/pii/S0169136820311008?via%3Dihub </t>
  </si>
  <si>
    <t>Europe Cobalt, 2021</t>
  </si>
  <si>
    <t xml:space="preserve">https://www.bgs.ac.uk/news/cobalt-resources-in-europe-and-the-potential-for-new-discoveries/ </t>
  </si>
  <si>
    <t>Location</t>
  </si>
  <si>
    <t>Deposit type</t>
  </si>
  <si>
    <t>Status</t>
  </si>
  <si>
    <t>Cobalt Resource (tonnes metal)</t>
  </si>
  <si>
    <t>References</t>
  </si>
  <si>
    <t>Hitura</t>
  </si>
  <si>
    <t>Savo Belt, central Finland</t>
  </si>
  <si>
    <t>Magmatic-Ni-Cu-PGE</t>
  </si>
  <si>
    <t>Abandoned mine, Co production until 2014</t>
  </si>
  <si>
    <t>NI 43–101</t>
  </si>
  <si>
    <t>Juomasuo</t>
  </si>
  <si>
    <t>Kuusamo Belt, east Finland</t>
  </si>
  <si>
    <t>Metasediment-hosted Co-Cu-Au</t>
  </si>
  <si>
    <t>Currently explored</t>
  </si>
  <si>
    <t>JORC</t>
  </si>
  <si>
    <t>Kevitsa</t>
  </si>
  <si>
    <t>Kittilä, central Lapland, Finland</t>
  </si>
  <si>
    <t>Operating mine with Ni, Cu, PGE, Au and Co production</t>
  </si>
  <si>
    <t>31 144</t>
  </si>
  <si>
    <t>PERC</t>
  </si>
  <si>
    <t>Kylylahti</t>
  </si>
  <si>
    <t>North Karelian Schist Belt, east Finland</t>
  </si>
  <si>
    <t>Outokumpu</t>
  </si>
  <si>
    <t>Operating mine with Cu, Zn, Co and Au production</t>
  </si>
  <si>
    <t>Rajapalot</t>
  </si>
  <si>
    <t>Peräpohja Schist Belt, west Finland</t>
  </si>
  <si>
    <t>Sakatti</t>
  </si>
  <si>
    <t>20 210</t>
  </si>
  <si>
    <t>Sotkamo (Talvivaara)</t>
  </si>
  <si>
    <t>Kainuu Schist Belt, eastern Finland</t>
  </si>
  <si>
    <t>Black-shale hosted</t>
  </si>
  <si>
    <t>Operating mine with production of Ni, Zn, Co and Cu</t>
  </si>
  <si>
    <t>289 750</t>
  </si>
  <si>
    <t>Dalen</t>
  </si>
  <si>
    <t>Jotun Nappe Complex, central Norway</t>
  </si>
  <si>
    <t>Ertelien</t>
  </si>
  <si>
    <t>Ringerike, Kongsberg Com-plex, south Norway</t>
  </si>
  <si>
    <t>Abandoned mine, currently explored</t>
  </si>
  <si>
    <t>FODD 2020</t>
  </si>
  <si>
    <t>Løkken</t>
  </si>
  <si>
    <t>Trondheim Nappe Complex, central Norway</t>
  </si>
  <si>
    <t>VMS (Cyprus-type)</t>
  </si>
  <si>
    <t>Historic estimate</t>
  </si>
  <si>
    <t>Råna (Bruvann)</t>
  </si>
  <si>
    <t>Narvik, central Norway</t>
  </si>
  <si>
    <t>Magmatic Ni-Cu-PGE</t>
  </si>
  <si>
    <t>Skuterud (Modum)</t>
  </si>
  <si>
    <t>Kongsberg Com-plex, south Norway</t>
  </si>
  <si>
    <t>Abandoned mine, previously explored in 2018</t>
  </si>
  <si>
    <t>None</t>
  </si>
  <si>
    <t>Gladhammar</t>
  </si>
  <si>
    <t>Gladhammar-Västervik, south Sweden</t>
  </si>
  <si>
    <t>Abandoned mining district, Co production in the 18th and 19th centuries; currently explored</t>
  </si>
  <si>
    <t>Lainejaur</t>
  </si>
  <si>
    <t>Skellefte district, north Sweden</t>
  </si>
  <si>
    <t>Los</t>
  </si>
  <si>
    <t>central Sweden</t>
  </si>
  <si>
    <t>Polymetallic cobalt-rich veins</t>
  </si>
  <si>
    <t>Abandoned mine, production of Ni, Cu and Co in the 18th century</t>
  </si>
  <si>
    <t>Tunaberg</t>
  </si>
  <si>
    <t>Bergslagen, south-central Sweden</t>
  </si>
  <si>
    <t>Skarn</t>
  </si>
  <si>
    <t>Abandoned mining district, Cu and Co production in 18th and 19th centuries; currently explored</t>
  </si>
  <si>
    <t>Vena</t>
  </si>
  <si>
    <t>Bergslagen, south central Sweden</t>
  </si>
  <si>
    <t>‘fahlband’ type mineralisation hosted by felsic metavolcanic rocks</t>
  </si>
  <si>
    <t>Abandoned mining district, Co production in 18th and 19th centuries</t>
  </si>
  <si>
    <t>Name</t>
  </si>
  <si>
    <t>Resource Code</t>
  </si>
  <si>
    <r>
      <t>Belvedere Resources, 2012</t>
    </r>
    <r>
      <rPr>
        <sz val="9"/>
        <color rgb="FF2E2E2E"/>
        <rFont val="Georgia"/>
        <family val="1"/>
      </rPr>
      <t>, </t>
    </r>
    <r>
      <rPr>
        <sz val="9"/>
        <color rgb="FF0C7DBB"/>
        <rFont val="Georgia"/>
        <family val="1"/>
      </rPr>
      <t>FODD, 2020</t>
    </r>
  </si>
  <si>
    <r>
      <t>Slack, 2013</t>
    </r>
    <r>
      <rPr>
        <sz val="9"/>
        <color rgb="FF2E2E2E"/>
        <rFont val="Georgia"/>
        <family val="1"/>
      </rPr>
      <t>, </t>
    </r>
    <r>
      <rPr>
        <sz val="9"/>
        <color rgb="FF0C7DBB"/>
        <rFont val="Georgia"/>
        <family val="1"/>
      </rPr>
      <t>Dragon Mining Ltd., 2014</t>
    </r>
    <r>
      <rPr>
        <sz val="9"/>
        <color rgb="FF2E2E2E"/>
        <rFont val="Georgia"/>
        <family val="1"/>
      </rPr>
      <t>, </t>
    </r>
    <r>
      <rPr>
        <sz val="9"/>
        <color rgb="FF0C7DBB"/>
        <rFont val="Georgia"/>
        <family val="1"/>
      </rPr>
      <t>Latitude 66 Cobalt, 2019</t>
    </r>
  </si>
  <si>
    <r>
      <t>New Boliden, 2019</t>
    </r>
    <r>
      <rPr>
        <sz val="9"/>
        <color rgb="FF2E2E2E"/>
        <rFont val="Georgia"/>
        <family val="1"/>
      </rPr>
      <t>, </t>
    </r>
    <r>
      <rPr>
        <sz val="9"/>
        <color rgb="FF0C7DBB"/>
        <rFont val="Georgia"/>
        <family val="1"/>
      </rPr>
      <t>FODD, 2020</t>
    </r>
  </si>
  <si>
    <r>
      <t>New Boliden, 2018</t>
    </r>
    <r>
      <rPr>
        <sz val="9"/>
        <color rgb="FF2E2E2E"/>
        <rFont val="Georgia"/>
        <family val="1"/>
      </rPr>
      <t>, </t>
    </r>
    <r>
      <rPr>
        <sz val="9"/>
        <color rgb="FF0C7DBB"/>
        <rFont val="Georgia"/>
        <family val="1"/>
      </rPr>
      <t>New Boliden, 2019</t>
    </r>
    <r>
      <rPr>
        <sz val="9"/>
        <color rgb="FF2E2E2E"/>
        <rFont val="Georgia"/>
        <family val="1"/>
      </rPr>
      <t>, </t>
    </r>
    <r>
      <rPr>
        <sz val="9"/>
        <color rgb="FF0C7DBB"/>
        <rFont val="Georgia"/>
        <family val="1"/>
      </rPr>
      <t>FODD, 2020</t>
    </r>
  </si>
  <si>
    <r>
      <t>Mawson Resources, 2018</t>
    </r>
    <r>
      <rPr>
        <sz val="9"/>
        <color rgb="FF2E2E2E"/>
        <rFont val="Georgia"/>
        <family val="1"/>
      </rPr>
      <t>, </t>
    </r>
    <r>
      <rPr>
        <sz val="9"/>
        <color rgb="FF0C7DBB"/>
        <rFont val="Georgia"/>
        <family val="1"/>
      </rPr>
      <t>Mawson Resources, 2019</t>
    </r>
    <r>
      <rPr>
        <sz val="9"/>
        <color rgb="FF2E2E2E"/>
        <rFont val="Georgia"/>
        <family val="1"/>
      </rPr>
      <t>, </t>
    </r>
    <r>
      <rPr>
        <sz val="9"/>
        <color rgb="FF0C7DBB"/>
        <rFont val="Georgia"/>
        <family val="1"/>
      </rPr>
      <t>FODD, 2020</t>
    </r>
  </si>
  <si>
    <r>
      <t>Anglo American, 2019</t>
    </r>
    <r>
      <rPr>
        <sz val="9"/>
        <color rgb="FF2E2E2E"/>
        <rFont val="Georgia"/>
        <family val="1"/>
      </rPr>
      <t>, </t>
    </r>
    <r>
      <rPr>
        <sz val="9"/>
        <color rgb="FF0C7DBB"/>
        <rFont val="Georgia"/>
        <family val="1"/>
      </rPr>
      <t>FODD, 2020</t>
    </r>
  </si>
  <si>
    <r>
      <t>Terrafame Ltd, 2018</t>
    </r>
    <r>
      <rPr>
        <sz val="9"/>
        <color rgb="FF2E2E2E"/>
        <rFont val="Georgia"/>
        <family val="1"/>
      </rPr>
      <t>, </t>
    </r>
    <r>
      <rPr>
        <sz val="9"/>
        <color rgb="FF0C7DBB"/>
        <rFont val="Georgia"/>
        <family val="1"/>
      </rPr>
      <t>Garcia-Balbuena, 2020</t>
    </r>
  </si>
  <si>
    <r>
      <t>Drake Resources, 2014</t>
    </r>
    <r>
      <rPr>
        <sz val="9"/>
        <color rgb="FF2E2E2E"/>
        <rFont val="Georgia"/>
        <family val="1"/>
      </rPr>
      <t>, </t>
    </r>
    <r>
      <rPr>
        <sz val="9"/>
        <color rgb="FF0C7DBB"/>
        <rFont val="Georgia"/>
        <family val="1"/>
      </rPr>
      <t>FODD, 2020</t>
    </r>
  </si>
  <si>
    <r>
      <t>Grenne et al., 1999</t>
    </r>
    <r>
      <rPr>
        <sz val="9"/>
        <color rgb="FF2E2E2E"/>
        <rFont val="Georgia"/>
        <family val="1"/>
      </rPr>
      <t>, </t>
    </r>
    <r>
      <rPr>
        <sz val="9"/>
        <color rgb="FF0C7DBB"/>
        <rFont val="Georgia"/>
        <family val="1"/>
      </rPr>
      <t>FODD, 2020</t>
    </r>
  </si>
  <si>
    <r>
      <t>Barnes, 1987</t>
    </r>
    <r>
      <rPr>
        <sz val="9"/>
        <color rgb="FF2E2E2E"/>
        <rFont val="Georgia"/>
        <family val="1"/>
      </rPr>
      <t>, </t>
    </r>
    <r>
      <rPr>
        <sz val="9"/>
        <color rgb="FF0C7DBB"/>
        <rFont val="Georgia"/>
        <family val="1"/>
      </rPr>
      <t>FODD, 2020</t>
    </r>
  </si>
  <si>
    <r>
      <t>Berkut Minerals, 2019</t>
    </r>
    <r>
      <rPr>
        <sz val="9"/>
        <color rgb="FF2E2E2E"/>
        <rFont val="Georgia"/>
        <family val="1"/>
      </rPr>
      <t>, </t>
    </r>
    <r>
      <rPr>
        <sz val="9"/>
        <color rgb="FF0C7DBB"/>
        <rFont val="Georgia"/>
        <family val="1"/>
      </rPr>
      <t>Eilu et al., 2012b</t>
    </r>
    <r>
      <rPr>
        <sz val="9"/>
        <color rgb="FF2E2E2E"/>
        <rFont val="Georgia"/>
        <family val="1"/>
      </rPr>
      <t>, </t>
    </r>
    <r>
      <rPr>
        <sz val="9"/>
        <color rgb="FF0C7DBB"/>
        <rFont val="Georgia"/>
        <family val="1"/>
      </rPr>
      <t>Slack, 2013</t>
    </r>
  </si>
  <si>
    <r>
      <t>Berkut Minerals, 2019</t>
    </r>
    <r>
      <rPr>
        <sz val="9"/>
        <color rgb="FF2E2E2E"/>
        <rFont val="Georgia"/>
        <family val="1"/>
      </rPr>
      <t>, </t>
    </r>
    <r>
      <rPr>
        <sz val="9"/>
        <color rgb="FF0C7DBB"/>
        <rFont val="Georgia"/>
        <family val="1"/>
      </rPr>
      <t>FODD, 2020</t>
    </r>
    <r>
      <rPr>
        <sz val="9"/>
        <color rgb="FF2E2E2E"/>
        <rFont val="Georgia"/>
        <family val="1"/>
      </rPr>
      <t>, </t>
    </r>
    <r>
      <rPr>
        <sz val="9"/>
        <color rgb="FF0C7DBB"/>
        <rFont val="Georgia"/>
        <family val="1"/>
      </rPr>
      <t>Hallberg and Reginiussen, 2019</t>
    </r>
  </si>
  <si>
    <r>
      <t>Berkut Minerals, 2019</t>
    </r>
    <r>
      <rPr>
        <sz val="9"/>
        <color rgb="FF2E2E2E"/>
        <rFont val="Georgia"/>
        <family val="1"/>
      </rPr>
      <t>, </t>
    </r>
    <r>
      <rPr>
        <sz val="9"/>
        <color rgb="FF0C7DBB"/>
        <rFont val="Georgia"/>
        <family val="1"/>
      </rPr>
      <t>FODD, 2020</t>
    </r>
  </si>
  <si>
    <r>
      <t>Welin, 1966</t>
    </r>
    <r>
      <rPr>
        <sz val="9"/>
        <color rgb="FF2E2E2E"/>
        <rFont val="Georgia"/>
        <family val="1"/>
      </rPr>
      <t>, </t>
    </r>
    <r>
      <rPr>
        <sz val="9"/>
        <color rgb="FF0C7DBB"/>
        <rFont val="Georgia"/>
        <family val="1"/>
      </rPr>
      <t>Hallberg and Reginiussen, 2019</t>
    </r>
    <r>
      <rPr>
        <sz val="9"/>
        <color rgb="FF2E2E2E"/>
        <rFont val="Georgia"/>
        <family val="1"/>
      </rPr>
      <t>, </t>
    </r>
    <r>
      <rPr>
        <sz val="9"/>
        <color rgb="FF0C7DBB"/>
        <rFont val="Georgia"/>
        <family val="1"/>
      </rPr>
      <t>FODD, 2020</t>
    </r>
  </si>
  <si>
    <r>
      <t>Hallberg and Reginiussen, 2019</t>
    </r>
    <r>
      <rPr>
        <sz val="9"/>
        <color rgb="FF2E2E2E"/>
        <rFont val="Georgia"/>
        <family val="1"/>
      </rPr>
      <t>, </t>
    </r>
    <r>
      <rPr>
        <sz val="9"/>
        <color rgb="FF0C7DBB"/>
        <rFont val="Georgia"/>
        <family val="1"/>
      </rPr>
      <t>FODD, 2020</t>
    </r>
  </si>
  <si>
    <t>Page</t>
  </si>
  <si>
    <t>Lookups</t>
  </si>
  <si>
    <t>Country Data</t>
  </si>
  <si>
    <t>Population Land</t>
  </si>
  <si>
    <t>WorldBank</t>
  </si>
  <si>
    <t>Coal Reserves</t>
  </si>
  <si>
    <t>Oil</t>
  </si>
  <si>
    <t>Gold</t>
  </si>
  <si>
    <t>Nat Gas</t>
  </si>
  <si>
    <t>Uranium</t>
  </si>
  <si>
    <t>AgriLand</t>
  </si>
  <si>
    <t>https://igeoguide.com/iron-ore-reserves-and-production-worldwide/</t>
  </si>
  <si>
    <t>Crude Ore</t>
  </si>
  <si>
    <t>Iron Content</t>
  </si>
  <si>
    <t>Crude Tonnes</t>
  </si>
  <si>
    <t xml:space="preserve">https://metalworldinsight.com/12-worlds-largest-iron-ore-reserves-2020/ </t>
  </si>
  <si>
    <t>Iron Ore, 2020 Alt source</t>
  </si>
  <si>
    <t>Value</t>
  </si>
  <si>
    <t>Note</t>
  </si>
  <si>
    <t>2015 Study</t>
  </si>
  <si>
    <t>Pakistan Iron Ore, 2022</t>
  </si>
  <si>
    <t xml:space="preserve">http://www.dawn.com/news/1162943 </t>
  </si>
  <si>
    <t>https://pubs.usgs.gov/periodicals/mcs2022/mcs2022-iron-ore.pdf</t>
  </si>
  <si>
    <t>Iron Ore, 2022</t>
  </si>
  <si>
    <t xml:space="preserve">https://pubs.usgs.gov/periodicals/mcs2022/mcs2022-nickel.pdf </t>
  </si>
  <si>
    <t>Nickel, 2022</t>
  </si>
  <si>
    <t xml:space="preserve">https://pubs.usgs.gov/periodicals/mcs2022/mcs2022-copper.pdf </t>
  </si>
  <si>
    <t>Copper, 2022</t>
  </si>
  <si>
    <t>Reserve (1000 Tonnes)</t>
  </si>
  <si>
    <t>Copper</t>
  </si>
  <si>
    <t>Cobalt in Europe</t>
  </si>
  <si>
    <t xml:space="preserve">https://pubs.usgs.gov/periodicals/mcs2022/mcs2022-manganese.pdf </t>
  </si>
  <si>
    <t>Manganese</t>
  </si>
  <si>
    <t xml:space="preserve">https://pubs.usgs.gov/periodicals/mcs2022/mcs2022-titanium-minerals.pdf </t>
  </si>
  <si>
    <t>Titanium, 2022</t>
  </si>
  <si>
    <t>Titanium</t>
  </si>
  <si>
    <t>Madagscar</t>
  </si>
  <si>
    <t>Rare/Metals Earth</t>
  </si>
  <si>
    <t xml:space="preserve">http://stats.bis.org:8089/statx/srs/table/f1.2?f=xlsx </t>
  </si>
  <si>
    <t>Q1 22</t>
  </si>
  <si>
    <t>http://stats.bis.org:8089/statx/srs/table/f2.5?f=xlsx</t>
  </si>
  <si>
    <t>Bank</t>
  </si>
  <si>
    <t>Total Credit</t>
  </si>
  <si>
    <t>World Debt</t>
  </si>
  <si>
    <t>BIS Report</t>
  </si>
  <si>
    <t>https://www.mapchart.net/world.html</t>
  </si>
  <si>
    <t>World Map</t>
  </si>
  <si>
    <t>Total Credit to non-financial sector, H1 2022</t>
  </si>
  <si>
    <t>Bank Credit to  non-financial sector, H1 2022</t>
  </si>
  <si>
    <t>2022 Debt Level</t>
  </si>
  <si>
    <t>https://www.visualcapitalist.com/all-of-the-worlds-money-and-markets-in-one-visualization-2020/</t>
  </si>
  <si>
    <t>Est.</t>
  </si>
  <si>
    <t>Est. Cost</t>
  </si>
  <si>
    <t>Sq. Mi.</t>
  </si>
  <si>
    <t>Estimate Real Estate Values</t>
  </si>
  <si>
    <t>S America</t>
  </si>
  <si>
    <t>N America</t>
  </si>
  <si>
    <t>VE</t>
  </si>
  <si>
    <t>TN</t>
  </si>
  <si>
    <t xml:space="preserve">https://worldpopulationreview.com/country-rankings/debt-to-gdp-ratio-by-country </t>
  </si>
  <si>
    <t>Rough Gvt Debt to GDP Ratio</t>
  </si>
  <si>
    <t>debt2gdpRatio</t>
  </si>
  <si>
    <t>Cape Verde</t>
  </si>
  <si>
    <t>Sao Tome and Principe</t>
  </si>
  <si>
    <t>Ivory Coast</t>
  </si>
  <si>
    <t>Palestine</t>
  </si>
  <si>
    <t>GDP Level (2019)</t>
  </si>
  <si>
    <t>National Debt</t>
  </si>
  <si>
    <t>Estimated</t>
  </si>
  <si>
    <t>BIS40</t>
  </si>
  <si>
    <t>WPDebt</t>
  </si>
  <si>
    <t>NK</t>
  </si>
  <si>
    <t>Resource</t>
  </si>
  <si>
    <t>People</t>
  </si>
  <si>
    <t>People (K)</t>
  </si>
  <si>
    <t>Spot</t>
  </si>
  <si>
    <t>FMV</t>
  </si>
  <si>
    <t>Education</t>
  </si>
  <si>
    <t>Non-fill edu:</t>
  </si>
  <si>
    <t>Knowledge Cap</t>
  </si>
  <si>
    <t>Assets</t>
  </si>
  <si>
    <t>Debt:</t>
  </si>
  <si>
    <t>AG Land</t>
  </si>
  <si>
    <t>Non AG</t>
  </si>
  <si>
    <t>Coal</t>
  </si>
  <si>
    <t>LNG</t>
  </si>
  <si>
    <t>GOLD</t>
  </si>
  <si>
    <t>32150.7 * Price (2000)</t>
  </si>
  <si>
    <t>Credit Bal=1 YR GDP</t>
  </si>
  <si>
    <t>URANIUM</t>
  </si>
  <si>
    <t>Tonnes</t>
  </si>
  <si>
    <t>https://ycharts.com/indicators/uranium_spot_price</t>
  </si>
  <si>
    <t>32150.7/16*Price</t>
  </si>
  <si>
    <t xml:space="preserve">https://tradingeconomics.com/commodity/nickel </t>
  </si>
  <si>
    <t>Nickel Market Prices</t>
  </si>
  <si>
    <t>Uranium Market Prices</t>
  </si>
  <si>
    <t>Nickel Val</t>
  </si>
  <si>
    <t>Cobalt Val</t>
  </si>
  <si>
    <t>Copper Val</t>
  </si>
  <si>
    <t>Lithium Val</t>
  </si>
  <si>
    <t>Iron Ore Val</t>
  </si>
  <si>
    <t>Silver Val</t>
  </si>
  <si>
    <t>Titanium Val</t>
  </si>
  <si>
    <t>Zinc Val</t>
  </si>
  <si>
    <t xml:space="preserve">https://tradingeconomics.com/commodity/cobalt </t>
  </si>
  <si>
    <t>Cobalt Market Prices</t>
  </si>
  <si>
    <t xml:space="preserve">https://tradingeconomics.com/commodity/copper </t>
  </si>
  <si>
    <t>Copper Market Prices</t>
  </si>
  <si>
    <t>Mineral Analysis</t>
  </si>
  <si>
    <t>Per Lb</t>
  </si>
  <si>
    <t>Per Tonne</t>
  </si>
  <si>
    <t>Priced in Chinese Yuan (7.25/$)</t>
  </si>
  <si>
    <t xml:space="preserve">https://tradingeconomics.com/commodity/lithium </t>
  </si>
  <si>
    <t>Priced in Chinese Yuan (7.25/$); 480,000</t>
  </si>
  <si>
    <t>Per KG</t>
  </si>
  <si>
    <t xml:space="preserve">https://tradingeconomics.com/commodity/iron-ore </t>
  </si>
  <si>
    <t>Per OZ</t>
  </si>
  <si>
    <t xml:space="preserve">https://tradingeconomics.com/commodity/silver </t>
  </si>
  <si>
    <t xml:space="preserve">https://tradingeconomics.com/commodity/titanium </t>
  </si>
  <si>
    <t>Per troy OZ (Tonne)</t>
  </si>
  <si>
    <t xml:space="preserve">Educated value </t>
  </si>
  <si>
    <t>Assets (T)</t>
  </si>
  <si>
    <t>Debt (T)</t>
  </si>
  <si>
    <t>A-D (T)</t>
  </si>
  <si>
    <t xml:space="preserve">https://www.value.today/headquarters/taiwan </t>
  </si>
  <si>
    <t>Taiwan - TSMC is top semiconductor</t>
  </si>
  <si>
    <t xml:space="preserve">https://investor.tsmc.com/english/annual-reports </t>
  </si>
  <si>
    <t>TSMC</t>
  </si>
  <si>
    <t xml:space="preserve">https://tradingeconomics.com/commodity/zinc </t>
  </si>
  <si>
    <t>Zinc Market Prices</t>
  </si>
  <si>
    <t>Iron Ore  per Ton</t>
  </si>
  <si>
    <t>Yellow = 2019/WB</t>
  </si>
  <si>
    <t>Adjusted Gold Price of current gold reserves to roughly equal World GDP in 2021 at around 96 Trillion.</t>
  </si>
  <si>
    <t>2021 GDP is also equal to 2019 or World Bank for various missing data (highlighted in yellow).</t>
  </si>
  <si>
    <t>Land value is highly variable. The model for based on the Visual Capitalist link (59) above.</t>
  </si>
  <si>
    <t>Not all minerals are calculated for; nor are they all at the recent spot prices or all-time highs. As such the ebb and flow of markets can drastically change market values.</t>
  </si>
  <si>
    <t>Assignment to certain groups in not arbitrary; but also not fixed.</t>
  </si>
  <si>
    <t>Proven reserves may need more analysis - finding good data depends on the sources used and what the exhaustion rate actually is.</t>
  </si>
  <si>
    <t>More analysis of people's contribution to assets of a country could be done. This was a rough calculation based on Post-secondary percentages and rough amount of value assigned.</t>
  </si>
  <si>
    <t>Base Assumptions:</t>
  </si>
  <si>
    <t>Debt</t>
  </si>
  <si>
    <t>World Balance Sheet Economic Data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</si>
</sst>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0.0_);\(#,##0.0\)"/>
    <numFmt numFmtId="168" formatCode="&quot;$&quot;#,##0.00"/>
    <numFmt numFmtId="169" formatCode="0.000000"/>
    <numFmt numFmtId="170" formatCode="_(* #,##0_);_(* \(#,##0\);_(* &quot;-&quot;??_);_(@_)"/>
    <numFmt numFmtId="171" formatCode="&quot;$&quot;#,##0.000"/>
    <numFmt numFmtId="172" formatCode="#,##0.000"/>
  </numFmts>
  <fonts count="40" x14ac:knownFonts="1">
    <font>
      <sz val="11"/>
      <color theme="1"/>
      <name val="Calibri"/>
      <family val="2"/>
      <scheme val="minor"/>
    </font>
    <font>
      <b/>
      <sz val="11"/>
      <color theme="1"/>
      <name val="Calibri"/>
      <family val="2"/>
      <scheme val="minor"/>
    </font>
    <font>
      <u/>
      <sz val="11"/>
      <color theme="10"/>
      <name val="Calibri"/>
      <family val="2"/>
      <scheme val="minor"/>
    </font>
    <font>
      <b/>
      <sz val="11"/>
      <color rgb="FF222222"/>
      <name val="Noto Sans"/>
      <family val="2"/>
    </font>
    <font>
      <sz val="11"/>
      <color rgb="FF222222"/>
      <name val="Noto Sans"/>
      <family val="2"/>
    </font>
    <font>
      <b/>
      <vertAlign val="superscript"/>
      <sz val="11"/>
      <color rgb="FF222222"/>
      <name val="Noto Sans"/>
      <family val="2"/>
    </font>
    <font>
      <sz val="11"/>
      <color rgb="FF000000"/>
      <name val="Arial"/>
      <family val="2"/>
    </font>
    <font>
      <sz val="11"/>
      <color theme="1"/>
      <name val="Arial"/>
      <family val="2"/>
    </font>
    <font>
      <sz val="11"/>
      <color theme="1"/>
      <name val="Calibri"/>
      <family val="2"/>
      <scheme val="minor"/>
    </font>
    <font>
      <b/>
      <sz val="18"/>
      <color theme="1"/>
      <name val="Calibri"/>
      <family val="2"/>
      <scheme val="minor"/>
    </font>
    <font>
      <b/>
      <i/>
      <sz val="11"/>
      <color theme="1"/>
      <name val="Calibri"/>
      <family val="2"/>
      <scheme val="minor"/>
    </font>
    <font>
      <b/>
      <u/>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11"/>
      <color theme="1"/>
      <name val="Calibri"/>
      <family val="2"/>
      <scheme val="minor"/>
    </font>
    <font>
      <sz val="12"/>
      <color theme="1"/>
      <name val="Calibri"/>
      <family val="2"/>
      <scheme val="minor"/>
    </font>
    <font>
      <sz val="14"/>
      <color theme="1"/>
      <name val="Calibri"/>
      <family val="2"/>
      <scheme val="minor"/>
    </font>
    <font>
      <vertAlign val="superscript"/>
      <sz val="8"/>
      <color theme="1"/>
      <name val="Times New Roman"/>
      <family val="1"/>
    </font>
    <font>
      <b/>
      <sz val="11"/>
      <color rgb="FF2E2E2E"/>
      <name val="Georgia"/>
      <family val="1"/>
    </font>
    <font>
      <sz val="9"/>
      <color rgb="FF2E2E2E"/>
      <name val="Georgia"/>
      <family val="1"/>
    </font>
    <font>
      <sz val="9"/>
      <color rgb="FF0C7DBB"/>
      <name val="Georgia"/>
      <family val="1"/>
    </font>
    <font>
      <sz val="20"/>
      <color theme="1"/>
      <name val="Calibri"/>
      <family val="2"/>
      <scheme val="minor"/>
    </font>
    <font>
      <u/>
      <sz val="20"/>
      <color theme="10"/>
      <name val="Calibri"/>
      <family val="2"/>
      <scheme val="minor"/>
    </font>
    <font>
      <b/>
      <sz val="14"/>
      <color theme="1"/>
      <name val="Calibri"/>
      <family val="2"/>
      <scheme val="minor"/>
    </font>
    <font>
      <sz val="11"/>
      <name val="Calibri"/>
      <family val="2"/>
    </font>
    <font>
      <i/>
      <sz val="11"/>
      <color theme="1"/>
      <name val="Calibri"/>
      <family val="2"/>
      <scheme val="minor"/>
    </font>
    <font>
      <b/>
      <sz val="20"/>
      <color theme="1"/>
      <name val="Calibri"/>
      <family val="2"/>
      <scheme val="minor"/>
    </font>
  </fonts>
  <fills count="44">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rgb="FFCAE4F9"/>
        <bgColor indexed="64"/>
      </patternFill>
    </fill>
    <fill>
      <patternFill patternType="solid">
        <fgColor theme="7"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249977111117893"/>
        <bgColor indexed="64"/>
      </patternFill>
    </fill>
  </fills>
  <borders count="18">
    <border>
      <left/>
      <right/>
      <top/>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right style="medium">
        <color rgb="FFDDDDDD"/>
      </right>
      <top style="medium">
        <color rgb="FFDDDDDD"/>
      </top>
      <bottom style="medium">
        <color rgb="FFDDDDDD"/>
      </bottom>
      <diagonal/>
    </border>
    <border>
      <left style="medium">
        <color rgb="FFDDDDDD"/>
      </left>
      <right/>
      <top style="medium">
        <color rgb="FFDDDDDD"/>
      </top>
      <bottom/>
      <diagonal/>
    </border>
    <border>
      <left style="medium">
        <color rgb="FFDDDDDD"/>
      </left>
      <right style="medium">
        <color rgb="FFB2B2B2"/>
      </right>
      <top style="medium">
        <color rgb="FFDDDDDD"/>
      </top>
      <bottom style="medium">
        <color rgb="FFB2B2B2"/>
      </bottom>
      <diagonal/>
    </border>
    <border>
      <left style="medium">
        <color rgb="FFDDDDDD"/>
      </left>
      <right/>
      <top style="medium">
        <color rgb="FFDDDDDD"/>
      </top>
      <bottom style="medium">
        <color rgb="FFDDDDDD"/>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BEBEB"/>
      </top>
      <bottom style="medium">
        <color rgb="FFEBEBEB"/>
      </bottom>
      <diagonal/>
    </border>
    <border>
      <left style="medium">
        <color indexed="64"/>
      </left>
      <right style="medium">
        <color indexed="64"/>
      </right>
      <top style="medium">
        <color indexed="64"/>
      </top>
      <bottom style="medium">
        <color indexed="64"/>
      </bottom>
      <diagonal/>
    </border>
  </borders>
  <cellStyleXfs count="48">
    <xf numFmtId="0" fontId="0" fillId="0" borderId="0"/>
    <xf numFmtId="0" fontId="2"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10" applyNumberFormat="0" applyAlignment="0" applyProtection="0"/>
    <xf numFmtId="0" fontId="20" fillId="13" borderId="11" applyNumberFormat="0" applyAlignment="0" applyProtection="0"/>
    <xf numFmtId="0" fontId="21" fillId="13" borderId="10" applyNumberFormat="0" applyAlignment="0" applyProtection="0"/>
    <xf numFmtId="0" fontId="22" fillId="0" borderId="12" applyNumberFormat="0" applyFill="0" applyAlignment="0" applyProtection="0"/>
    <xf numFmtId="0" fontId="23" fillId="14" borderId="13" applyNumberFormat="0" applyAlignment="0" applyProtection="0"/>
    <xf numFmtId="0" fontId="24" fillId="0" borderId="0" applyNumberFormat="0" applyFill="0" applyBorder="0" applyAlignment="0" applyProtection="0"/>
    <xf numFmtId="0" fontId="8" fillId="15" borderId="14" applyNumberFormat="0" applyFont="0" applyAlignment="0" applyProtection="0"/>
    <xf numFmtId="0" fontId="25" fillId="0" borderId="0" applyNumberFormat="0" applyFill="0" applyBorder="0" applyAlignment="0" applyProtection="0"/>
    <xf numFmtId="0" fontId="1" fillId="0" borderId="15" applyNumberFormat="0" applyFill="0" applyAlignment="0" applyProtection="0"/>
    <xf numFmtId="0" fontId="2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6"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28" fillId="0" borderId="0"/>
    <xf numFmtId="43" fontId="28" fillId="0" borderId="0" applyFont="0" applyFill="0" applyBorder="0" applyAlignment="0" applyProtection="0"/>
  </cellStyleXfs>
  <cellXfs count="100">
    <xf numFmtId="0" fontId="0" fillId="0" borderId="0" xfId="0"/>
    <xf numFmtId="0" fontId="2" fillId="3" borderId="1" xfId="1" applyFill="1" applyBorder="1" applyAlignment="1">
      <alignment horizontal="left" vertical="top" wrapText="1"/>
    </xf>
    <xf numFmtId="0" fontId="2" fillId="2" borderId="1" xfId="1" applyFill="1" applyBorder="1" applyAlignment="1">
      <alignment horizontal="left" vertical="top" wrapText="1"/>
    </xf>
    <xf numFmtId="0" fontId="1" fillId="0" borderId="0" xfId="0" applyFont="1"/>
    <xf numFmtId="0" fontId="1" fillId="0" borderId="0" xfId="0" applyFont="1" applyAlignment="1">
      <alignment horizontal="center"/>
    </xf>
    <xf numFmtId="3" fontId="0" fillId="0" borderId="0" xfId="0" applyNumberFormat="1"/>
    <xf numFmtId="0" fontId="4" fillId="3" borderId="1" xfId="0" applyFont="1" applyFill="1" applyBorder="1" applyAlignment="1">
      <alignment vertical="top" wrapText="1"/>
    </xf>
    <xf numFmtId="3" fontId="3" fillId="3" borderId="1" xfId="0" applyNumberFormat="1" applyFont="1" applyFill="1" applyBorder="1" applyAlignment="1">
      <alignment vertical="top" wrapText="1"/>
    </xf>
    <xf numFmtId="10" fontId="4" fillId="3" borderId="1" xfId="0" applyNumberFormat="1" applyFont="1" applyFill="1" applyBorder="1" applyAlignment="1">
      <alignment vertical="top" wrapText="1"/>
    </xf>
    <xf numFmtId="3" fontId="4" fillId="3" borderId="1" xfId="0" applyNumberFormat="1" applyFont="1" applyFill="1" applyBorder="1" applyAlignment="1">
      <alignment vertical="top" wrapText="1"/>
    </xf>
    <xf numFmtId="9" fontId="4" fillId="3" borderId="1" xfId="0" applyNumberFormat="1" applyFont="1" applyFill="1" applyBorder="1" applyAlignment="1">
      <alignment vertical="top" wrapText="1"/>
    </xf>
    <xf numFmtId="0" fontId="4" fillId="2" borderId="1" xfId="0" applyFont="1" applyFill="1" applyBorder="1" applyAlignment="1">
      <alignment vertical="top" wrapText="1"/>
    </xf>
    <xf numFmtId="3" fontId="3" fillId="2" borderId="1" xfId="0" applyNumberFormat="1" applyFont="1" applyFill="1" applyBorder="1" applyAlignment="1">
      <alignment vertical="top" wrapText="1"/>
    </xf>
    <xf numFmtId="10" fontId="4" fillId="2" borderId="1" xfId="0" applyNumberFormat="1" applyFont="1" applyFill="1" applyBorder="1" applyAlignment="1">
      <alignment vertical="top" wrapText="1"/>
    </xf>
    <xf numFmtId="3" fontId="4" fillId="2" borderId="1" xfId="0" applyNumberFormat="1" applyFont="1" applyFill="1" applyBorder="1" applyAlignment="1">
      <alignment vertical="top" wrapText="1"/>
    </xf>
    <xf numFmtId="9" fontId="4" fillId="2" borderId="1" xfId="0" applyNumberFormat="1" applyFont="1" applyFill="1" applyBorder="1" applyAlignment="1">
      <alignment vertical="top" wrapText="1"/>
    </xf>
    <xf numFmtId="0" fontId="3" fillId="2" borderId="1" xfId="0" applyFont="1" applyFill="1" applyBorder="1" applyAlignment="1">
      <alignment horizontal="left" wrapText="1"/>
    </xf>
    <xf numFmtId="0" fontId="2" fillId="3" borderId="3" xfId="1" applyFill="1" applyBorder="1" applyAlignment="1">
      <alignment horizontal="left" vertical="top" wrapText="1"/>
    </xf>
    <xf numFmtId="10" fontId="4" fillId="3" borderId="3" xfId="0" applyNumberFormat="1" applyFont="1" applyFill="1" applyBorder="1" applyAlignment="1">
      <alignment vertical="top" wrapText="1"/>
    </xf>
    <xf numFmtId="3" fontId="4" fillId="3" borderId="3" xfId="0" applyNumberFormat="1" applyFont="1" applyFill="1" applyBorder="1" applyAlignment="1">
      <alignment vertical="top" wrapText="1"/>
    </xf>
    <xf numFmtId="0" fontId="4" fillId="3" borderId="3" xfId="0" applyFont="1" applyFill="1" applyBorder="1" applyAlignment="1">
      <alignment vertical="top" wrapText="1"/>
    </xf>
    <xf numFmtId="0" fontId="2" fillId="0" borderId="0" xfId="1"/>
    <xf numFmtId="0" fontId="3" fillId="2" borderId="2" xfId="0" applyFont="1" applyFill="1" applyBorder="1" applyAlignment="1">
      <alignment wrapText="1"/>
    </xf>
    <xf numFmtId="3" fontId="3" fillId="3" borderId="3" xfId="0" applyNumberFormat="1" applyFont="1" applyFill="1" applyBorder="1" applyAlignment="1">
      <alignment vertical="top" wrapText="1"/>
    </xf>
    <xf numFmtId="9" fontId="4" fillId="3" borderId="3" xfId="0" applyNumberFormat="1" applyFont="1" applyFill="1" applyBorder="1" applyAlignment="1">
      <alignment vertical="top" wrapText="1"/>
    </xf>
    <xf numFmtId="3" fontId="3" fillId="2" borderId="1" xfId="0" applyNumberFormat="1" applyFont="1" applyFill="1" applyBorder="1" applyAlignment="1">
      <alignment horizontal="left" wrapText="1"/>
    </xf>
    <xf numFmtId="0" fontId="2" fillId="4" borderId="1" xfId="1" applyFill="1" applyBorder="1" applyAlignment="1">
      <alignment horizontal="left" vertical="top" wrapText="1"/>
    </xf>
    <xf numFmtId="0" fontId="0" fillId="0" borderId="0" xfId="0" applyAlignment="1">
      <alignment horizontal="center"/>
    </xf>
    <xf numFmtId="164" fontId="0" fillId="0" borderId="0" xfId="0" applyNumberFormat="1"/>
    <xf numFmtId="14" fontId="0" fillId="0" borderId="0" xfId="0" applyNumberFormat="1"/>
    <xf numFmtId="164" fontId="0" fillId="0" borderId="0" xfId="0" applyNumberFormat="1" applyAlignment="1">
      <alignment horizontal="center"/>
    </xf>
    <xf numFmtId="0" fontId="7" fillId="2" borderId="4" xfId="0" applyFont="1" applyFill="1" applyBorder="1" applyAlignment="1">
      <alignment horizontal="left" vertical="center" wrapText="1"/>
    </xf>
    <xf numFmtId="4" fontId="7" fillId="2" borderId="4" xfId="0" applyNumberFormat="1" applyFont="1" applyFill="1" applyBorder="1" applyAlignment="1">
      <alignment horizontal="left" vertical="center" wrapText="1"/>
    </xf>
    <xf numFmtId="0" fontId="6" fillId="5"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6" fillId="5" borderId="0" xfId="0" applyFont="1" applyFill="1" applyBorder="1" applyAlignment="1">
      <alignment horizontal="left" vertical="center" wrapText="1"/>
    </xf>
    <xf numFmtId="0" fontId="9" fillId="4" borderId="0" xfId="0" applyFont="1" applyFill="1" applyAlignment="1">
      <alignment horizontal="center"/>
    </xf>
    <xf numFmtId="4" fontId="0" fillId="0" borderId="0" xfId="0" applyNumberFormat="1" applyAlignment="1">
      <alignment horizontal="center"/>
    </xf>
    <xf numFmtId="0" fontId="0" fillId="4"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165" fontId="1" fillId="0" borderId="0" xfId="3" applyNumberFormat="1" applyFont="1"/>
    <xf numFmtId="0" fontId="10" fillId="0" borderId="0" xfId="0" applyFont="1"/>
    <xf numFmtId="165" fontId="0" fillId="0" borderId="0" xfId="3" applyNumberFormat="1" applyFont="1"/>
    <xf numFmtId="3" fontId="0" fillId="0" borderId="0" xfId="0" applyNumberFormat="1" applyAlignment="1">
      <alignment horizontal="center"/>
    </xf>
    <xf numFmtId="166" fontId="0" fillId="0" borderId="0" xfId="4" applyNumberFormat="1" applyFont="1"/>
    <xf numFmtId="0" fontId="0" fillId="8" borderId="0" xfId="0" applyFill="1" applyAlignment="1">
      <alignment horizontal="center"/>
    </xf>
    <xf numFmtId="2" fontId="0" fillId="0" borderId="0" xfId="0" applyNumberFormat="1"/>
    <xf numFmtId="1" fontId="0" fillId="0" borderId="0" xfId="0" applyNumberFormat="1" applyAlignment="1">
      <alignment horizontal="center"/>
    </xf>
    <xf numFmtId="0" fontId="11" fillId="0" borderId="0" xfId="0" applyFont="1" applyAlignment="1">
      <alignment horizontal="center"/>
    </xf>
    <xf numFmtId="37" fontId="0" fillId="0" borderId="0" xfId="2" applyNumberFormat="1" applyFont="1" applyAlignment="1">
      <alignment horizontal="center"/>
    </xf>
    <xf numFmtId="2" fontId="0" fillId="0" borderId="0" xfId="0" applyNumberFormat="1" applyAlignment="1">
      <alignment horizontal="center"/>
    </xf>
    <xf numFmtId="5" fontId="0" fillId="0" borderId="0" xfId="3" applyNumberFormat="1" applyFont="1" applyAlignment="1">
      <alignment horizontal="center"/>
    </xf>
    <xf numFmtId="169" fontId="0" fillId="0" borderId="0" xfId="0" applyNumberFormat="1"/>
    <xf numFmtId="168" fontId="0" fillId="4" borderId="0" xfId="3" applyNumberFormat="1" applyFont="1" applyFill="1" applyAlignment="1">
      <alignment horizontal="center"/>
    </xf>
    <xf numFmtId="167" fontId="1" fillId="4" borderId="0" xfId="2" applyNumberFormat="1" applyFont="1" applyFill="1" applyAlignment="1">
      <alignment horizontal="center"/>
    </xf>
    <xf numFmtId="0" fontId="0" fillId="0" borderId="0" xfId="0"/>
    <xf numFmtId="0" fontId="0" fillId="0" borderId="0" xfId="0" applyAlignment="1">
      <alignment horizontal="center"/>
    </xf>
    <xf numFmtId="0" fontId="29" fillId="0" borderId="0" xfId="0" applyFont="1" applyAlignment="1">
      <alignment horizontal="center"/>
    </xf>
    <xf numFmtId="166" fontId="29" fillId="0" borderId="0" xfId="4" applyNumberFormat="1" applyFont="1" applyAlignment="1">
      <alignment horizontal="center"/>
    </xf>
    <xf numFmtId="5" fontId="0" fillId="0" borderId="0" xfId="3" applyNumberFormat="1" applyFont="1"/>
    <xf numFmtId="0" fontId="31" fillId="0" borderId="16" xfId="0" applyFont="1" applyBorder="1" applyAlignment="1">
      <alignment horizontal="left" vertical="center" wrapText="1"/>
    </xf>
    <xf numFmtId="0" fontId="1" fillId="0" borderId="0" xfId="0" applyFont="1" applyAlignment="1">
      <alignment vertical="center"/>
    </xf>
    <xf numFmtId="170" fontId="0" fillId="0" borderId="0" xfId="2" applyNumberFormat="1" applyFont="1" applyAlignment="1">
      <alignment horizontal="center"/>
    </xf>
    <xf numFmtId="170" fontId="0" fillId="0" borderId="0" xfId="0" applyNumberFormat="1"/>
    <xf numFmtId="170" fontId="29" fillId="0" borderId="0" xfId="2" applyNumberFormat="1" applyFont="1" applyAlignment="1">
      <alignment horizontal="center"/>
    </xf>
    <xf numFmtId="0" fontId="36" fillId="0" borderId="0" xfId="0" applyFont="1" applyAlignment="1">
      <alignment horizontal="center"/>
    </xf>
    <xf numFmtId="0" fontId="37" fillId="0" borderId="0" xfId="0" applyFont="1"/>
    <xf numFmtId="0" fontId="37" fillId="0" borderId="0" xfId="0" applyFont="1" applyAlignment="1">
      <alignment indent="2"/>
    </xf>
    <xf numFmtId="0" fontId="37" fillId="4" borderId="0" xfId="0" applyFont="1" applyFill="1"/>
    <xf numFmtId="0" fontId="37" fillId="0" borderId="0" xfId="0" applyFont="1" applyAlignment="1">
      <alignment horizontal="center"/>
    </xf>
    <xf numFmtId="44" fontId="0" fillId="0" borderId="0" xfId="3" applyFont="1" applyAlignment="1">
      <alignment horizontal="center"/>
    </xf>
    <xf numFmtId="165" fontId="0" fillId="0" borderId="0" xfId="3" applyNumberFormat="1" applyFont="1" applyAlignment="1">
      <alignment horizontal="center"/>
    </xf>
    <xf numFmtId="0" fontId="0" fillId="40" borderId="0" xfId="0" applyFill="1"/>
    <xf numFmtId="5" fontId="0" fillId="40" borderId="0" xfId="3" applyNumberFormat="1" applyFont="1" applyFill="1"/>
    <xf numFmtId="164" fontId="0" fillId="40" borderId="0" xfId="0" applyNumberFormat="1" applyFill="1"/>
    <xf numFmtId="0" fontId="0" fillId="41" borderId="0" xfId="0" applyFill="1" applyAlignment="1">
      <alignment horizontal="center"/>
    </xf>
    <xf numFmtId="3" fontId="0" fillId="42" borderId="0" xfId="0" applyNumberFormat="1" applyFill="1" applyAlignment="1">
      <alignment horizontal="center"/>
    </xf>
    <xf numFmtId="0" fontId="0" fillId="42" borderId="0" xfId="0" applyFill="1" applyAlignment="1">
      <alignment horizontal="center"/>
    </xf>
    <xf numFmtId="3" fontId="0" fillId="43" borderId="0" xfId="0" applyNumberFormat="1" applyFill="1" applyAlignment="1">
      <alignment horizontal="center"/>
    </xf>
    <xf numFmtId="0" fontId="0" fillId="43" borderId="0" xfId="0" applyFill="1" applyAlignment="1">
      <alignment horizontal="center"/>
    </xf>
    <xf numFmtId="9" fontId="0" fillId="0" borderId="0" xfId="0" applyNumberFormat="1" applyAlignment="1">
      <alignment horizontal="center"/>
    </xf>
    <xf numFmtId="166" fontId="0" fillId="0" borderId="0" xfId="4" applyNumberFormat="1" applyFont="1" applyAlignment="1">
      <alignment horizontal="center"/>
    </xf>
    <xf numFmtId="164" fontId="0" fillId="0" borderId="0" xfId="3" applyNumberFormat="1" applyFont="1" applyAlignment="1">
      <alignment horizontal="center"/>
    </xf>
    <xf numFmtId="168" fontId="0" fillId="0" borderId="0" xfId="3" applyNumberFormat="1" applyFont="1" applyAlignment="1">
      <alignment horizontal="center"/>
    </xf>
    <xf numFmtId="164" fontId="0" fillId="4" borderId="0" xfId="3" applyNumberFormat="1" applyFont="1" applyFill="1" applyAlignment="1">
      <alignment horizontal="center"/>
    </xf>
    <xf numFmtId="165" fontId="0" fillId="4" borderId="17" xfId="3" applyNumberFormat="1" applyFont="1" applyFill="1" applyBorder="1" applyAlignment="1">
      <alignment horizontal="center"/>
    </xf>
    <xf numFmtId="3" fontId="0" fillId="4" borderId="0" xfId="0" applyNumberFormat="1" applyFill="1" applyAlignment="1">
      <alignment horizontal="center"/>
    </xf>
    <xf numFmtId="168" fontId="0" fillId="0" borderId="0" xfId="3" applyNumberFormat="1" applyFont="1"/>
    <xf numFmtId="168" fontId="0" fillId="0" borderId="0" xfId="0" applyNumberFormat="1" applyAlignment="1">
      <alignment horizontal="center"/>
    </xf>
    <xf numFmtId="171" fontId="0" fillId="0" borderId="0" xfId="0" applyNumberFormat="1" applyAlignment="1">
      <alignment horizontal="center"/>
    </xf>
    <xf numFmtId="172" fontId="0" fillId="0" borderId="0" xfId="0" applyNumberFormat="1" applyAlignment="1">
      <alignment horizontal="center"/>
    </xf>
    <xf numFmtId="166" fontId="0" fillId="4" borderId="0" xfId="4" applyNumberFormat="1" applyFont="1" applyFill="1" applyAlignment="1">
      <alignment horizontal="center"/>
    </xf>
    <xf numFmtId="164" fontId="0" fillId="4" borderId="0" xfId="0" applyNumberFormat="1" applyFill="1"/>
    <xf numFmtId="6" fontId="10" fillId="4" borderId="0" xfId="0" applyNumberFormat="1" applyFont="1" applyFill="1" applyAlignment="1">
      <alignment horizontal="center"/>
    </xf>
    <xf numFmtId="0" fontId="0" fillId="4" borderId="0" xfId="0" applyFill="1"/>
    <xf numFmtId="0" fontId="38" fillId="0" borderId="0" xfId="0" applyFont="1"/>
    <xf numFmtId="0" fontId="35" fillId="0" borderId="0" xfId="1" applyFont="1" applyAlignment="1">
      <alignment horizontal="center"/>
    </xf>
    <xf numFmtId="0" fontId="34" fillId="4" borderId="0" xfId="0" applyFont="1" applyFill="1" applyAlignment="1">
      <alignment horizontal="center"/>
    </xf>
    <xf numFmtId="0" fontId="39" fillId="4" borderId="0" xfId="0" applyFont="1" applyFill="1" applyAlignment="1">
      <alignment horizontal="center"/>
    </xf>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2" builtinId="3"/>
    <cellStyle name="Comma 4" xfId="47" xr:uid="{FD3269F1-AC53-4D30-97C3-E25FBB757720}"/>
    <cellStyle name="Currency" xfId="3"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rmal 2" xfId="46" xr:uid="{323A650F-91B5-4173-A19A-63673DA263B2}"/>
    <cellStyle name="Note" xfId="19" builtinId="10" customBuiltin="1"/>
    <cellStyle name="Output" xfId="14" builtinId="21" customBuiltin="1"/>
    <cellStyle name="Percent" xfId="4" builtinId="5"/>
    <cellStyle name="Title" xfId="5" builtinId="15" customBuiltin="1"/>
    <cellStyle name="Total" xfId="21" builtinId="25" customBuiltin="1"/>
    <cellStyle name="Warning Text" xfId="18"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06/relationships/rdSupportingPropertyBagStructure" Target="richData/rdsupportingpropertybagstructure.xml"/><Relationship Id="rId3" Type="http://schemas.openxmlformats.org/officeDocument/2006/relationships/worksheet" Target="worksheets/sheet3.xml"/><Relationship Id="rId21" Type="http://schemas.microsoft.com/office/2020/07/relationships/rdRichValueWebImage" Target="richData/rdRichValueWebImag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Array" Target="richData/rdarray.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microsoft.com/office/2017/06/relationships/rdSupportingPropertyBag" Target="richData/rdsupportingpropertybag.xml"/></Relationships>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swaziland" TargetMode="External"/><Relationship Id="rId117" Type="http://schemas.openxmlformats.org/officeDocument/2006/relationships/hyperlink" Target="https://www.bing.com/th?id=AMMS_f63a1a3d7e447e702a8dee0300def445&amp;qlt=95" TargetMode="External"/><Relationship Id="rId21" Type="http://schemas.openxmlformats.org/officeDocument/2006/relationships/hyperlink" Target="https://www.bing.com/th?id=AMMS_73827d97ae36803c4e5cce7cafb1f0e6&amp;qlt=95" TargetMode="External"/><Relationship Id="rId42" Type="http://schemas.openxmlformats.org/officeDocument/2006/relationships/hyperlink" Target="https://www.bing.com/images/search?form=xlimg&amp;q=indonesia" TargetMode="External"/><Relationship Id="rId47" Type="http://schemas.openxmlformats.org/officeDocument/2006/relationships/hyperlink" Target="https://www.bing.com/th?id=AMMS_c30af21f3fb281c131c36e23840a0ae2&amp;qlt=95" TargetMode="External"/><Relationship Id="rId63" Type="http://schemas.openxmlformats.org/officeDocument/2006/relationships/hyperlink" Target="https://www.bing.com/th?id=AMMS_38c60cd201842330a197a3c72ef4c7e6&amp;qlt=95" TargetMode="External"/><Relationship Id="rId68" Type="http://schemas.openxmlformats.org/officeDocument/2006/relationships/hyperlink" Target="https://www.bing.com/images/search?form=xlimg&amp;q=nigeria" TargetMode="External"/><Relationship Id="rId84" Type="http://schemas.openxmlformats.org/officeDocument/2006/relationships/hyperlink" Target="https://www.bing.com/images/search?form=xlimg&amp;q=romania" TargetMode="External"/><Relationship Id="rId89" Type="http://schemas.openxmlformats.org/officeDocument/2006/relationships/hyperlink" Target="https://www.bing.com/th?id=AMMS_f52e20fe4db3211a4c32228c194438be&amp;qlt=95" TargetMode="External"/><Relationship Id="rId112" Type="http://schemas.openxmlformats.org/officeDocument/2006/relationships/hyperlink" Target="https://www.bing.com/images/search?form=xlimg&amp;q=united+kingdom" TargetMode="External"/><Relationship Id="rId16" Type="http://schemas.openxmlformats.org/officeDocument/2006/relationships/hyperlink" Target="https://www.bing.com/images/search?form=xlimg&amp;q=cambodia" TargetMode="External"/><Relationship Id="rId107" Type="http://schemas.openxmlformats.org/officeDocument/2006/relationships/hyperlink" Target="https://www.bing.com/th?id=AMMS_a20a0167273c33f6ec1d62fe3c062bb4&amp;qlt=95" TargetMode="External"/><Relationship Id="rId11" Type="http://schemas.openxmlformats.org/officeDocument/2006/relationships/hyperlink" Target="https://www.bing.com/th?id=AMMS_a0d28341c5cc2a37be9b49f414db5cd6&amp;qlt=95" TargetMode="External"/><Relationship Id="rId32" Type="http://schemas.openxmlformats.org/officeDocument/2006/relationships/hyperlink" Target="https://www.bing.com/images/search?form=xlimg&amp;q=ghana" TargetMode="External"/><Relationship Id="rId37" Type="http://schemas.openxmlformats.org/officeDocument/2006/relationships/hyperlink" Target="https://www.bing.com/th?id=AMMS_e1c3a45fa3c536021f1b9392e158d3fc&amp;qlt=95" TargetMode="External"/><Relationship Id="rId53" Type="http://schemas.openxmlformats.org/officeDocument/2006/relationships/hyperlink" Target="https://www.bing.com/th?id=AMMS_f406b613d67aa0e197a8b82682d91948&amp;qlt=95" TargetMode="External"/><Relationship Id="rId58" Type="http://schemas.openxmlformats.org/officeDocument/2006/relationships/hyperlink" Target="https://www.bing.com/images/search?form=xlimg&amp;q=federated+states+of+micronesia" TargetMode="External"/><Relationship Id="rId74" Type="http://schemas.openxmlformats.org/officeDocument/2006/relationships/hyperlink" Target="https://www.bing.com/images/search?form=xlimg&amp;q=pakistan" TargetMode="External"/><Relationship Id="rId79" Type="http://schemas.openxmlformats.org/officeDocument/2006/relationships/hyperlink" Target="https://www.bing.com/th?id=AMMS_83f899973a13a6bc332ec9f56c3f6816&amp;qlt=95" TargetMode="External"/><Relationship Id="rId102" Type="http://schemas.openxmlformats.org/officeDocument/2006/relationships/hyperlink" Target="https://www.bing.com/images/search?form=xlimg&amp;q=spain" TargetMode="External"/><Relationship Id="rId5" Type="http://schemas.openxmlformats.org/officeDocument/2006/relationships/hyperlink" Target="https://www.bing.com/th?id=AMMS_9691c35050e18a00e715106610c487ba&amp;qlt=95" TargetMode="External"/><Relationship Id="rId90" Type="http://schemas.openxmlformats.org/officeDocument/2006/relationships/hyperlink" Target="https://www.bing.com/images/search?form=xlimg&amp;q=samoa" TargetMode="External"/><Relationship Id="rId95" Type="http://schemas.openxmlformats.org/officeDocument/2006/relationships/hyperlink" Target="https://www.bing.com/th?id=AMMS_320d47071657bbd42cea6aa0c2470b78&amp;qlt=95" TargetMode="External"/><Relationship Id="rId22" Type="http://schemas.openxmlformats.org/officeDocument/2006/relationships/hyperlink" Target="https://www.bing.com/images/search?form=xlimg&amp;q=denmark" TargetMode="External"/><Relationship Id="rId27" Type="http://schemas.openxmlformats.org/officeDocument/2006/relationships/hyperlink" Target="https://www.bing.com/th?id=AMMS_3fab2635237aa998c0c253ced9684dc1&amp;qlt=95" TargetMode="External"/><Relationship Id="rId43" Type="http://schemas.openxmlformats.org/officeDocument/2006/relationships/hyperlink" Target="https://www.bing.com/th?id=AMMS_d84cdf18ff6cb6b838d41b0af93af342&amp;qlt=95" TargetMode="External"/><Relationship Id="rId48" Type="http://schemas.openxmlformats.org/officeDocument/2006/relationships/hyperlink" Target="https://www.bing.com/images/search?form=xlimg&amp;q=jamaica" TargetMode="External"/><Relationship Id="rId64" Type="http://schemas.openxmlformats.org/officeDocument/2006/relationships/hyperlink" Target="https://www.bing.com/images/search?form=xlimg&amp;q=new+zealand" TargetMode="External"/><Relationship Id="rId69" Type="http://schemas.openxmlformats.org/officeDocument/2006/relationships/hyperlink" Target="https://www.bing.com/th?id=AMMS_c0166ab86e94e3fbb339386e7feaa4d3&amp;qlt=95" TargetMode="External"/><Relationship Id="rId113" Type="http://schemas.openxmlformats.org/officeDocument/2006/relationships/hyperlink" Target="https://www.bing.com/th?id=AMMS_eacb69bc4c31823fb17872127a01601a&amp;qlt=95" TargetMode="External"/><Relationship Id="rId118" Type="http://schemas.openxmlformats.org/officeDocument/2006/relationships/hyperlink" Target="https://www.bing.com/images/search?form=xlimg&amp;q=vietnam" TargetMode="External"/><Relationship Id="rId80" Type="http://schemas.openxmlformats.org/officeDocument/2006/relationships/hyperlink" Target="https://www.bing.com/images/search?form=xlimg&amp;q=portugal" TargetMode="External"/><Relationship Id="rId85" Type="http://schemas.openxmlformats.org/officeDocument/2006/relationships/hyperlink" Target="https://www.bing.com/th?id=AMMS_f15d3f9416b3bdd9c4271c3c03c13d2a&amp;qlt=95" TargetMode="External"/><Relationship Id="rId12" Type="http://schemas.openxmlformats.org/officeDocument/2006/relationships/hyperlink" Target="https://www.bing.com/images/search?form=xlimg&amp;q=austria" TargetMode="External"/><Relationship Id="rId17" Type="http://schemas.openxmlformats.org/officeDocument/2006/relationships/hyperlink" Target="https://www.bing.com/th?id=AMMS_1b72ca73cb6469fafbc58815752cb2db&amp;qlt=95" TargetMode="External"/><Relationship Id="rId33" Type="http://schemas.openxmlformats.org/officeDocument/2006/relationships/hyperlink" Target="https://www.bing.com/th?id=AMMS_683dce4a43d73465e9323db77ccd7ba4&amp;qlt=95" TargetMode="External"/><Relationship Id="rId38" Type="http://schemas.openxmlformats.org/officeDocument/2006/relationships/hyperlink" Target="https://www.bing.com/images/search?form=xlimg&amp;q=hungary" TargetMode="External"/><Relationship Id="rId59" Type="http://schemas.openxmlformats.org/officeDocument/2006/relationships/hyperlink" Target="https://www.bing.com/th?id=AMMS_f5483542fabf82066adde2d41aeac1b7&amp;qlt=95" TargetMode="External"/><Relationship Id="rId103" Type="http://schemas.openxmlformats.org/officeDocument/2006/relationships/hyperlink" Target="https://www.bing.com/th?id=AMMS_a0ea095a89594bf13302a41178ff0c13&amp;qlt=95" TargetMode="External"/><Relationship Id="rId108" Type="http://schemas.openxmlformats.org/officeDocument/2006/relationships/hyperlink" Target="https://www.bing.com/images/search?form=xlimg&amp;q=tonga" TargetMode="External"/><Relationship Id="rId54" Type="http://schemas.openxmlformats.org/officeDocument/2006/relationships/hyperlink" Target="https://www.bing.com/images/search?form=xlimg&amp;q=luxembourg" TargetMode="External"/><Relationship Id="rId70" Type="http://schemas.openxmlformats.org/officeDocument/2006/relationships/hyperlink" Target="https://www.bing.com/images/search?form=xlimg&amp;q=republic+of+macedonia" TargetMode="External"/><Relationship Id="rId75" Type="http://schemas.openxmlformats.org/officeDocument/2006/relationships/hyperlink" Target="https://www.bing.com/th?id=AMMS_291c4f70778bdfe6b8a194d27f2fa779&amp;qlt=95" TargetMode="External"/><Relationship Id="rId91" Type="http://schemas.openxmlformats.org/officeDocument/2006/relationships/hyperlink" Target="https://www.bing.com/th?id=AMMS_2bde33ce651de79feb13b69d1df4eccf&amp;qlt=95" TargetMode="External"/><Relationship Id="rId96" Type="http://schemas.openxmlformats.org/officeDocument/2006/relationships/hyperlink" Target="https://www.bing.com/images/search?form=xlimg&amp;q=singapore" TargetMode="External"/><Relationship Id="rId1" Type="http://schemas.openxmlformats.org/officeDocument/2006/relationships/hyperlink" Target="https://www.bing.com/th?id=AMMS_1780ac0be582107a65c681f81acd9413&amp;qlt=95" TargetMode="External"/><Relationship Id="rId6" Type="http://schemas.openxmlformats.org/officeDocument/2006/relationships/hyperlink" Target="https://www.bing.com/images/search?form=xlimg&amp;q=armenia" TargetMode="External"/><Relationship Id="rId23" Type="http://schemas.openxmlformats.org/officeDocument/2006/relationships/hyperlink" Target="https://www.bing.com/th?id=AMMS_937daafe5b9e6fc2f4fedb027ace1105&amp;qlt=95" TargetMode="External"/><Relationship Id="rId28" Type="http://schemas.openxmlformats.org/officeDocument/2006/relationships/hyperlink" Target="https://www.bing.com/images/search?form=xlimg&amp;q=ethiopia" TargetMode="External"/><Relationship Id="rId49" Type="http://schemas.openxmlformats.org/officeDocument/2006/relationships/hyperlink" Target="https://www.bing.com/th?id=AMMS_cf4bff9a1d479c88ef4a59cc08fc82dd&amp;qlt=95" TargetMode="External"/><Relationship Id="rId114" Type="http://schemas.openxmlformats.org/officeDocument/2006/relationships/hyperlink" Target="https://www.bing.com/images/search?form=xlimg&amp;q=united+states" TargetMode="External"/><Relationship Id="rId10" Type="http://schemas.openxmlformats.org/officeDocument/2006/relationships/hyperlink" Target="https://www.bing.com/images/search?form=xlimg&amp;q=australia" TargetMode="External"/><Relationship Id="rId31" Type="http://schemas.openxmlformats.org/officeDocument/2006/relationships/hyperlink" Target="https://www.bing.com/th?id=AMMS_cf67d98905e3fac444eca317493cab3c&amp;qlt=95" TargetMode="External"/><Relationship Id="rId44" Type="http://schemas.openxmlformats.org/officeDocument/2006/relationships/hyperlink" Target="https://www.bing.com/images/search?form=xlimg&amp;q=israel" TargetMode="External"/><Relationship Id="rId52" Type="http://schemas.openxmlformats.org/officeDocument/2006/relationships/hyperlink" Target="https://www.bing.com/images/search?form=xlimg&amp;q=laos" TargetMode="External"/><Relationship Id="rId60" Type="http://schemas.openxmlformats.org/officeDocument/2006/relationships/hyperlink" Target="https://www.bing.com/images/search?form=xlimg&amp;q=mozambique" TargetMode="External"/><Relationship Id="rId65" Type="http://schemas.openxmlformats.org/officeDocument/2006/relationships/hyperlink" Target="https://www.bing.com/th?id=AMMS_41021aababa8f4f60088f045a1cfdc85&amp;qlt=95" TargetMode="External"/><Relationship Id="rId73" Type="http://schemas.openxmlformats.org/officeDocument/2006/relationships/hyperlink" Target="https://www.bing.com/th?id=AMMS_067c819c29937112df188ab2c6ee11e5&amp;qlt=95" TargetMode="External"/><Relationship Id="rId78" Type="http://schemas.openxmlformats.org/officeDocument/2006/relationships/hyperlink" Target="https://www.bing.com/images/search?form=xlimg&amp;q=poland" TargetMode="External"/><Relationship Id="rId81" Type="http://schemas.openxmlformats.org/officeDocument/2006/relationships/hyperlink" Target="https://www.bing.com/th?id=AMMS_e93bbc58d16767dc5dbdada46fcd3939&amp;qlt=95" TargetMode="External"/><Relationship Id="rId86" Type="http://schemas.openxmlformats.org/officeDocument/2006/relationships/hyperlink" Target="https://www.bing.com/images/search?form=xlimg&amp;q=russia" TargetMode="External"/><Relationship Id="rId94" Type="http://schemas.openxmlformats.org/officeDocument/2006/relationships/hyperlink" Target="https://www.bing.com/images/search?form=xlimg&amp;q=seychelles" TargetMode="External"/><Relationship Id="rId99" Type="http://schemas.openxmlformats.org/officeDocument/2006/relationships/hyperlink" Target="https://www.bing.com/th?id=AMMS_c7cb2fa08620fe760e36f6372909e54b&amp;qlt=95" TargetMode="External"/><Relationship Id="rId101" Type="http://schemas.openxmlformats.org/officeDocument/2006/relationships/hyperlink" Target="https://www.bing.com/th?id=AMMS_c8e707cdf8c98e126f2d5dde4447d146&amp;qlt=95" TargetMode="External"/><Relationship Id="rId4" Type="http://schemas.openxmlformats.org/officeDocument/2006/relationships/hyperlink" Target="https://www.bing.com/images/search?form=xlimg&amp;q=andorra" TargetMode="External"/><Relationship Id="rId9" Type="http://schemas.openxmlformats.org/officeDocument/2006/relationships/hyperlink" Target="https://www.bing.com/th?id=AMMS_607d2ba21c8c3faae5d7f75eb3b4917e&amp;qlt=95" TargetMode="External"/><Relationship Id="rId13" Type="http://schemas.openxmlformats.org/officeDocument/2006/relationships/hyperlink" Target="https://www.bing.com/th?id=AMMS_f9a80fca4f9355b824f1de070be8e35c&amp;qlt=95" TargetMode="External"/><Relationship Id="rId18" Type="http://schemas.openxmlformats.org/officeDocument/2006/relationships/hyperlink" Target="https://www.bing.com/images/search?form=xlimg&amp;q=canada+country" TargetMode="External"/><Relationship Id="rId39" Type="http://schemas.openxmlformats.org/officeDocument/2006/relationships/hyperlink" Target="https://www.bing.com/th?id=AMMS_8f636e3a9026f54a814b5a86b90d2876&amp;qlt=95" TargetMode="External"/><Relationship Id="rId109" Type="http://schemas.openxmlformats.org/officeDocument/2006/relationships/hyperlink" Target="https://www.bing.com/th?id=AMMS_dafc79f61f6fa2538564b43b8e40c58a&amp;qlt=95" TargetMode="External"/><Relationship Id="rId34" Type="http://schemas.openxmlformats.org/officeDocument/2006/relationships/hyperlink" Target="https://www.bing.com/images/search?form=xlimg&amp;q=greece" TargetMode="External"/><Relationship Id="rId50" Type="http://schemas.openxmlformats.org/officeDocument/2006/relationships/hyperlink" Target="https://www.bing.com/images/search?form=xlimg&amp;q=kenya" TargetMode="External"/><Relationship Id="rId55" Type="http://schemas.openxmlformats.org/officeDocument/2006/relationships/hyperlink" Target="https://www.bing.com/th?id=AMMS_5c73c12b83c77aa3979502e460354e79&amp;qlt=95" TargetMode="External"/><Relationship Id="rId76" Type="http://schemas.openxmlformats.org/officeDocument/2006/relationships/hyperlink" Target="https://www.bing.com/images/search?form=xlimg&amp;q=philippines" TargetMode="External"/><Relationship Id="rId97" Type="http://schemas.openxmlformats.org/officeDocument/2006/relationships/hyperlink" Target="https://www.bing.com/th?id=AMMS_993fbf205b8d5074693ed82526aef2d4&amp;qlt=95" TargetMode="External"/><Relationship Id="rId104" Type="http://schemas.openxmlformats.org/officeDocument/2006/relationships/hyperlink" Target="https://www.bing.com/images/search?form=xlimg&amp;q=palestinian+national+authority" TargetMode="External"/><Relationship Id="rId7" Type="http://schemas.openxmlformats.org/officeDocument/2006/relationships/hyperlink" Target="https://www.bing.com/th?id=AMMS_b25ba211f05aee807f2fe32baf64c4a5&amp;qlt=95" TargetMode="External"/><Relationship Id="rId71" Type="http://schemas.openxmlformats.org/officeDocument/2006/relationships/hyperlink" Target="https://www.bing.com/th?id=AMMS_4ab67ac3d56bb710deafe34dae5131b8&amp;qlt=95" TargetMode="External"/><Relationship Id="rId92" Type="http://schemas.openxmlformats.org/officeDocument/2006/relationships/hyperlink" Target="https://www.bing.com/images/search?form=xlimg&amp;q=serbia" TargetMode="External"/><Relationship Id="rId2" Type="http://schemas.openxmlformats.org/officeDocument/2006/relationships/hyperlink" Target="https://www.bing.com/images/search?form=xlimg&amp;q=afghanistan" TargetMode="External"/><Relationship Id="rId29" Type="http://schemas.openxmlformats.org/officeDocument/2006/relationships/hyperlink" Target="https://www.bing.com/th?id=AMMS_170e62536294e690a4ae289472616a73&amp;qlt=95" TargetMode="External"/><Relationship Id="rId24" Type="http://schemas.openxmlformats.org/officeDocument/2006/relationships/hyperlink" Target="https://www.bing.com/images/search?form=xlimg&amp;q=egypt" TargetMode="External"/><Relationship Id="rId40" Type="http://schemas.openxmlformats.org/officeDocument/2006/relationships/hyperlink" Target="https://www.bing.com/images/search?form=xlimg&amp;q=india" TargetMode="External"/><Relationship Id="rId45" Type="http://schemas.openxmlformats.org/officeDocument/2006/relationships/hyperlink" Target="https://www.bing.com/th?id=AMMS_b27013579e3d08f399a04de9a32ac104&amp;qlt=95" TargetMode="External"/><Relationship Id="rId66" Type="http://schemas.openxmlformats.org/officeDocument/2006/relationships/hyperlink" Target="https://www.bing.com/images/search?form=xlimg&amp;q=nicaragua" TargetMode="External"/><Relationship Id="rId87" Type="http://schemas.openxmlformats.org/officeDocument/2006/relationships/hyperlink" Target="https://www.bing.com/th?id=AMMS_05f285e82ba799a7d1ce7d74c3435c3c&amp;qlt=95" TargetMode="External"/><Relationship Id="rId110" Type="http://schemas.openxmlformats.org/officeDocument/2006/relationships/hyperlink" Target="https://www.bing.com/images/search?form=xlimg&amp;q=turkmenistan" TargetMode="External"/><Relationship Id="rId115" Type="http://schemas.openxmlformats.org/officeDocument/2006/relationships/hyperlink" Target="https://www.bing.com/th?id=AMMS_7a3afeea0d311fb517d726b0936ed426&amp;qlt=95" TargetMode="External"/><Relationship Id="rId61" Type="http://schemas.openxmlformats.org/officeDocument/2006/relationships/hyperlink" Target="https://www.bing.com/th?id=AMMS_5f6a86b20eda38e7d669dfc7efa708bb&amp;qlt=95" TargetMode="External"/><Relationship Id="rId82" Type="http://schemas.openxmlformats.org/officeDocument/2006/relationships/hyperlink" Target="https://www.bing.com/images/search?form=xlimg&amp;q=qatar+country" TargetMode="External"/><Relationship Id="rId19" Type="http://schemas.openxmlformats.org/officeDocument/2006/relationships/hyperlink" Target="https://www.bing.com/th?id=AMMS_e4398ddce352c97429d2472a6a6471ea&amp;qlt=95" TargetMode="External"/><Relationship Id="rId14" Type="http://schemas.openxmlformats.org/officeDocument/2006/relationships/hyperlink" Target="https://www.bing.com/images/search?form=xlimg&amp;q=bhutan" TargetMode="External"/><Relationship Id="rId30" Type="http://schemas.openxmlformats.org/officeDocument/2006/relationships/hyperlink" Target="https://www.bing.com/images/search?form=xlimg&amp;q=germany" TargetMode="External"/><Relationship Id="rId35" Type="http://schemas.openxmlformats.org/officeDocument/2006/relationships/hyperlink" Target="https://www.bing.com/th?id=AMMS_9a443323885ccad12b476927b8476c1a&amp;qlt=95" TargetMode="External"/><Relationship Id="rId56" Type="http://schemas.openxmlformats.org/officeDocument/2006/relationships/hyperlink" Target="https://www.bing.com/images/search?form=xlimg&amp;q=mauritius" TargetMode="External"/><Relationship Id="rId77" Type="http://schemas.openxmlformats.org/officeDocument/2006/relationships/hyperlink" Target="https://www.bing.com/th?id=AMMS_ba322612535a1b4d0a8986de6065b7a2&amp;qlt=95" TargetMode="External"/><Relationship Id="rId100" Type="http://schemas.openxmlformats.org/officeDocument/2006/relationships/hyperlink" Target="https://www.bing.com/images/search?form=xlimg&amp;q=south+korea" TargetMode="External"/><Relationship Id="rId105" Type="http://schemas.openxmlformats.org/officeDocument/2006/relationships/hyperlink" Target="https://www.bing.com/th?id=AMMS_0737d215023479557ab8a888f9ae658f&amp;qlt=95" TargetMode="External"/><Relationship Id="rId8" Type="http://schemas.openxmlformats.org/officeDocument/2006/relationships/hyperlink" Target="https://www.bing.com/images/search?form=xlimg&amp;q=aruba" TargetMode="External"/><Relationship Id="rId51" Type="http://schemas.openxmlformats.org/officeDocument/2006/relationships/hyperlink" Target="https://www.bing.com/th?id=AMMS_229324b1f46d5084291d35cffd28edc6&amp;qlt=95" TargetMode="External"/><Relationship Id="rId72" Type="http://schemas.openxmlformats.org/officeDocument/2006/relationships/hyperlink" Target="https://www.bing.com/images/search?form=xlimg&amp;q=oman" TargetMode="External"/><Relationship Id="rId93" Type="http://schemas.openxmlformats.org/officeDocument/2006/relationships/hyperlink" Target="https://www.bing.com/th?id=AMMS_298460a7d30ba7541034bcc0aebe074a&amp;qlt=95" TargetMode="External"/><Relationship Id="rId98" Type="http://schemas.openxmlformats.org/officeDocument/2006/relationships/hyperlink" Target="https://www.bing.com/images/search?form=xlimg&amp;q=solomon+islands" TargetMode="External"/><Relationship Id="rId3" Type="http://schemas.openxmlformats.org/officeDocument/2006/relationships/hyperlink" Target="https://www.bing.com/th?id=AMMS_45336c0b730f8d4773b3da1e2a623eba&amp;qlt=95" TargetMode="External"/><Relationship Id="rId25" Type="http://schemas.openxmlformats.org/officeDocument/2006/relationships/hyperlink" Target="https://www.bing.com/th?id=AMMS_17dc395b398f5e08dbbb2cbc833d5fb3&amp;qlt=95" TargetMode="External"/><Relationship Id="rId46" Type="http://schemas.openxmlformats.org/officeDocument/2006/relationships/hyperlink" Target="https://www.bing.com/images/search?form=xlimg&amp;q=italy" TargetMode="External"/><Relationship Id="rId67" Type="http://schemas.openxmlformats.org/officeDocument/2006/relationships/hyperlink" Target="https://www.bing.com/th?id=AMMS_4478369746823ac841205cc61ba43910&amp;qlt=95" TargetMode="External"/><Relationship Id="rId116" Type="http://schemas.openxmlformats.org/officeDocument/2006/relationships/hyperlink" Target="https://www.bing.com/images/search?form=xlimg&amp;q=vanuatu" TargetMode="External"/><Relationship Id="rId20" Type="http://schemas.openxmlformats.org/officeDocument/2006/relationships/hyperlink" Target="https://www.bing.com/images/search?form=xlimg&amp;q=china" TargetMode="External"/><Relationship Id="rId41" Type="http://schemas.openxmlformats.org/officeDocument/2006/relationships/hyperlink" Target="https://www.bing.com/th?id=AMMS_87c7c051f5a1048171442a7cef689a6f&amp;qlt=95" TargetMode="External"/><Relationship Id="rId62" Type="http://schemas.openxmlformats.org/officeDocument/2006/relationships/hyperlink" Target="https://www.bing.com/images/search?form=xlimg&amp;q=netherlands" TargetMode="External"/><Relationship Id="rId83" Type="http://schemas.openxmlformats.org/officeDocument/2006/relationships/hyperlink" Target="https://www.bing.com/th?id=AMMS_368560d3e2be7d2adb7515e7f007377d&amp;qlt=95" TargetMode="External"/><Relationship Id="rId88" Type="http://schemas.openxmlformats.org/officeDocument/2006/relationships/hyperlink" Target="https://www.bing.com/images/search?form=xlimg&amp;q=saint+lucia" TargetMode="External"/><Relationship Id="rId111" Type="http://schemas.openxmlformats.org/officeDocument/2006/relationships/hyperlink" Target="https://www.bing.com/th?id=AMMS_08d2869d43a589e2a364e67dfd999853&amp;qlt=95" TargetMode="External"/><Relationship Id="rId15" Type="http://schemas.openxmlformats.org/officeDocument/2006/relationships/hyperlink" Target="https://www.bing.com/th?id=AMMS_93201e12507b95b84d3d86669b41f35e&amp;qlt=95" TargetMode="External"/><Relationship Id="rId36" Type="http://schemas.openxmlformats.org/officeDocument/2006/relationships/hyperlink" Target="https://www.bing.com/images/search?form=xlimg&amp;q=haiti" TargetMode="External"/><Relationship Id="rId57" Type="http://schemas.openxmlformats.org/officeDocument/2006/relationships/hyperlink" Target="https://www.bing.com/th?id=AMMS_2be1bf213c8741eeee252e03cbef1865&amp;qlt=95" TargetMode="External"/><Relationship Id="rId106" Type="http://schemas.openxmlformats.org/officeDocument/2006/relationships/hyperlink" Target="https://www.bing.com/images/search?form=xlimg&amp;q=tajikistan"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Srd>
</file>

<file path=xl/richData/rdarray.xml><?xml version="1.0" encoding="utf-8"?>
<arrayData xmlns="http://schemas.microsoft.com/office/spreadsheetml/2017/richdata2" count="591">
  <a r="1">
    <v t="s">Hasan Akhund (Prime Minister)</v>
  </a>
  <a r="2">
    <v t="s">Pashto</v>
    <v t="s">Dari</v>
  </a>
  <a r="33">
    <v t="r">28</v>
    <v t="r">29</v>
    <v t="r">30</v>
    <v t="r">31</v>
    <v t="r">32</v>
    <v t="r">33</v>
    <v t="r">34</v>
    <v t="r">35</v>
    <v t="r">36</v>
    <v t="r">37</v>
    <v t="r">38</v>
    <v t="r">39</v>
    <v t="r">40</v>
    <v t="r">41</v>
    <v t="r">42</v>
    <v t="r">43</v>
    <v t="r">44</v>
    <v t="r">45</v>
    <v t="r">46</v>
    <v t="r">47</v>
    <v t="r">48</v>
    <v t="r">49</v>
    <v t="r">50</v>
    <v t="r">51</v>
    <v t="r">52</v>
    <v t="r">53</v>
    <v t="r">54</v>
    <v t="r">55</v>
    <v t="r">56</v>
    <v t="r">57</v>
    <v t="r">58</v>
    <v t="r">59</v>
    <v t="r">60</v>
  </a>
  <a r="1">
    <v t="s">Afghanistan Time Zone</v>
  </a>
  <a r="2">
    <v t="r">87</v>
    <v t="r">88</v>
  </a>
  <a r="1">
    <v t="s">Albanian</v>
  </a>
  <a r="46">
    <v t="r">106</v>
    <v t="r">107</v>
    <v t="r">108</v>
    <v t="r">109</v>
    <v t="r">110</v>
    <v t="r">111</v>
    <v t="r">112</v>
    <v t="r">113</v>
    <v t="r">114</v>
    <v t="r">115</v>
    <v t="s">Skrapar District</v>
    <v t="r">116</v>
    <v t="r">117</v>
    <v t="r">118</v>
    <v t="r">119</v>
    <v t="s">Sarandë District</v>
    <v t="r">120</v>
    <v t="r">121</v>
    <v t="r">122</v>
    <v t="r">123</v>
    <v t="s">Tepelenë District</v>
    <v t="r">124</v>
    <v t="r">125</v>
    <v t="r">126</v>
    <v t="r">127</v>
    <v t="s">Tropojë District</v>
    <v t="r">128</v>
    <v t="r">129</v>
    <v t="r">130</v>
    <v t="r">131</v>
    <v t="r">132</v>
    <v t="r">133</v>
    <v t="r">134</v>
    <v t="r">135</v>
    <v t="r">136</v>
    <v t="r">137</v>
    <v t="r">138</v>
    <v t="r">139</v>
    <v t="r">140</v>
    <v t="r">141</v>
    <v t="r">142</v>
    <v t="r">143</v>
    <v t="r">144</v>
    <v t="r">145</v>
    <v t="r">146</v>
    <v t="s">Mirditë District</v>
  </a>
  <a r="2">
    <v t="s">Central European Summer Time</v>
    <v t="s">Central European Time Zone</v>
  </a>
  <a r="2">
    <v t="r">173</v>
    <v t="s">Aymen Benabderrahmane (Prime Minister)</v>
  </a>
  <a r="2">
    <v t="s">Arabic</v>
    <v t="s">Standard Algerian Berber</v>
  </a>
  <a r="45">
    <v t="r">192</v>
    <v t="r">193</v>
    <v t="r">194</v>
    <v t="r">195</v>
    <v t="r">196</v>
    <v t="r">197</v>
    <v t="r">198</v>
    <v t="r">199</v>
    <v t="r">200</v>
    <v t="r">201</v>
    <v t="r">202</v>
    <v t="r">203</v>
    <v t="r">204</v>
    <v t="r">205</v>
    <v t="r">206</v>
    <v t="r">207</v>
    <v t="r">208</v>
    <v t="r">209</v>
    <v t="r">210</v>
    <v t="r">211</v>
    <v t="r">212</v>
    <v t="r">213</v>
    <v t="r">214</v>
    <v t="r">215</v>
    <v t="r">216</v>
    <v t="r">217</v>
    <v t="r">218</v>
    <v t="r">219</v>
    <v t="r">220</v>
    <v t="r">221</v>
    <v t="r">222</v>
    <v t="r">223</v>
    <v t="r">224</v>
    <v t="r">225</v>
    <v t="r">226</v>
    <v t="r">227</v>
    <v t="r">228</v>
    <v t="r">229</v>
    <v t="r">230</v>
    <v t="r">231</v>
    <v t="r">232</v>
    <v t="r">233</v>
    <v t="r">234</v>
    <v t="r">235</v>
    <v t="r">236</v>
  </a>
  <a r="1">
    <v t="s">Central European Time Zone</v>
  </a>
  <a r="2">
    <v t="s">Samoan</v>
    <v t="s">English</v>
  </a>
  <a r="1">
    <v t="s">Samoa Time Zone</v>
  </a>
  <a r="1">
    <v t="s">Xavier Espot Zamora (Prime Minister)</v>
  </a>
  <a r="1">
    <v t="s">Catalan</v>
  </a>
  <a r="7">
    <v t="r">267</v>
    <v t="r">283</v>
    <v t="r">284</v>
    <v t="r">285</v>
    <v t="r">286</v>
    <v t="r">287</v>
    <v t="r">288</v>
  </a>
  <a r="1">
    <v t="r">311</v>
  </a>
  <a r="1">
    <v t="s">Portuguese</v>
  </a>
  <a r="18">
    <v t="r">329</v>
    <v t="r">330</v>
    <v t="r">331</v>
    <v t="r">332</v>
    <v t="r">333</v>
    <v t="r">334</v>
    <v t="r">335</v>
    <v t="r">336</v>
    <v t="r">337</v>
    <v t="r">338</v>
    <v t="r">339</v>
    <v t="r">340</v>
    <v t="r">341</v>
    <v t="r">342</v>
    <v t="r">343</v>
    <v t="r">344</v>
    <v t="r">345</v>
    <v t="r">346</v>
  </a>
  <a r="1">
    <v t="s">West Africa Time Zone</v>
  </a>
  <a r="3">
    <v t="r">371</v>
    <v t="s">Samantha Marshall (Minister)</v>
    <v t="r">372</v>
  </a>
  <a r="1">
    <v t="s">English</v>
  </a>
  <a r="8">
    <v t="r">382</v>
    <v t="r">383</v>
    <v t="r">384</v>
    <v t="r">385</v>
    <v t="r">386</v>
    <v t="r">387</v>
    <v t="r">388</v>
    <v t="r">389</v>
  </a>
  <a r="2">
    <v t="s">Eastern Caribbean Time Zone</v>
    <v t="s">Atlantic Time Zone</v>
  </a>
  <a r="2">
    <v t="r">415</v>
    <v t="r">416</v>
  </a>
  <a r="2">
    <v t="s">Spanish</v>
    <v t="s">None</v>
  </a>
  <a r="24">
    <v t="r">402</v>
    <v t="r">435</v>
    <v t="r">436</v>
    <v t="r">437</v>
    <v t="r">438</v>
    <v t="r">439</v>
    <v t="r">440</v>
    <v t="r">441</v>
    <v t="r">442</v>
    <v t="r">443</v>
    <v t="r">444</v>
    <v t="r">445</v>
    <v t="r">446</v>
    <v t="r">447</v>
    <v t="r">448</v>
    <v t="r">449</v>
    <v t="r">450</v>
    <v t="r">451</v>
    <v t="r">452</v>
    <v t="r">453</v>
    <v t="r">454</v>
    <v t="r">455</v>
    <v t="r">456</v>
    <v t="r">457</v>
  </a>
  <a r="1">
    <v t="s">Argentina Time Zone</v>
  </a>
  <a r="3">
    <v t="r">485</v>
    <v t="s">Vahagn Khachaturyan (President)</v>
    <v t="r">486</v>
  </a>
  <a r="1">
    <v t="s">Armenian</v>
  </a>
  <a r="11">
    <v t="r">471</v>
    <v t="r">503</v>
    <v t="r">504</v>
    <v t="r">505</v>
    <v t="r">506</v>
    <v t="r">507</v>
    <v t="r">508</v>
    <v t="r">509</v>
    <v t="r">510</v>
    <v t="r">511</v>
    <v t="r">512</v>
  </a>
  <a r="1">
    <v t="s">Armenia Time Zone</v>
  </a>
  <a r="1">
    <v t="r">535</v>
  </a>
  <a r="2">
    <v t="s">Dutch</v>
    <v t="s">Papiamento</v>
  </a>
  <a r="1">
    <v t="s">Atlantic Time Zone</v>
  </a>
  <a r="4">
    <v t="r">371</v>
    <v t="r">566</v>
    <v t="r">567</v>
    <v t="r">568</v>
  </a>
  <a r="1">
    <v t="s">None</v>
  </a>
  <a r="8">
    <v t="r">586</v>
    <v t="r">587</v>
    <v t="r">588</v>
    <v t="r">589</v>
    <v t="r">590</v>
    <v t="r">591</v>
    <v t="r">592</v>
    <v t="r">593</v>
  </a>
  <a r="12">
    <v t="s">Norfolk Time Zone</v>
    <v t="s">Lord Howe Time Zone</v>
    <v t="s">Australian Eastern Time Zone</v>
    <v t="s">Australian Central Time Zone</v>
    <v t="s">Central Western Time Zone</v>
    <v t="s">Australian Western Time Zone</v>
    <v t="s">Casey Time Zone</v>
    <v t="s">Christmas Island Time Zone</v>
    <v t="s">Davis Time Zone</v>
    <v t="s">Cocos Islands Time Zone</v>
    <v t="s">Heard and McDonald Islands Time Zone</v>
    <v t="s">Mawson Station Time Zone</v>
  </a>
  <a r="4">
    <v t="s">Karl Nehammer (Chancellor)</v>
    <v t="r">621</v>
    <v t="r">622</v>
    <v t="r">623</v>
  </a>
  <a r="1">
    <v t="s">German</v>
  </a>
  <a r="9">
    <v t="r">607</v>
    <v t="r">640</v>
    <v t="r">641</v>
    <v t="r">642</v>
    <v t="r">643</v>
    <v t="r">644</v>
    <v t="r">645</v>
    <v t="r">646</v>
    <v t="r">647</v>
  </a>
  <a r="3">
    <v t="r">673</v>
    <v t="r">674</v>
    <v t="s">Ali Asadov (Prime Minister)</v>
  </a>
  <a r="1">
    <v t="s">Azerbaijani language</v>
  </a>
  <a r="69">
    <v t="r">660</v>
    <v t="r">691</v>
    <v t="r">692</v>
    <v t="r">693</v>
    <v t="r">694</v>
    <v t="s">Nakhchivan Autonomous Republic</v>
    <v t="r">695</v>
    <v t="r">696</v>
    <v t="r">697</v>
    <v t="r">698</v>
    <v t="r">699</v>
    <v t="r">700</v>
    <v t="r">701</v>
    <v t="r">702</v>
    <v t="r">703</v>
    <v t="r">704</v>
    <v t="r">705</v>
    <v t="r">706</v>
    <v t="r">707</v>
    <v t="r">708</v>
    <v t="r">709</v>
    <v t="r">710</v>
    <v t="r">711</v>
    <v t="r">712</v>
    <v t="r">713</v>
    <v t="r">714</v>
    <v t="r">715</v>
    <v t="r">716</v>
    <v t="r">717</v>
    <v t="r">718</v>
    <v t="r">719</v>
    <v t="r">720</v>
    <v t="r">721</v>
    <v t="r">722</v>
    <v t="r">723</v>
    <v t="r">724</v>
    <v t="r">725</v>
    <v t="r">726</v>
    <v t="r">727</v>
    <v t="r">728</v>
    <v t="r">729</v>
    <v t="r">730</v>
    <v t="r">731</v>
    <v t="r">732</v>
    <v t="r">733</v>
    <v t="r">734</v>
    <v t="r">735</v>
    <v t="r">736</v>
    <v t="r">737</v>
    <v t="r">738</v>
    <v t="r">739</v>
    <v t="r">740</v>
    <v t="r">741</v>
    <v t="r">742</v>
    <v t="r">743</v>
    <v t="r">744</v>
    <v t="r">745</v>
    <v t="r">746</v>
    <v t="r">747</v>
    <v t="r">748</v>
    <v t="r">749</v>
    <v t="r">750</v>
    <v t="r">751</v>
    <v t="r">752</v>
    <v t="r">753</v>
    <v t="r">754</v>
    <v t="r">755</v>
    <v t="r">756</v>
    <v t="r">757</v>
  </a>
  <a r="1">
    <v t="s">Azerbaijan Time Zone</v>
  </a>
  <a r="3">
    <v t="r">371</v>
    <v t="r">780</v>
    <v t="s">Philip Davis (Prime Minister)</v>
  </a>
  <a r="43">
    <v t="r">790</v>
    <v t="r">791</v>
    <v t="r">792</v>
    <v t="r">793</v>
    <v t="s">Green Turtle Cay</v>
    <v t="r">794</v>
    <v t="r">795</v>
    <v t="r">796</v>
    <v t="r">797</v>
    <v t="r">798</v>
    <v t="r">799</v>
    <v t="r">800</v>
    <v t="r">801</v>
    <v t="r">802</v>
    <v t="r">803</v>
    <v t="r">804</v>
    <v t="r">805</v>
    <v t="r">806</v>
    <v t="r">807</v>
    <v t="r">808</v>
    <v t="r">809</v>
    <v t="r">810</v>
    <v t="r">811</v>
    <v t="r">812</v>
    <v t="r">813</v>
    <v t="r">814</v>
    <v t="r">815</v>
    <v t="s">Fresh Creek</v>
    <v t="s">Abaco Islands</v>
    <v t="r">816</v>
    <v t="r">817</v>
    <v t="r">818</v>
    <v t="r">819</v>
    <v t="r">820</v>
    <v t="r">821</v>
    <v t="r">822</v>
    <v t="r">823</v>
    <v t="r">824</v>
    <v t="r">825</v>
    <v t="r">826</v>
    <v t="s">San Salvador and Rum Cay</v>
    <v t="s">Nichollstown and Berry Islands</v>
    <v t="s">Acklins and Crooked Islands</v>
  </a>
  <a r="2">
    <v t="s">Eastern Time Zone</v>
    <v t="s">UTC−05:00</v>
  </a>
  <a r="4">
    <v t="r">853</v>
    <v t="r">854</v>
    <v t="r">855</v>
    <v t="s">Salman bin Hamad Al Khalifa (Prime Minister)</v>
  </a>
  <a r="2">
    <v t="s">Arabic</v>
    <v t="s">Modern Standard Arabic</v>
  </a>
  <a r="12">
    <v t="r">840</v>
    <v t="r">866</v>
    <v t="r">867</v>
    <v t="r">868</v>
    <v t="r">869</v>
    <v t="r">870</v>
    <v t="s">Hawar Islands</v>
    <v t="s">Sitra</v>
    <v t="s">Central Region, Bahrain</v>
    <v t="s">Northern Region, Bahrain</v>
    <v t="s">Rifa and Southern Region, Bahrain</v>
    <v t="s">Western Region, Bahrain</v>
  </a>
  <a r="1">
    <v t="s">Arabia Time Zone</v>
  </a>
  <a r="10">
    <v t="r">896</v>
    <v t="r">897</v>
    <v t="r">898</v>
    <v t="s">AK Abdul Momen (Minister)</v>
    <v t="r">899</v>
    <v t="r">900</v>
    <v t="s">Hasan Mahmud (Minister)</v>
    <v t="s">Tipu Munshi (Minister)</v>
    <v t="r">901</v>
    <v t="r">902</v>
  </a>
  <a r="1">
    <v t="s">Bengali</v>
  </a>
  <a r="73">
    <v t="r">920</v>
    <v t="r">921</v>
    <v t="r">922</v>
    <v t="r">923</v>
    <v t="r">924</v>
    <v t="r">925</v>
    <v t="r">926</v>
    <v t="r">927</v>
    <v t="r">928</v>
    <v t="r">929</v>
    <v t="r">930</v>
    <v t="r">931</v>
    <v t="r">932</v>
    <v t="r">933</v>
    <v t="r">934</v>
    <v t="r">935</v>
    <v t="r">936</v>
    <v t="r">937</v>
    <v t="r">938</v>
    <v t="r">939</v>
    <v t="r">940</v>
    <v t="r">941</v>
    <v t="r">942</v>
    <v t="r">943</v>
    <v t="r">944</v>
    <v t="r">945</v>
    <v t="r">946</v>
    <v t="r">947</v>
    <v t="r">948</v>
    <v t="r">949</v>
    <v t="r">950</v>
    <v t="r">951</v>
    <v t="r">952</v>
    <v t="r">953</v>
    <v t="r">954</v>
    <v t="r">955</v>
    <v t="r">956</v>
    <v t="r">957</v>
    <v t="r">958</v>
    <v t="r">959</v>
    <v t="r">960</v>
    <v t="r">961</v>
    <v t="r">962</v>
    <v t="r">963</v>
    <v t="r">964</v>
    <v t="r">965</v>
    <v t="r">966</v>
    <v t="r">967</v>
    <v t="r">968</v>
    <v t="r">969</v>
    <v t="r">970</v>
    <v t="r">971</v>
    <v t="r">972</v>
    <v t="r">973</v>
    <v t="r">974</v>
    <v t="r">975</v>
    <v t="r">976</v>
    <v t="r">977</v>
    <v t="r">978</v>
    <v t="r">979</v>
    <v t="r">980</v>
    <v t="r">981</v>
    <v t="r">982</v>
    <v t="r">983</v>
    <v t="r">984</v>
    <v t="r">985</v>
    <v t="r">986</v>
    <v t="r">987</v>
    <v t="r">988</v>
    <v t="r">989</v>
    <v t="r">990</v>
    <v t="s">Chittagong Hill Tracts</v>
    <v t="r">991</v>
  </a>
  <a r="1">
    <v t="s">Bangladesh Standard Time</v>
  </a>
  <a r="2">
    <v t="r">1014</v>
    <v t="r">1015</v>
  </a>
  <a r="2">
    <v t="s">English</v>
    <v t="s">English in Barbados</v>
  </a>
  <a r="11">
    <v t="r">1027</v>
    <v t="r">1028</v>
    <v t="r">1029</v>
    <v t="r">1030</v>
    <v t="r">1031</v>
    <v t="r">1032</v>
    <v t="r">1033</v>
    <v t="r">1034</v>
    <v t="r">1035</v>
    <v t="r">1036</v>
    <v t="r">1037</v>
  </a>
  <a r="3">
    <v t="s">Dmitry Pinevich (Minister)</v>
    <v t="r">1062</v>
    <v t="s">Roman Golovchenko (Prime Minister)</v>
  </a>
  <a r="2">
    <v t="s">Russian</v>
    <v t="s">Belarusian</v>
  </a>
  <a r="7">
    <v t="r">1050</v>
    <v t="r">1078</v>
    <v t="r">1079</v>
    <v t="r">1080</v>
    <v t="r">1081</v>
    <v t="r">1082</v>
    <v t="r">1083</v>
  </a>
  <a r="2">
    <v t="s">Kaliningrad Time</v>
    <v t="s">Moscow Time Zone</v>
  </a>
  <a r="3">
    <v t="s">French</v>
    <v t="s">Dutch</v>
    <v t="s">German</v>
  </a>
  <a r="6">
    <v t="s">Limburg</v>
    <v t="s">Luxembourg</v>
    <v t="s">Flemish Brabant</v>
    <v t="s">East Flanders</v>
    <v t="s">West Flanders</v>
    <v t="s">Walloon Brabant</v>
  </a>
  <a r="2">
    <v t="r">371</v>
    <v t="r">1149</v>
  </a>
  <a r="6">
    <v t="r">1164</v>
    <v t="r">1165</v>
    <v t="r">1166</v>
    <v t="r">1167</v>
    <v t="r">1168</v>
    <v t="r">1169</v>
  </a>
  <a r="1">
    <v t="s">Central Time Zone</v>
  </a>
  <a r="2">
    <v t="s">Louis Vlavonou (President)</v>
    <v t="s">Mariam Chabi Talata (Vice President)</v>
  </a>
  <a r="1">
    <v t="s">French</v>
  </a>
  <a r="11">
    <v t="r">1211</v>
    <v t="r">1212</v>
    <v t="r">1213</v>
    <v t="r">1214</v>
    <v t="r">1215</v>
    <v t="r">1216</v>
    <v t="r">1217</v>
    <v t="r">1218</v>
    <v t="r">1219</v>
    <v t="r">1220</v>
    <v t="r">1221</v>
  </a>
  <a r="2">
    <v t="r">1246</v>
    <v t="r">1247</v>
  </a>
  <a r="1">
    <v t="s">Dzongkha</v>
  </a>
  <a r="20">
    <v t="r">1263</v>
    <v t="r">1264</v>
    <v t="r">1265</v>
    <v t="r">1266</v>
    <v t="r">1267</v>
    <v t="r">1268</v>
    <v t="r">1269</v>
    <v t="r">1270</v>
    <v t="r">1271</v>
    <v t="r">1272</v>
    <v t="r">1273</v>
    <v t="r">1274</v>
    <v t="r">1275</v>
    <v t="r">1276</v>
    <v t="r">1277</v>
    <v t="r">1278</v>
    <v t="r">1279</v>
    <v t="r">1280</v>
    <v t="r">1281</v>
    <v t="r">1282</v>
  </a>
  <a r="1">
    <v t="s">Bhutan Time Zone</v>
  </a>
  <a r="2">
    <v t="r">1308</v>
    <v t="r">1309</v>
  </a>
  <a r="36">
    <v t="s">Spanish</v>
    <v t="s">Aymara language</v>
    <v t="s">Yine language</v>
    <v t="s">Mòoré Language</v>
    <v t="s">Puquina Language</v>
    <v t="s">Baure Language</v>
    <v t="s">Sirionó language</v>
    <v t="s">Yaminahua Language</v>
    <v t="s">Pauserna Language</v>
    <v t="s">Araona Language</v>
    <v t="s">Yuracaré language</v>
    <v t="s">Kallawaya</v>
    <v t="s">Uru language</v>
    <v t="s">Tacana Language</v>
    <v t="s">Ayoreo language</v>
    <v t="s">Wichí Lhamtés Nocten Language</v>
    <v t="s">Machiguenga language</v>
    <v t="s">Tsimané Language</v>
    <v t="s">Cavineña Language</v>
    <v t="s">Chiquitano Language</v>
    <v t="s">Leco Language</v>
    <v t="s">Canichana Language</v>
    <v t="s">Chakobo language</v>
    <v t="s">Itonama Language</v>
    <v t="s">Ayacucho Quechua</v>
    <v t="s">Reyesano Language</v>
    <v t="s">Cayubaba Language</v>
    <v t="s">Toromono language</v>
    <v t="s">Movima language</v>
    <v t="s">Itene Language</v>
    <v t="s">Guaraní language</v>
    <v t="s">Guarayu Language</v>
    <v t="s">Moxos language</v>
    <v t="s">Tapieté Language</v>
    <v t="s">Pacahuara language</v>
    <v t="s">Yuqui Language</v>
  </a>
  <a r="9">
    <v t="r">1324</v>
    <v t="r">1325</v>
    <v t="r">1326</v>
    <v t="r">1327</v>
    <v t="r">1328</v>
    <v t="r">1329</v>
    <v t="r">1330</v>
    <v t="r">1331</v>
    <v t="r">1332</v>
  </a>
  <a r="1">
    <v t="s">Bolivia Time Zone</v>
  </a>
  <a r="4">
    <v t="s">Bosnian</v>
    <v t="s">Serbian</v>
    <v t="s">Croatian</v>
    <v t="s">None</v>
  </a>
  <a r="13">
    <v t="s">Sarajevo Canton</v>
    <v t="r">1371</v>
    <v t="r">1372</v>
    <v t="r">1373</v>
    <v t="r">1374</v>
    <v t="r">1375</v>
    <v t="r">1376</v>
    <v t="r">1377</v>
    <v t="r">1378</v>
    <v t="r">1379</v>
    <v t="r">1357</v>
    <v t="r">1380</v>
    <v t="r">1381</v>
  </a>
  <a r="2">
    <v t="r">1405</v>
    <v t="r">1406</v>
  </a>
  <a r="2">
    <v t="s">English</v>
    <v t="s">Tswana</v>
  </a>
  <a r="16">
    <v t="r">1393</v>
    <v t="r">1424</v>
    <v t="r">1425</v>
    <v t="r">1426</v>
    <v t="r">1427</v>
    <v t="r">1428</v>
    <v t="r">1429</v>
    <v t="r">1430</v>
    <v t="r">1431</v>
    <v t="r">1432</v>
    <v t="r">1433</v>
    <v t="r">1434</v>
    <v t="r">1435</v>
    <v t="r">1436</v>
    <v t="r">1437</v>
    <v t="r">1438</v>
  </a>
  <a r="1">
    <v t="s">Central Africa Time Zone</v>
  </a>
  <a r="4">
    <v t="r">1464</v>
    <v t="s">Milton Ribeiro (Minister)</v>
    <v t="s">Eduardo Pazuello (Minister)</v>
    <v t="r">1465</v>
  </a>
  <a r="27">
    <v t="r">1480</v>
    <v t="r">1481</v>
    <v t="r">1482</v>
    <v t="r">1483</v>
    <v t="r">1484</v>
    <v t="r">1485</v>
    <v t="r">1486</v>
    <v t="r">1487</v>
    <v t="r">1488</v>
    <v t="r">1489</v>
    <v t="r">1490</v>
    <v t="r">1491</v>
    <v t="r">1492</v>
    <v t="r">1493</v>
    <v t="r">1494</v>
    <v t="r">1495</v>
    <v t="r">1496</v>
    <v t="r">1497</v>
    <v t="r">1498</v>
    <v t="r">1499</v>
    <v t="r">1500</v>
    <v t="r">1501</v>
    <v t="r">1502</v>
    <v t="r">1503</v>
    <v t="r">1504</v>
    <v t="r">1505</v>
    <v t="r">1506</v>
  </a>
  <a r="3">
    <v t="s">Fernando de Noronha Time Zone</v>
    <v t="s">Brasília Time Zone</v>
    <v t="s">Amazon Time Zone</v>
  </a>
  <a r="2">
    <v t="s">Malay</v>
    <v t="s">English</v>
  </a>
  <a r="4">
    <v t="r">1542</v>
    <v t="r">1543</v>
    <v t="r">1544</v>
    <v t="r">1545</v>
  </a>
  <a r="1">
    <v t="s">Brunei Darussalam Time Zone</v>
  </a>
  <a r="2">
    <v t="r">1570</v>
    <v t="r">1571</v>
  </a>
  <a r="1">
    <v t="s">Bulgarian</v>
  </a>
  <a r="28">
    <v t="r">1588</v>
    <v t="r">1589</v>
    <v t="r">1590</v>
    <v t="r">1591</v>
    <v t="r">1592</v>
    <v t="r">1593</v>
    <v t="r">1594</v>
    <v t="r">1595</v>
    <v t="r">1596</v>
    <v t="r">1597</v>
    <v t="r">1598</v>
    <v t="r">1599</v>
    <v t="r">1600</v>
    <v t="r">1601</v>
    <v t="r">1602</v>
    <v t="r">1603</v>
    <v t="r">1604</v>
    <v t="r">1605</v>
    <v t="r">1606</v>
    <v t="r">1607</v>
    <v t="r">1608</v>
    <v t="r">1609</v>
    <v t="r">1610</v>
    <v t="r">1611</v>
    <v t="r">1612</v>
    <v t="r">1613</v>
    <v t="r">1614</v>
    <v t="r">1615</v>
  </a>
  <a r="2">
    <v t="s">Eastern European Summer Time</v>
    <v t="s">Eastern European Time Zone</v>
  </a>
  <a r="1">
    <v t="s">Albert Ouédraogo (Prime Minister)</v>
  </a>
  <a r="58">
    <v t="r">1654</v>
    <v t="r">1655</v>
    <v t="r">1656</v>
    <v t="r">1657</v>
    <v t="r">1658</v>
    <v t="r">1659</v>
    <v t="r">1660</v>
    <v t="r">1661</v>
    <v t="r">1662</v>
    <v t="r">1663</v>
    <v t="r">1664</v>
    <v t="r">1665</v>
    <v t="r">1666</v>
    <v t="r">1667</v>
    <v t="s">Séno Province</v>
    <v t="r">1668</v>
    <v t="r">1669</v>
    <v t="r">1670</v>
    <v t="r">1671</v>
    <v t="r">1672</v>
    <v t="r">1673</v>
    <v t="r">1674</v>
    <v t="r">1675</v>
    <v t="r">1676</v>
    <v t="r">1677</v>
    <v t="r">1678</v>
    <v t="r">1679</v>
    <v t="r">1680</v>
    <v t="s">Kénédougou Province</v>
    <v t="r">1681</v>
    <v t="r">1682</v>
    <v t="r">1683</v>
    <v t="s">Koulpélogo Province</v>
    <v t="s">Ioba Province</v>
    <v t="s">Léraba Province</v>
    <v t="r">1684</v>
    <v t="s">Houet Province</v>
    <v t="s">Zondoma Province</v>
    <v t="s">Kourwéogo Province</v>
    <v t="s">Yatenga Province</v>
    <v t="s">Passoré Province</v>
    <v t="s">Yagha Province</v>
    <v t="s">Sanguié Province</v>
    <v t="s">Sourou Province</v>
    <v t="s">Tapoa Province</v>
    <v t="s">Sanmatenga Province</v>
    <v t="r">1685</v>
    <v t="s">Sissili Province</v>
    <v t="s">Soum Province</v>
    <v t="s">Namentenga Province</v>
    <v t="r">1686</v>
    <v t="s">Loroum Province</v>
    <v t="r">1687</v>
    <v t="s">Tuy Province</v>
    <v t="s">Noumbiel Province</v>
    <v t="s">Ziro Province</v>
    <v t="s">Nayala Province</v>
    <v t="s">Poni Province</v>
  </a>
  <a r="1">
    <v t="s">Greenwich Mean Time Zone</v>
  </a>
  <a r="3">
    <v t="s">Alain-Guillaume Bunyoni (Prime Minister)</v>
    <v t="s">Evariste Ndayishimiye (President)</v>
    <v t="s">Prosper Bazombanza (Vice President)</v>
  </a>
  <a r="3">
    <v t="s">Kirundi</v>
    <v t="s">French</v>
    <v t="s">English</v>
  </a>
  <a r="18">
    <v t="r">1723</v>
    <v t="r">1724</v>
    <v t="r">1725</v>
    <v t="r">1726</v>
    <v t="r">1727</v>
    <v t="r">1728</v>
    <v t="r">1729</v>
    <v t="r">1730</v>
    <v t="r">1731</v>
    <v t="r">1732</v>
    <v t="r">1733</v>
    <v t="r">1734</v>
    <v t="r">1735</v>
    <v t="r">1736</v>
    <v t="r">1737</v>
    <v t="r">1738</v>
    <v t="r">1739</v>
    <v t="r">1740</v>
  </a>
  <a r="1">
    <v t="r">1762</v>
  </a>
  <a r="20">
    <v t="r">1778</v>
    <v t="r">1779</v>
    <v t="r">1780</v>
    <v t="r">1781</v>
    <v t="r">1782</v>
    <v t="r">1783</v>
    <v t="r">1784</v>
    <v t="r">1785</v>
    <v t="r">1786</v>
    <v t="r">1787</v>
    <v t="r">1788</v>
    <v t="r">1789</v>
    <v t="r">1790</v>
    <v t="r">1791</v>
    <v t="r">1792</v>
    <v t="r">1793</v>
    <v t="r">1794</v>
    <v t="r">1795</v>
    <v t="r">1796</v>
    <v t="r">1797</v>
  </a>
  <a r="1">
    <v t="s">Cape Verde Time Zone</v>
  </a>
  <a r="3">
    <v t="r">1825</v>
    <v t="r">1826</v>
    <v t="r">1827</v>
  </a>
  <a r="1">
    <v t="s">Khmer language</v>
  </a>
  <a r="3">
    <v t="r">1811</v>
    <v t="r">1837</v>
    <v t="r">1838</v>
  </a>
  <a r="1">
    <v t="s">Indochina Time Zone</v>
  </a>
  <a r="2">
    <v t="r">1865</v>
    <v t="s">Joseph Ngute (Prime Minister)</v>
  </a>
  <a r="2">
    <v t="s">French</v>
    <v t="s">English</v>
  </a>
  <a r="10">
    <v t="r">1881</v>
    <v t="r">1882</v>
    <v t="r">1883</v>
    <v t="r">1884</v>
    <v t="r">1885</v>
    <v t="r">1886</v>
    <v t="r">1887</v>
    <v t="r">1888</v>
    <v t="r">1889</v>
    <v t="r">1890</v>
  </a>
  <a r="1">
    <v t="r">1916</v>
  </a>
  <a r="4">
    <v t="s">French</v>
    <v t="s">English</v>
    <v t="s">Canadian English</v>
    <v t="s">Canadian French</v>
  </a>
  <a r="14">
    <v t="r">1930</v>
    <v t="r">1931</v>
    <v t="r">1932</v>
    <v t="r">1933</v>
    <v t="r">1934</v>
    <v t="r">1935</v>
    <v t="r">1936</v>
    <v t="r">1937</v>
    <v t="r">1938</v>
    <v t="r">1939</v>
    <v t="r">1940</v>
    <v t="r">1941</v>
    <v t="r">1942</v>
    <v t="r">1943</v>
  </a>
  <a r="6">
    <v t="s">Newfoundland Time Zone</v>
    <v t="s">Atlantic Time Zone</v>
    <v t="s">Eastern Time Zone</v>
    <v t="s">Central Time Zone</v>
    <v t="s">Mountain Time Zone</v>
    <v t="s">Pacific Time Zone</v>
  </a>
  <a r="2">
    <v t="r">1967</v>
    <v t="s">Félix Moloua (Prime Minister)</v>
  </a>
  <a r="2">
    <v t="s">French</v>
    <v t="s">Sango language</v>
  </a>
  <a r="17">
    <v t="r">1956</v>
    <v t="r">1981</v>
    <v t="r">1982</v>
    <v t="r">1983</v>
    <v t="r">1984</v>
    <v t="r">1985</v>
    <v t="r">1986</v>
    <v t="r">1987</v>
    <v t="r">1988</v>
    <v t="r">1989</v>
    <v t="r">1990</v>
    <v t="r">1991</v>
    <v t="r">1992</v>
    <v t="r">1993</v>
    <v t="r">1994</v>
    <v t="r">1995</v>
    <v t="r">1996</v>
  </a>
  <a r="1">
    <v t="r">2020</v>
  </a>
  <a r="2">
    <v t="s">French</v>
    <v t="s">Arabic</v>
  </a>
  <a r="6">
    <v t="r">2009</v>
    <v t="r">2035</v>
    <v t="r">2036</v>
    <v t="r">2037</v>
    <v t="r">2038</v>
    <v t="r">2039</v>
  </a>
  <a r="1">
    <v t="r">2063</v>
  </a>
  <a r="14">
    <v t="r">2079</v>
    <v t="r">2080</v>
    <v t="r">2081</v>
    <v t="r">2082</v>
    <v t="r">2083</v>
    <v t="r">2084</v>
    <v t="r">2085</v>
    <v t="r">2086</v>
    <v t="r">2087</v>
    <v t="r">2088</v>
    <v t="r">2089</v>
    <v t="r">2090</v>
    <v t="r">2091</v>
    <v t="r">2092</v>
  </a>
  <a r="2">
    <v t="s">Chile Time Zone</v>
    <v t="s">Easter Island Time Zone</v>
  </a>
  <a r="2">
    <v t="r">2121</v>
    <v t="r">2122</v>
  </a>
  <a r="1">
    <v t="s">Standard Chinese</v>
  </a>
  <a r="34">
    <v t="r">2139</v>
    <v t="r">2140</v>
    <v t="r">2141</v>
    <v t="r">2106</v>
    <v t="r">2142</v>
    <v t="r">2120</v>
    <v t="r">2143</v>
    <v t="r">2144</v>
    <v t="r">2145</v>
    <v t="r">2146</v>
    <v t="r">2147</v>
    <v t="r">2148</v>
    <v t="r">2149</v>
    <v t="r">2150</v>
    <v t="r">2151</v>
    <v t="r">2152</v>
    <v t="r">2153</v>
    <v t="r">2154</v>
    <v t="r">2155</v>
    <v t="r">2156</v>
    <v t="r">2157</v>
    <v t="r">2158</v>
    <v t="r">2159</v>
    <v t="r">2160</v>
    <v t="r">2161</v>
    <v t="r">2162</v>
    <v t="r">2163</v>
    <v t="r">2164</v>
    <v t="r">2165</v>
    <v t="s">Taiwan Province, People's Republic of China</v>
    <v t="r">2166</v>
    <v t="r">2167</v>
    <v t="r">2168</v>
    <v t="r">2169</v>
  </a>
  <a r="1">
    <v t="s">China Standard Time</v>
  </a>
  <a r="2">
    <v t="s">Chinese</v>
    <v t="s">Portuguese</v>
  </a>
  <a r="2">
    <v t="s">Chinese</v>
    <v t="s">English</v>
  </a>
  <a r="2">
    <v t="s">Hong Kong Time Zone</v>
    <v t="s">China Standard Time</v>
  </a>
  <a r="2">
    <v t="r">2241</v>
    <v t="r">2242</v>
  </a>
  <a r="1">
    <v t="s">Spanish</v>
  </a>
  <a r="33">
    <v t="r">2229</v>
    <v t="r">2257</v>
    <v t="r">2258</v>
    <v t="r">2259</v>
    <v t="r">2260</v>
    <v t="r">2261</v>
    <v t="r">2262</v>
    <v t="r">2263</v>
    <v t="r">2264</v>
    <v t="r">2265</v>
    <v t="r">2266</v>
    <v t="r">2267</v>
    <v t="r">2268</v>
    <v t="r">2269</v>
    <v t="r">2270</v>
    <v t="r">2271</v>
    <v t="r">2272</v>
    <v t="r">2273</v>
    <v t="r">2274</v>
    <v t="r">2275</v>
    <v t="r">2276</v>
    <v t="r">2277</v>
    <v t="r">2278</v>
    <v t="r">2279</v>
    <v t="r">2280</v>
    <v t="r">2281</v>
    <v t="r">2282</v>
    <v t="r">2283</v>
    <v t="r">2284</v>
    <v t="r">2285</v>
    <v t="r">2286</v>
    <v t="r">2287</v>
    <v t="r">2288</v>
  </a>
  <a r="2">
    <v t="s">Time in Colombia</v>
    <v t="s">Colombia Time Zone</v>
  </a>
  <a r="1">
    <v t="s">Dhoihir Dhoulkamal (Minister)</v>
  </a>
  <a r="3">
    <v t="s">French</v>
    <v t="s">Arabic</v>
    <v t="s">Comorian language</v>
  </a>
  <a r="3">
    <v t="r">2324</v>
    <v t="r">2325</v>
    <v t="r">2326</v>
  </a>
  <a r="1">
    <v t="s">East Africa Time Zone</v>
  </a>
  <a r="2">
    <v t="r">2350</v>
    <v t="r">2351</v>
  </a>
  <a r="5">
    <v t="s">Gustavo J. Segura Sancho (Minister)</v>
    <v t="s">Andrea Meza Murillo (Minister)</v>
    <v t="s">Mary Munive (Vice President)</v>
    <v t="s">Stephan Brunner (Vice President)</v>
    <v t="s">Rodrigo Chaves Robles (President)</v>
  </a>
  <a r="2">
    <v t="s">Spanish</v>
    <v t="s">Costa Rican Spanish</v>
  </a>
  <a r="7">
    <v t="r">2401</v>
    <v t="r">2402</v>
    <v t="r">2403</v>
    <v t="r">2404</v>
    <v t="r">2405</v>
    <v t="r">2406</v>
    <v t="r">2407</v>
  </a>
  <a r="4">
    <v t="r">2433</v>
    <v t="r">2434</v>
    <v t="s">Tiémoko Meyliet Koné (Vice President)</v>
    <v t="r">2435</v>
  </a>
  <a r="33">
    <v t="r">2432</v>
    <v t="r">2420</v>
    <v t="s">Sud-Comoé</v>
    <v t="s">Marahoué</v>
    <v t="s">Haut-Sassandra</v>
    <v t="s">Worodougou</v>
    <v t="s">Bafing</v>
    <v t="s">Lagunes Region</v>
    <v t="r">2449</v>
    <v t="s">Moyen-Comoé</v>
    <v t="s">Agnéby</v>
    <v t="s">N'zi-Comoé</v>
    <v t="s">Fromager</v>
    <v t="s">Sud-Bandama</v>
    <v t="s">Dix-Huit Montagnes</v>
    <v t="s">Moyen-Cavally</v>
    <v t="s">Vallée du Bandama</v>
    <v t="s">Savanes Region</v>
    <v t="s">Denguélé</v>
    <v t="s">Lacs</v>
    <v t="s">Zanzan</v>
    <v t="r">2450</v>
    <v t="r">2451</v>
    <v t="r">2452</v>
    <v t="r">2453</v>
    <v t="r">2454</v>
    <v t="r">2455</v>
    <v t="r">2456</v>
    <v t="r">2457</v>
    <v t="r">2458</v>
    <v t="s">Bas-Sassandra Region</v>
    <v t="r">2459</v>
    <v t="r">2460</v>
  </a>
  <a r="2">
    <v t="r">2485</v>
    <v t="r">2486</v>
  </a>
  <a r="1">
    <v t="s">Croatian</v>
  </a>
  <a r="20">
    <v t="r">2473</v>
    <v t="r">2499</v>
    <v t="r">2500</v>
    <v t="r">2501</v>
    <v t="r">2502</v>
    <v t="r">2503</v>
    <v t="r">2504</v>
    <v t="r">2505</v>
    <v t="r">2506</v>
    <v t="r">2507</v>
    <v t="r">2508</v>
    <v t="r">2509</v>
    <v t="r">2510</v>
    <v t="r">2511</v>
    <v t="r">2512</v>
    <v t="r">2513</v>
    <v t="r">2514</v>
    <v t="r">2515</v>
    <v t="r">2516</v>
    <v t="r">2517</v>
  </a>
  <a r="2">
    <v t="r">2541</v>
    <v t="s">Manuel Marrero Cruz (Prime Minister)</v>
  </a>
  <a r="2">
    <v t="s">Spanish</v>
    <v t="s">Cuban Spanish</v>
  </a>
  <a r="16">
    <v t="r">2530</v>
    <v t="r">2550</v>
    <v t="r">2551</v>
    <v t="r">2552</v>
    <v t="r">2553</v>
    <v t="r">2554</v>
    <v t="r">2555</v>
    <v t="r">2556</v>
    <v t="r">2557</v>
    <v t="r">2558</v>
    <v t="r">2559</v>
    <v t="r">2560</v>
    <v t="r">2561</v>
    <v t="r">2562</v>
    <v t="r">2563</v>
    <v t="r">2564</v>
  </a>
  <a r="1">
    <v t="s">UTC−05:00</v>
  </a>
  <a r="1">
    <v t="r">2589</v>
  </a>
  <a r="2">
    <v t="s">Greek</v>
    <v t="s">Turkish</v>
  </a>
  <a r="6">
    <v t="r">2604</v>
    <v t="r">2605</v>
    <v t="r">2606</v>
    <v t="r">2607</v>
    <v t="r">2608</v>
    <v t="r">2609</v>
  </a>
  <a r="2">
    <v t="s">Czech</v>
    <v t="s">Slovak</v>
  </a>
  <a r="105">
    <v t="r">2622</v>
    <v t="r">2647</v>
    <v t="r">2648</v>
    <v t="r">2649</v>
    <v t="r">2650</v>
    <v t="r">2651</v>
    <v t="r">2652</v>
    <v t="r">2653</v>
    <v t="r">2654</v>
    <v t="r">2655</v>
    <v t="s">Plzeň-City District</v>
    <v t="s">Brno-City District</v>
    <v t="r">2656</v>
    <v t="r">2657</v>
    <v t="r">2658</v>
    <v t="r">2659</v>
    <v t="r">2660</v>
    <v t="r">2661</v>
    <v t="s">Ostrava-City District</v>
    <v t="r">2662</v>
    <v t="r">2663</v>
    <v t="r">2664</v>
    <v t="r">2665</v>
    <v t="r">2666</v>
    <v t="r">2667</v>
    <v t="r">2668</v>
    <v t="r">2669</v>
    <v t="r">2670</v>
    <v t="r">2671</v>
    <v t="r">2672</v>
    <v t="r">2673</v>
    <v t="r">2674</v>
    <v t="r">2675</v>
    <v t="r">2676</v>
    <v t="s">Ústí nad Orlicí District</v>
    <v t="r">2677</v>
    <v t="r">2678</v>
    <v t="r">2679</v>
    <v t="r">2680</v>
    <v t="r">2681</v>
    <v t="r">2682</v>
    <v t="r">2683</v>
    <v t="s">Prague-East District</v>
    <v t="r">2684</v>
    <v t="r">2685</v>
    <v t="s">Žďár nad Sázavou District</v>
    <v t="r">2686</v>
    <v t="r">2687</v>
    <v t="r">2688</v>
    <v t="r">2689</v>
    <v t="r">2690</v>
    <v t="r">2691</v>
    <v t="r">2692</v>
    <v t="r">2693</v>
    <v t="r">2694</v>
    <v t="s">Brno-Country District</v>
    <v t="r">2695</v>
    <v t="r">2696</v>
    <v t="r">2697</v>
    <v t="r">2698</v>
    <v t="r">2699</v>
    <v t="s">Prague-West District</v>
    <v t="r">2700</v>
    <v t="r">2701</v>
    <v t="r">2702</v>
    <v t="r">2703</v>
    <v t="r">2704</v>
    <v t="r">2705</v>
    <v t="r">2706</v>
    <v t="r">2707</v>
    <v t="r">2708</v>
    <v t="r">2709</v>
    <v t="s">Karlovy Vary District</v>
    <v t="r">2710</v>
    <v t="r">2711</v>
    <v t="r">2712</v>
    <v t="r">2713</v>
    <v t="r">2714</v>
    <v t="s">Rychnov nad Kněžnou District</v>
    <v t="r">2715</v>
    <v t="r">2716</v>
    <v t="r">2717</v>
    <v t="r">2718</v>
    <v t="r">2719</v>
    <v t="r">2720</v>
    <v t="r">2721</v>
    <v t="r">2722</v>
    <v t="s">Plzeň-South District</v>
    <v t="s">Plzeň-North District</v>
    <v t="r">2723</v>
    <v t="r">2724</v>
    <v t="r">2725</v>
    <v t="r">2726</v>
    <v t="r">2727</v>
    <v t="r">2728</v>
    <v t="r">2729</v>
    <v t="r">2730</v>
    <v t="r">2731</v>
    <v t="r">2732</v>
    <v t="r">2733</v>
    <v t="s">Přerov District</v>
    <v t="r">2734</v>
    <v t="r">2735</v>
    <v t="r">2736</v>
    <v t="s">Vysočina Region</v>
  </a>
  <a r="4">
    <v t="r">2762</v>
    <v t="r">2763</v>
    <v t="r">2764</v>
    <v t="r">2765</v>
  </a>
  <a r="1">
    <v t="s">Danish</v>
  </a>
  <a r="20">
    <v t="r">2749</v>
    <v t="r">2778</v>
    <v t="r">2779</v>
    <v t="r">2780</v>
    <v t="r">2781</v>
    <v t="s">South Jutland County</v>
    <v t="r">2782</v>
    <v t="r">2783</v>
    <v t="s">North Jutland County</v>
    <v t="s">Frederiksborg County</v>
    <v t="s">Ribe County</v>
    <v t="s">Aarhus County</v>
    <v t="s">Funen County</v>
    <v t="s">Viborg County</v>
    <v t="s">Vejle County</v>
    <v t="s">Ringkjøbing County</v>
    <v t="s">Copenhagen County</v>
    <v t="s">Roskilde County</v>
    <v t="s">Storstrøm County</v>
    <v t="s">Bornholm County</v>
  </a>
  <a r="2">
    <v t="r">2804</v>
    <v t="r">2805</v>
  </a>
  <a r="10">
    <v t="r">2813</v>
    <v t="r">2814</v>
    <v t="r">2815</v>
    <v t="r">2816</v>
    <v t="r">2817</v>
    <v t="r">2818</v>
    <v t="r">2819</v>
    <v t="r">2820</v>
    <v t="r">2821</v>
    <v t="r">2822</v>
  </a>
  <a r="2">
    <v t="r">2845</v>
    <v t="s">Raquel Peña de Antuña (Vice President)</v>
  </a>
  <a r="2">
    <v t="s">Spanish</v>
    <v t="s">Dominican Spanish</v>
  </a>
  <a r="32">
    <v t="r">2857</v>
    <v t="r">2858</v>
    <v t="r">2859</v>
    <v t="r">2860</v>
    <v t="r">2861</v>
    <v t="r">2862</v>
    <v t="r">2863</v>
    <v t="r">2864</v>
    <v t="r">2865</v>
    <v t="r">2866</v>
    <v t="r">2867</v>
    <v t="r">2868</v>
    <v t="r">2869</v>
    <v t="r">2870</v>
    <v t="r">2871</v>
    <v t="r">2872</v>
    <v t="r">2873</v>
    <v t="r">2874</v>
    <v t="r">2875</v>
    <v t="r">2876</v>
    <v t="r">2877</v>
    <v t="r">2878</v>
    <v t="r">2879</v>
    <v t="r">2880</v>
    <v t="r">2881</v>
    <v t="r">2882</v>
    <v t="r">2883</v>
    <v t="r">2884</v>
    <v t="r">2885</v>
    <v t="r">2886</v>
    <v t="r">2887</v>
    <v t="r">2888</v>
  </a>
  <a r="3">
    <v t="s">Félix Tshisekedi (President)</v>
    <v t="r">2912</v>
    <v t="s">Jean-Michel Sama Lukonde (Prime Minister)</v>
  </a>
  <a r="5">
    <v t="s">French</v>
    <v t="s">Swahili</v>
    <v t="s">Kongo language</v>
    <v t="s">Lingala</v>
    <v t="s">Luba-Kasai Language</v>
  </a>
  <a r="22">
    <v t="r">2900</v>
    <v t="r">2928</v>
    <v t="r">2929</v>
    <v t="r">2930</v>
    <v t="r">2931</v>
    <v t="r">2932</v>
    <v t="r">2933</v>
    <v t="r">2934</v>
    <v t="r">2935</v>
    <v t="r">2936</v>
    <v t="r">2937</v>
    <v t="r">2938</v>
    <v t="r">2939</v>
    <v t="r">2940</v>
    <v t="r">2941</v>
    <v t="r">2942</v>
    <v t="r">2943</v>
    <v t="r">2944</v>
    <v t="s">Province of Équateur</v>
    <v t="r">2945</v>
    <v t="r">2946</v>
    <v t="r">2947</v>
  </a>
  <a r="2">
    <v t="s">Central Africa Time Zone</v>
    <v t="s">West Africa Time Zone</v>
  </a>
  <a r="2">
    <v t="r">2973</v>
    <v t="s">Alfredo Borrero (Vice President)</v>
  </a>
  <a r="24">
    <v t="r">2989</v>
    <v t="r">2990</v>
    <v t="r">2991</v>
    <v t="r">2992</v>
    <v t="r">2993</v>
    <v t="r">2994</v>
    <v t="r">2995</v>
    <v t="r">2996</v>
    <v t="r">2997</v>
    <v t="r">2998</v>
    <v t="r">2999</v>
    <v t="r">3000</v>
    <v t="r">3001</v>
    <v t="r">3002</v>
    <v t="r">3003</v>
    <v t="r">3004</v>
    <v t="r">3005</v>
    <v t="r">3006</v>
    <v t="r">3007</v>
    <v t="r">3008</v>
    <v t="r">3009</v>
    <v t="r">3010</v>
    <v t="r">3011</v>
    <v t="r">3012</v>
  </a>
  <a r="3">
    <v t="s">Ecuador Time Zone</v>
    <v t="s">UTC−05:00</v>
    <v t="s">Galápagos Time Zone</v>
  </a>
  <a r="2">
    <v t="r">3037</v>
    <v t="r">3038</v>
  </a>
  <a r="1">
    <v t="s">Modern Standard Arabic</v>
  </a>
  <a r="26">
    <v t="r">3055</v>
    <v t="r">3056</v>
    <v t="r">3057</v>
    <v t="r">3058</v>
    <v t="r">3059</v>
    <v t="r">3060</v>
    <v t="r">3061</v>
    <v t="r">3062</v>
    <v t="r">3063</v>
    <v t="r">3064</v>
    <v t="r">3065</v>
    <v t="r">3066</v>
    <v t="r">3067</v>
    <v t="r">3068</v>
    <v t="r">3069</v>
    <v t="r">3070</v>
    <v t="r">3071</v>
    <v t="r">3072</v>
    <v t="r">3073</v>
    <v t="r">3074</v>
    <v t="r">3075</v>
    <v t="r">3076</v>
    <v t="r">3077</v>
    <v t="r">3078</v>
    <v t="r">3079</v>
    <v t="r">3080</v>
  </a>
  <a r="2">
    <v t="s">Eastern European Time Zone</v>
    <v t="s">Egypt Standard Time</v>
  </a>
  <a r="2">
    <v t="r">3106</v>
    <v t="s">Félix Ulloa (Vice President)</v>
  </a>
  <a r="2">
    <v t="s">Spanish</v>
    <v t="s">Salvadoran Spanish</v>
  </a>
  <a r="14">
    <v t="r">3120</v>
    <v t="r">3121</v>
    <v t="r">3122</v>
    <v t="r">3123</v>
    <v t="r">3124</v>
    <v t="r">3125</v>
    <v t="r">3126</v>
    <v t="r">3127</v>
    <v t="r">3128</v>
    <v t="r">3129</v>
    <v t="r">3130</v>
    <v t="r">3131</v>
    <v t="r">3132</v>
    <v t="r">3133</v>
  </a>
  <a r="3">
    <v t="r">3155</v>
    <v t="r">3156</v>
    <v t="r">3157</v>
  </a>
  <a r="3">
    <v t="s">Spanish</v>
    <v t="s">French</v>
    <v t="s">Portuguese</v>
  </a>
  <a r="9">
    <v t="r">3167</v>
    <v t="s">Insular Region</v>
    <v t="s">Río Muni</v>
    <v t="r">3168</v>
    <v t="r">3169</v>
    <v t="r">3170</v>
    <v t="r">3171</v>
    <v t="r">3172</v>
    <v t="r">3173</v>
  </a>
  <a r="3">
    <v t="r">3197</v>
    <v t="r">3198</v>
    <v t="s">Alar Karis (President)</v>
  </a>
  <a r="1">
    <v t="s">Estonian</v>
  </a>
  <a r="15">
    <v t="s">Lääne County</v>
    <v t="r">3211</v>
    <v t="r">3212</v>
    <v t="r">3213</v>
    <v t="r">3214</v>
    <v t="r">3215</v>
    <v t="r">3216</v>
    <v t="r">3217</v>
    <v t="r">3218</v>
    <v t="r">3219</v>
    <v t="r">3220</v>
    <v t="r">3221</v>
    <v t="r">3222</v>
    <v t="r">3223</v>
    <v t="s">Põlva County</v>
  </a>
  <a r="1">
    <v t="s">Cleopas Dlamini (Prime Minister)</v>
  </a>
  <a r="3">
    <v t="s">English</v>
    <v t="s">Swati Language</v>
    <v t="s">South African English</v>
  </a>
  <a r="4">
    <v t="r">3240</v>
    <v t="r">3241</v>
    <v t="r">3242</v>
    <v t="r">3243</v>
  </a>
  <a r="1">
    <v t="s">South Africa Time Zone</v>
  </a>
  <a r="2">
    <v t="r">3268</v>
    <v t="r">3269</v>
  </a>
  <a r="5">
    <v t="s">Amharic</v>
    <v t="s">Somali</v>
    <v t="s">Tigrigna</v>
    <v t="s">Oromo language</v>
    <v t="s">Afar Language</v>
  </a>
  <a r="10">
    <v t="r">3254</v>
    <v t="r">3282</v>
    <v t="r">3283</v>
    <v t="r">3284</v>
    <v t="r">3285</v>
    <v t="r">3286</v>
    <v t="r">3287</v>
    <v t="r">3288</v>
    <v t="r">3289</v>
    <v t="r">3290</v>
  </a>
  <a r="3">
    <v t="r">3314</v>
    <v t="s">Wiliame Katonivere (President)</v>
    <v t="r">3315</v>
  </a>
  <a r="3">
    <v t="s">Fiji Hindi</v>
    <v t="s">Fijian language</v>
    <v t="s">English</v>
  </a>
  <a r="19">
    <v t="r">3330</v>
    <v t="r">3331</v>
    <v t="r">3332</v>
    <v t="s">Kadavu Province</v>
    <v t="r">3333</v>
    <v t="r">3334</v>
    <v t="r">3335</v>
    <v t="s">Ba Province</v>
    <v t="r">3336</v>
    <v t="r">3337</v>
    <v t="r">3338</v>
    <v t="r">3339</v>
    <v t="r">3340</v>
    <v t="r">3341</v>
    <v t="r">3342</v>
    <v t="s">Bua Province</v>
    <v t="r">3343</v>
    <v t="s">Lau Province</v>
    <v t="s">Lomaiviti Province</v>
  </a>
  <a r="1">
    <v t="s">Fiji Time Zone</v>
  </a>
  <a r="2">
    <v t="r">3370</v>
    <v t="r">3371</v>
  </a>
  <a r="2">
    <v t="s">Swedish</v>
    <v t="s">Finnish</v>
  </a>
  <a r="16">
    <v t="r">3383</v>
    <v t="r">3384</v>
    <v t="r">3385</v>
    <v t="r">3386</v>
    <v t="r">3387</v>
    <v t="r">3388</v>
    <v t="r">3389</v>
    <v t="r">3390</v>
    <v t="r">3391</v>
    <v t="r">3392</v>
    <v t="r">3393</v>
    <v t="r">3394</v>
    <v t="r">3395</v>
    <v t="r">3396</v>
    <v t="r">3397</v>
    <v t="s">Oulu Province</v>
  </a>
  <a r="7">
    <v t="r">3422</v>
    <v t="r">3423</v>
    <v t="r">3424</v>
    <v t="s">Jean Castex (Prime Minister)</v>
    <v t="r">3425</v>
    <v t="r">3426</v>
    <v t="r">3427</v>
  </a>
  <a r="132">
    <v t="r">3440</v>
    <v t="r">3409</v>
    <v t="r">3441</v>
    <v t="s">Alsace</v>
    <v t="r">3442</v>
    <v t="r">3443</v>
    <v t="s">Brittany</v>
    <v t="s">Lorraine</v>
    <v t="r">3444</v>
    <v t="r">3445</v>
    <v t="r">3446</v>
    <v t="r">3447</v>
    <v t="r">3448</v>
    <v t="r">3449</v>
    <v t="r">3450</v>
    <v t="r">3451</v>
    <v t="r">3452</v>
    <v t="r">3453</v>
    <v t="r">3454</v>
    <v t="s">Burgundy</v>
    <v t="s">Loire</v>
    <v t="r">3455</v>
    <v t="s">Poitou-Charentes</v>
    <v t="r">3456</v>
    <v t="r">3457</v>
    <v t="r">3458</v>
    <v t="r">3459</v>
    <v t="r">3460</v>
    <v t="r">3461</v>
    <v t="r">3462</v>
    <v t="s">Picardy</v>
    <v t="r">3463</v>
    <v t="s">Limousin</v>
    <v t="r">3464</v>
    <v t="r">3465</v>
    <v t="s">Auvergne</v>
    <v t="r">3466</v>
    <v t="r">3467</v>
    <v t="s">Franche-Comté</v>
    <v t="r">3468</v>
    <v t="s">Rhône-Alpes</v>
    <v t="s">Midi-Pyrénées</v>
    <v t="r">3469</v>
    <v t="r">3470</v>
    <v t="r">3471</v>
    <v t="r">3472</v>
    <v t="s">Languedoc-Roussillon</v>
    <v t="s">Nord-Pas-de-Calais</v>
    <v t="r">3473</v>
    <v t="s">Aquitaine</v>
    <v t="r">3474</v>
    <v t="r">3475</v>
    <v t="r">3476</v>
    <v t="r">3477</v>
    <v t="r">3478</v>
    <v t="r">3479</v>
    <v t="r">3480</v>
    <v t="r">3481</v>
    <v t="r">3482</v>
    <v t="r">3483</v>
    <v t="r">3484</v>
    <v t="r">3485</v>
    <v t="r">3486</v>
    <v t="r">3487</v>
    <v t="r">3488</v>
    <v t="r">3489</v>
    <v t="r">3490</v>
    <v t="r">3491</v>
    <v t="r">3492</v>
    <v t="r">3493</v>
    <v t="r">3494</v>
    <v t="r">3495</v>
    <v t="r">3496</v>
    <v t="r">3497</v>
    <v t="r">3498</v>
    <v t="r">3499</v>
    <v t="r">3500</v>
    <v t="r">3501</v>
    <v t="r">3502</v>
    <v t="r">3503</v>
    <v t="r">3504</v>
    <v t="r">3505</v>
    <v t="r">3506</v>
    <v t="r">3507</v>
    <v t="r">3508</v>
    <v t="r">3509</v>
    <v t="r">3510</v>
    <v t="r">3511</v>
    <v t="r">3512</v>
    <v t="r">3513</v>
    <v t="r">3514</v>
    <v t="r">3515</v>
    <v t="r">3516</v>
    <v t="r">3517</v>
    <v t="r">3518</v>
    <v t="r">3519</v>
    <v t="r">3520</v>
    <v t="r">3521</v>
    <v t="r">3522</v>
    <v t="r">3523</v>
    <v t="r">3524</v>
    <v t="r">3525</v>
    <v t="r">3526</v>
    <v t="r">3527</v>
    <v t="r">3528</v>
    <v t="r">3529</v>
    <v t="r">3530</v>
    <v t="r">3531</v>
    <v t="r">3532</v>
    <v t="r">3533</v>
    <v t="r">3534</v>
    <v t="r">3535</v>
    <v t="r">3536</v>
    <v t="r">3537</v>
    <v t="r">3538</v>
    <v t="r">3539</v>
    <v t="r">3540</v>
    <v t="r">3541</v>
    <v t="r">3542</v>
    <v t="r">3543</v>
    <v t="r">3544</v>
    <v t="r">3545</v>
    <v t="r">3546</v>
    <v t="s">Lower Normandy</v>
    <v t="s">Upper Normandy</v>
    <v t="r">3547</v>
    <v t="r">3548</v>
    <v t="r">3549</v>
    <v t="r">3550</v>
    <v t="r">3551</v>
    <v t="r">3552</v>
    <v t="s">Champagne-Ardenne</v>
  </a>
  <a r="2">
    <v t="r">3577</v>
    <v t="s">Rose Christiane Raponda (Prime Minister)</v>
  </a>
  <a r="9">
    <v t="r">3590</v>
    <v t="r">3591</v>
    <v t="r">3592</v>
    <v t="r">3593</v>
    <v t="r">3594</v>
    <v t="r">3595</v>
    <v t="r">3596</v>
    <v t="r">3597</v>
    <v t="r">3598</v>
  </a>
  <a r="5">
    <v t="r">3621</v>
    <v t="r">3622</v>
    <v t="s">Dawda A. Jallow (Minister)</v>
    <v t="r">3623</v>
    <v t="r">3624</v>
  </a>
  <a r="5">
    <v t="r">3610</v>
    <v t="r">3637</v>
    <v t="r">3638</v>
    <v t="r">3639</v>
    <v t="r">3640</v>
  </a>
  <a r="1">
    <v t="r">3665</v>
  </a>
  <a r="2">
    <v t="s">Georgian</v>
    <v t="s">Abkhaz Language</v>
  </a>
  <a r="87">
    <v t="r">3652</v>
    <v t="r">3678</v>
    <v t="r">3679</v>
    <v t="r">3680</v>
    <v t="r">3681</v>
    <v t="r">3682</v>
    <v t="s">Baghdati Municipality</v>
    <v t="r">3683</v>
    <v t="r">3684</v>
    <v t="r">3685</v>
    <v t="r">3686</v>
    <v t="r">3687</v>
    <v t="s">Akhalgori Municipality</v>
    <v t="r">3688</v>
    <v t="r">3689</v>
    <v t="r">3690</v>
    <v t="r">3691</v>
    <v t="r">3692</v>
    <v t="r">3693</v>
    <v t="r">3694</v>
    <v t="s">Gulripshi District</v>
    <v t="r">3695</v>
    <v t="s">Gudauta District</v>
    <v t="s">Gagra District</v>
    <v t="s">Sukhumi District</v>
    <v t="r">3696</v>
    <v t="s">Dzau District</v>
    <v t="s">Marneuli Municipality</v>
    <v t="s">Tsqaltubo Municipality</v>
    <v t="s">Dedoplistsqaro Municipality</v>
    <v t="s">Mtskheta Municipality</v>
    <v t="s">Zestafoni Municipality</v>
    <v t="s">Lagodekhi Municipality</v>
    <v t="s">Gali Municipality</v>
    <v t="s">Kobuleti Municipality</v>
    <v t="s">Gurjaani Municipality</v>
    <v t="s">Chokhatauri Municipality</v>
    <v t="s">Ochamchire Municipality</v>
    <v t="s">Lanchkhuti Municipality</v>
    <v t="s">Tsalenjikha Municipality</v>
    <v t="s">Chiatura Municipality</v>
    <v t="s">Terjola Municipality</v>
    <v t="s">Samtredia Municipality</v>
    <v t="r">3697</v>
    <v t="s">Ozurgeti Municipality</v>
    <v t="s">Khulo Municipality</v>
    <v t="s">Ninotsminda Municipality</v>
    <v t="r">3698</v>
    <v t="s">Tianeti Municipality</v>
    <v t="s">Mestia Municipality</v>
    <v t="s">Abasha Municipality</v>
    <v t="s">Vani Municipality</v>
    <v t="s">Khobi Municipality</v>
    <v t="s">Telavi Municipality</v>
    <v t="s">Martvili Municipality</v>
    <v t="s">Sighnaghi Municipality</v>
    <v t="s">Gori Municipality</v>
    <v t="s">Keda Municipality</v>
    <v t="s">Sachkhere Municipality</v>
    <v t="s">Oni Municipality</v>
    <v t="r">3699</v>
    <v t="s">Aspindza Municipality</v>
    <v t="s">Tsalka Municipality</v>
    <v t="s">Chkhorotsqu Municipality</v>
    <v t="s">Shuakhevi Municipality</v>
    <v t="s">Khashuri Municipality</v>
    <v t="s">Zugdidi Municipality</v>
    <v t="s">Lentekhi Municipality</v>
    <v t="s">Khoni Municipality</v>
    <v t="s">Sagarejo Municipality</v>
    <v t="s">Gardabani Municipality</v>
    <v t="s">Borjomi Municipality</v>
    <v t="s">Dusheti Municipality</v>
    <v t="r">3700</v>
    <v t="s">Akhmeta Municipality</v>
    <v t="r">3701</v>
    <v t="r">3702</v>
    <v t="s">Bolnisi Municipality</v>
    <v t="s">Kazbegi Municipality</v>
    <v t="s">Akhaltsikhe Municipality</v>
    <v t="s">Tetritsqaro Municipality</v>
    <v t="s">Tsageri Municipality</v>
    <v t="s">Kaspi Municipality</v>
    <v t="r">3703</v>
    <v t="s">Senaki Municipality</v>
    <v t="s">Kareli Municipality</v>
    <v t="s">Adigeni Municipality</v>
  </a>
  <a r="1">
    <v t="s">Georgia Time Zone</v>
  </a>
  <a r="4">
    <v t="r">3727</v>
    <v t="r">3728</v>
    <v t="r">3729</v>
    <v t="r">3729</v>
  </a>
  <a r="16">
    <v t="r">3744</v>
    <v t="r">3716</v>
    <v t="r">3745</v>
    <v t="r">3746</v>
    <v t="r">3747</v>
    <v t="r">3748</v>
    <v t="s">Thuringia</v>
    <v t="r">3749</v>
    <v t="r">3750</v>
    <v t="r">3751</v>
    <v t="r">3752</v>
    <v t="r">3753</v>
    <v t="r">3754</v>
    <v t="r">3755</v>
    <v t="r">3756</v>
    <v t="r">3757</v>
  </a>
  <a r="8">
    <v t="r">3781</v>
    <v t="r">3782</v>
    <v t="r">3783</v>
    <v t="r">3784</v>
    <v t="s">MATTHEW PREMPEH (Minister)</v>
    <v t="s">Dominic Nitiwul (Minister)</v>
    <v t="s">Ambrose Dery (Minister)</v>
    <v t="r">3785</v>
  </a>
  <a r="9">
    <v t="r">3799</v>
    <v t="r">3800</v>
    <v t="r">3801</v>
    <v t="r">3802</v>
    <v t="r">3803</v>
    <v t="r">3804</v>
    <v t="r">3805</v>
    <v t="r">3806</v>
    <v t="r">3807</v>
  </a>
  <a r="10">
    <v t="r">3833</v>
    <v t="r">3834</v>
    <v t="r">3835</v>
    <v t="r">3836</v>
    <v t="r">3837</v>
    <v t="r">3838</v>
    <v t="s">Miltiadis Varvitsiotis (Minister)</v>
    <v t="s">Niki Kerameus (Minister)</v>
    <v t="s">Panagiotis (Takis) Theodorikakos (Minister)</v>
    <v t="s">Nikos Panagiotopoulos (Minister)</v>
  </a>
  <a r="1">
    <v t="s">Greek</v>
  </a>
  <a r="62">
    <v t="r">3852</v>
    <v t="r">3853</v>
    <v t="r">3854</v>
    <v t="r">3855</v>
    <v t="r">3856</v>
    <v t="r">3857</v>
    <v t="r">3858</v>
    <v t="r">3859</v>
    <v t="r">3860</v>
    <v t="r">3861</v>
    <v t="r">3862</v>
    <v t="r">3863</v>
    <v t="s">Corfu</v>
    <v t="r">3864</v>
    <v t="s">Chalkidiki</v>
    <v t="r">3865</v>
    <v t="r">3866</v>
    <v t="r">3867</v>
    <v t="r">3868</v>
    <v t="r">3869</v>
    <v t="r">3870</v>
    <v t="s">Aetolia-Acarnania</v>
    <v t="r">3871</v>
    <v t="r">3872</v>
    <v t="r">3873</v>
    <v t="r">3874</v>
    <v t="s">Kavala Prefecture</v>
    <v t="r">3875</v>
    <v t="r">3876</v>
    <v t="r">3877</v>
    <v t="r">3878</v>
    <v t="s">Boeotia</v>
    <v t="r">3879</v>
    <v t="r">3880</v>
    <v t="r">3881</v>
    <v t="r">3882</v>
    <v t="r">3883</v>
    <v t="r">3884</v>
    <v t="r">3885</v>
    <v t="r">3886</v>
    <v t="r">3887</v>
    <v t="s">Phthiotis</v>
    <v t="r">3888</v>
    <v t="r">3889</v>
    <v t="r">3890</v>
    <v t="r">3891</v>
    <v t="r">3892</v>
    <v t="r">3893</v>
    <v t="r">3894</v>
    <v t="r">3895</v>
    <v t="s">Rhodope</v>
    <v t="r">3896</v>
    <v t="r">3897</v>
    <v t="r">3898</v>
    <v t="r">3899</v>
    <v t="s">Lefkada</v>
    <v t="r">3900</v>
    <v t="r">3901</v>
    <v t="r">3902</v>
    <v t="r">3903</v>
    <v t="s">Lesbos Prefecture</v>
    <v t="s">Cephalonia Prefecture</v>
  </a>
  <a r="2">
    <v t="r">371</v>
    <v t="s">Dickon Mitchell (Prime Minister)</v>
  </a>
  <a r="7">
    <v t="r">3930</v>
    <v t="r">3931</v>
    <v t="r">3932</v>
    <v t="r">3933</v>
    <v t="r">3934</v>
    <v t="r">3935</v>
    <v t="r">3936</v>
  </a>
  <a r="2">
    <v t="s">English</v>
    <v t="s">Chamorro language</v>
  </a>
  <a r="1">
    <v t="s">Chamorro Time Zone</v>
  </a>
  <a r="2">
    <v t="r">3979</v>
    <v t="s">Guillermo Castillo Reyes (Vice President)</v>
  </a>
  <a r="2">
    <v t="s">Spanish</v>
    <v t="s">Guatemalan Spanish</v>
  </a>
  <a r="22">
    <v t="r">3991</v>
    <v t="r">3992</v>
    <v t="r">3993</v>
    <v t="r">3994</v>
    <v t="r">3995</v>
    <v t="r">3996</v>
    <v t="r">3997</v>
    <v t="r">3998</v>
    <v t="r">3999</v>
    <v t="r">4000</v>
    <v t="r">4001</v>
    <v t="r">4002</v>
    <v t="r">4003</v>
    <v t="r">4004</v>
    <v t="r">4005</v>
    <v t="r">4006</v>
    <v t="r">4007</v>
    <v t="r">4008</v>
    <v t="r">4009</v>
    <v t="r">4010</v>
    <v t="r">4011</v>
    <v t="r">4012</v>
  </a>
  <a r="3">
    <v t="r">4035</v>
    <v t="r">4036</v>
    <v t="s">Mohamed Béavogui (Prime Minister)</v>
  </a>
  <a r="41">
    <v t="r">4024</v>
    <v t="r">4047</v>
    <v t="r">4048</v>
    <v t="r">4049</v>
    <v t="r">4050</v>
    <v t="r">4051</v>
    <v t="r">4052</v>
    <v t="r">4053</v>
    <v t="r">4054</v>
    <v t="r">4055</v>
    <v t="r">4056</v>
    <v t="r">4057</v>
    <v t="r">4058</v>
    <v t="r">4059</v>
    <v t="r">4060</v>
    <v t="r">4061</v>
    <v t="r">4062</v>
    <v t="r">4063</v>
    <v t="r">4064</v>
    <v t="r">4065</v>
    <v t="r">4066</v>
    <v t="r">4067</v>
    <v t="r">4068</v>
    <v t="r">4069</v>
    <v t="r">4070</v>
    <v t="r">4071</v>
    <v t="r">4072</v>
    <v t="r">4073</v>
    <v t="r">4074</v>
    <v t="r">4075</v>
    <v t="r">4076</v>
    <v t="r">4077</v>
    <v t="r">4078</v>
    <v t="r">4079</v>
    <v t="s">Kankan Region</v>
    <v t="s">Faranah Region</v>
    <v t="s">Boké Region</v>
    <v t="s">Labé Region</v>
    <v t="s">Kindia Region</v>
    <v t="s">Nzérékoré Region</v>
    <v t="s">Mamou Region</v>
  </a>
  <a r="2">
    <v t="r">4101</v>
    <v t="s">Nuno Gomes Nabiam (Prime Minister)</v>
  </a>
  <a r="8">
    <v t="r">4091</v>
    <v t="r">4114</v>
    <v t="r">4115</v>
    <v t="r">4116</v>
    <v t="r">4117</v>
    <v t="r">4118</v>
    <v t="r">4119</v>
    <v t="r">4120</v>
  </a>
  <a r="1">
    <v t="s">Irfaan Ali (President)</v>
  </a>
  <a r="10">
    <v t="r">4152</v>
    <v t="r">4153</v>
    <v t="r">4154</v>
    <v t="r">4155</v>
    <v t="r">4156</v>
    <v t="r">4157</v>
    <v t="r">4158</v>
    <v t="r">4159</v>
    <v t="r">4160</v>
    <v t="r">4161</v>
  </a>
  <a r="2">
    <v t="s">Guyana Time Zone</v>
    <v t="s">Atlantic Time Zone</v>
  </a>
  <a r="2">
    <v t="s">Joseph Jouthe (Prime Minister)</v>
    <v t="s">Ariel Henry (President)</v>
  </a>
  <a r="3">
    <v t="s">French</v>
    <v t="s">Haitian Creole</v>
    <v t="s">Haitian French</v>
  </a>
  <a r="10">
    <v t="r">4198</v>
    <v t="r">4199</v>
    <v t="r">4200</v>
    <v t="r">4201</v>
    <v t="r">4202</v>
    <v t="r">4203</v>
    <v t="r">4204</v>
    <v t="r">4205</v>
    <v t="r">4206</v>
    <v t="r">4207</v>
  </a>
  <a r="2">
    <v t="s">UTC−05:00</v>
    <v t="s">Eastern Time Zone</v>
  </a>
  <a r="2">
    <v t="r">4231</v>
    <v t="r">4232</v>
  </a>
  <a r="2">
    <v t="s">Spanish</v>
    <v t="s">Honduran Spanish</v>
  </a>
  <a r="18">
    <v t="r">4245</v>
    <v t="r">4246</v>
    <v t="r">4247</v>
    <v t="r">4248</v>
    <v t="r">4249</v>
    <v t="r">4250</v>
    <v t="r">4251</v>
    <v t="r">4252</v>
    <v t="r">4253</v>
    <v t="r">4254</v>
    <v t="r">4255</v>
    <v t="r">4256</v>
    <v t="r">4257</v>
    <v t="r">4258</v>
    <v t="r">4259</v>
    <v t="r">4260</v>
    <v t="r">4261</v>
    <v t="r">4262</v>
  </a>
  <a r="2">
    <v t="r">4286</v>
    <v t="r">4287</v>
  </a>
  <a r="1">
    <v t="s">Hungarian</v>
  </a>
  <a r="42">
    <v t="r">4274</v>
    <v t="r">4303</v>
    <v t="r">4304</v>
    <v t="r">4305</v>
    <v t="r">4306</v>
    <v t="r">4307</v>
    <v t="r">4308</v>
    <v t="r">4309</v>
    <v t="r">4310</v>
    <v t="r">4311</v>
    <v t="r">4312</v>
    <v t="r">4313</v>
    <v t="r">4314</v>
    <v t="r">4315</v>
    <v t="r">4316</v>
    <v t="r">4317</v>
    <v t="r">4318</v>
    <v t="r">4319</v>
    <v t="r">4320</v>
    <v t="r">4321</v>
    <v t="r">4322</v>
    <v t="r">4323</v>
    <v t="r">4324</v>
    <v t="r">4325</v>
    <v t="r">4326</v>
    <v t="r">4327</v>
    <v t="r">4328</v>
    <v t="r">4329</v>
    <v t="r">4330</v>
    <v t="r">4331</v>
    <v t="r">4332</v>
    <v t="r">4333</v>
    <v t="r">4334</v>
    <v t="r">4335</v>
    <v t="r">4336</v>
    <v t="r">4337</v>
    <v t="r">4338</v>
    <v t="r">4339</v>
    <v t="r">4340</v>
    <v t="r">4341</v>
    <v t="r">4342</v>
    <v t="r">4343</v>
  </a>
  <a r="2">
    <v t="r">4366</v>
    <v t="r">4367</v>
  </a>
  <a r="1">
    <v t="s">Icelandic</v>
  </a>
  <a r="8">
    <v t="r">4378</v>
    <v t="r">4379</v>
    <v t="r">4380</v>
    <v t="r">4381</v>
    <v t="r">4382</v>
    <v t="r">4383</v>
    <v t="r">4384</v>
    <v t="r">4385</v>
  </a>
  <a r="2">
    <v t="s">Greenwich Mean Time Zone</v>
    <v t="s">Western European Time Zone</v>
  </a>
  <a r="10">
    <v t="r">4412</v>
    <v t="r">4413</v>
    <v t="r">4414</v>
    <v t="r">4415</v>
    <v t="r">4416</v>
    <v t="r">4417</v>
    <v t="r">4418</v>
    <v t="r">4419</v>
    <v t="r">4420</v>
    <v t="r">4421</v>
  </a>
  <a r="2">
    <v t="s">Hindi</v>
    <v t="s">Indian English</v>
  </a>
  <a r="35">
    <v t="r">4435</v>
    <v t="r">4436</v>
    <v t="r">4437</v>
    <v t="r">4438</v>
    <v t="r">4439</v>
    <v t="r">4440</v>
    <v t="r">4441</v>
    <v t="r">4442</v>
    <v t="r">4443</v>
    <v t="r">4444</v>
    <v t="r">4445</v>
    <v t="r">4446</v>
    <v t="r">4447</v>
    <v t="r">4448</v>
    <v t="r">4449</v>
    <v t="r">4450</v>
    <v t="r">4451</v>
    <v t="r">4452</v>
    <v t="r">4453</v>
    <v t="r">4454</v>
    <v t="r">4455</v>
    <v t="r">4456</v>
    <v t="r">4457</v>
    <v t="r">4458</v>
    <v t="r">4459</v>
    <v t="r">4460</v>
    <v t="r">4461</v>
    <v t="r">4462</v>
    <v t="r">4463</v>
    <v t="r">4464</v>
    <v t="r">4465</v>
    <v t="r">4466</v>
    <v t="r">4467</v>
    <v t="r">4468</v>
    <v t="s">Geography of Jammu and Kashmir</v>
  </a>
  <a r="1">
    <v t="s">Indian Standard Time</v>
  </a>
  <a r="3">
    <v t="r">4497</v>
    <v t="r">4498</v>
    <v t="r">4499</v>
  </a>
  <a r="1">
    <v t="s">Indonesian</v>
  </a>
  <a r="41">
    <v t="s">Sumatra</v>
    <v t="s">Java</v>
    <v t="r">4482</v>
    <v t="r">4514</v>
    <v t="r">4515</v>
    <v t="s">Sulawesi</v>
    <v t="r">4516</v>
    <v t="r">4517</v>
    <v t="r">4518</v>
    <v t="r">4519</v>
    <v t="r">4520</v>
    <v t="r">4521</v>
    <v t="r">4522</v>
    <v t="r">4523</v>
    <v t="r">4496</v>
    <v t="r">4524</v>
    <v t="r">4525</v>
    <v t="r">4526</v>
    <v t="r">4527</v>
    <v t="r">4528</v>
    <v t="r">4529</v>
    <v t="s">Maluku Islands</v>
    <v t="r">4530</v>
    <v t="r">4531</v>
    <v t="r">4532</v>
    <v t="r">4533</v>
    <v t="s">South Papua</v>
    <v t="r">4534</v>
    <v t="r">4535</v>
    <v t="r">4536</v>
    <v t="r">4537</v>
    <v t="r">4538</v>
    <v t="r">4539</v>
    <v t="r">4540</v>
    <v t="r">4541</v>
    <v t="r">4542</v>
    <v t="r">4543</v>
    <v t="r">4544</v>
    <v t="s">Lesser Sunda Islands</v>
    <v t="r">4545</v>
    <v t="r">4546</v>
  </a>
  <a r="3">
    <v t="s">Indonesia Eastern Time Zone</v>
    <v t="s">Indonesia Central Time Zone</v>
    <v t="s">Indonesia Western Time Zone</v>
  </a>
  <a r="3">
    <v t="r">4573</v>
    <v t="s">Mohammad Mokhber (Vice President)</v>
    <v t="r">4574</v>
  </a>
  <a r="1">
    <v t="s">Persian</v>
  </a>
  <a r="1">
    <v t="s">Iran Standard Time</v>
  </a>
  <a r="2">
    <v t="r">4612</v>
    <v t="s">Mustafa Al-Kadhimi (Prime Minister)</v>
  </a>
  <a r="3">
    <v t="s">Arabic</v>
    <v t="s">Kurdish</v>
    <v t="s">Modern Standard Arabic</v>
  </a>
  <a r="17">
    <v t="r">4625</v>
    <v t="r">4626</v>
    <v t="r">4627</v>
    <v t="r">4628</v>
    <v t="r">4629</v>
    <v t="r">4630</v>
    <v t="r">4631</v>
    <v t="r">4632</v>
    <v t="r">4633</v>
    <v t="r">4634</v>
    <v t="r">4635</v>
    <v t="r">4636</v>
    <v t="r">4637</v>
    <v t="r">4638</v>
    <v t="r">4639</v>
    <v t="r">4640</v>
    <v t="r">4641</v>
  </a>
  <a r="1">
    <v t="r">4666</v>
  </a>
  <a r="2">
    <v t="s">Irish</v>
    <v t="s">English</v>
  </a>
  <a r="2">
    <v t="s">Irish Time Zone</v>
    <v t="s">Greenwich Mean Time Zone</v>
  </a>
  <a r="3">
    <v t="r">4701</v>
    <v t="r">4702</v>
    <v t="r">4703</v>
  </a>
  <a r="3">
    <v t="s">Hebrew</v>
    <v t="s">Arabic</v>
    <v t="s">Modern Hebrew</v>
  </a>
  <a r="6">
    <v t="r">4718</v>
    <v t="r">4719</v>
    <v t="r">4720</v>
    <v t="r">4721</v>
    <v t="r">4722</v>
    <v t="r">4723</v>
  </a>
  <a r="1">
    <v t="s">Israel Standard Time</v>
  </a>
  <a r="10">
    <v t="s">Luciana Lamorgese (Minister)</v>
    <v t="r">4750</v>
    <v t="r">4751</v>
    <v t="s">Nunzia Catalfo (Minister)</v>
    <v t="r">4752</v>
    <v t="r">4753</v>
    <v t="s">Federico D'Incà (Minister)</v>
    <v t="s">Peppe Provenzano (Minister)</v>
    <v t="s">Elena Bonetti (Minister)</v>
    <v t="s">Paola Pisano (Minister)</v>
  </a>
  <a r="1">
    <v t="s">Italian</v>
  </a>
  <a r="127">
    <v t="r">4764</v>
    <v t="r">4765</v>
    <v t="r">4766</v>
    <v t="s">Province of Mantua</v>
    <v t="s">Province of Como</v>
    <v t="r">4767</v>
    <v t="r">4768</v>
    <v t="r">4769</v>
    <v t="r">4770</v>
    <v t="s">Province of Verona</v>
    <v t="r">4771</v>
    <v t="s">Province of Ancona</v>
    <v t="r">4772</v>
    <v t="r">4773</v>
    <v t="r">4774</v>
    <v t="r">4775</v>
    <v t="r">4776</v>
    <v t="r">4777</v>
    <v t="r">4778</v>
    <v t="r">4779</v>
    <v t="r">4780</v>
    <v t="r">4781</v>
    <v t="r">4782</v>
    <v t="s">Province of Siena</v>
    <v t="s">Province of Belluno</v>
    <v t="r">4783</v>
    <v t="s">Province of Cremona</v>
    <v t="r">4784</v>
    <v t="s">Province of Trapani</v>
    <v t="s">Province of Treviso</v>
    <v t="s">Province of Cuneo</v>
    <v t="s">Province of Ferrara</v>
    <v t="r">4785</v>
    <v t="s">Province of Genoa</v>
    <v t="r">4786</v>
    <v t="s">Province of Cosenza</v>
    <v t="r">4787</v>
    <v t="r">4788</v>
    <v t="s">Province of Livorno</v>
    <v t="s">Metropolitan City of Catania</v>
    <v t="s">Province of Benevento</v>
    <v t="r">4789</v>
    <v t="s">Province of Lecce</v>
    <v t="r">4790</v>
    <v t="s">Province of Pisa</v>
    <v t="s">South Tyrol</v>
    <v t="s">Province of Agrigento</v>
    <v t="s">Province of Vicenza</v>
    <v t="s">Province of L'Aquila</v>
    <v t="s">Province of Trieste</v>
    <v t="s">Province of Asti</v>
    <v t="s">Province of Udine</v>
    <v t="s">Province of Forlì-Cesena</v>
    <v t="s">Province of Lucca</v>
    <v t="r">4791</v>
    <v t="s">Province of Bergamo</v>
    <v t="s">Province of Foggia</v>
    <v t="s">Province of Catanzaro</v>
    <v t="s">Province of Sassari</v>
    <v t="s">Province of Savona</v>
    <v t="s">Province of Pordenone</v>
    <v t="r">4792</v>
    <v t="s">Province of Cagliari</v>
    <v t="s">Province of Enna</v>
    <v t="s">Province of Teramo</v>
    <v t="r">4793</v>
    <v t="r">4794</v>
    <v t="s">Province of Lodi</v>
    <v t="s">Province of Padua</v>
    <v t="s">Province of Vercelli</v>
    <v t="s">Province of Avellino</v>
    <v t="s">Province of Viterbo</v>
    <v t="s">Province of Monza and Brianza</v>
    <v t="s">Province of Macerata</v>
    <v t="s">Province of Pavia</v>
    <v t="r">4795</v>
    <v t="s">Province of Frosinone</v>
    <v t="s">Province of Grosseto</v>
    <v t="s">Province of Potenza</v>
    <v t="s">Province of Piacenza</v>
    <v t="s">Province of La Spezia</v>
    <v t="s">Province of Novara</v>
    <v t="r">4796</v>
    <v t="s">Province of Rovigo</v>
    <v t="s">Province of Salerno</v>
    <v t="s">Province of Latina</v>
    <v t="s">Province of Ravenna</v>
    <v t="s">Province of Pesaro and Urbino</v>
    <v t="s">Province of Rieti</v>
    <v t="r">4797</v>
    <v t="s">Province of Arezzo</v>
    <v t="s">Province of Pescara</v>
    <v t="s">Province of Biella</v>
    <v t="s">Province of Lecco</v>
    <v t="r">4798</v>
    <v t="s">Province of Reggio Emilia</v>
    <v t="r">4799</v>
    <v t="s">Province of Pistoia</v>
    <v t="s">Province of Fermo</v>
    <v t="s">Province of Perugia</v>
    <v t="s">Province of Ragusa</v>
    <v t="s">Province of Caserta</v>
    <v t="s">Province of Imperia</v>
    <v t="s">Province of Varese</v>
    <v t="r">4800</v>
    <v t="s">Province of Sondrio</v>
    <v t="s">Province of Oristano</v>
    <v t="s">Province of Rimini</v>
    <v t="s">Province of Brindisi</v>
    <v t="r">4801</v>
    <v t="s">Province of Chieti</v>
    <v t="s">Province of Gorizia</v>
    <v t="r">4802</v>
    <v t="s">Province of Barletta-Andria-Trani</v>
    <v t="s">Province of Terni</v>
    <v t="s">Province of Crotone</v>
    <v t="s">Province of Matera</v>
    <v t="s">Province of Prato</v>
    <v t="r">4803</v>
    <v t="r">4804</v>
    <v t="r">4805</v>
    <v t="s">Metropolitan City of Palermo</v>
    <v t="r">4806</v>
    <v t="r">4807</v>
    <v t="s">Metropolitan City of Messina</v>
    <v t="r">4808</v>
    <v t="s">Province of Syracuse</v>
  </a>
  <a r="2">
    <v t="r">371</v>
    <v t="r">4832</v>
  </a>
  <a r="1">
    <v t="s">Jamaican English</v>
  </a>
  <a r="14">
    <v t="r">4847</v>
    <v t="r">4848</v>
    <v t="r">4849</v>
    <v t="r">4850</v>
    <v t="r">4851</v>
    <v t="r">4852</v>
    <v t="r">4853</v>
    <v t="r">4854</v>
    <v t="r">4855</v>
    <v t="r">4856</v>
    <v t="r">4857</v>
    <v t="r">4858</v>
    <v t="r">4859</v>
    <v t="r">4860</v>
  </a>
  <a r="2">
    <v t="r">4886</v>
    <v t="r">4887</v>
  </a>
  <a r="47">
    <v t="r">4897</v>
    <v t="r">4873</v>
    <v t="r">4898</v>
    <v t="r">4899</v>
    <v t="r">4900</v>
    <v t="r">4901</v>
    <v t="r">4902</v>
    <v t="r">4903</v>
    <v t="r">4904</v>
    <v t="r">4905</v>
    <v t="r">4906</v>
    <v t="r">4907</v>
    <v t="r">4908</v>
    <v t="r">4909</v>
    <v t="r">4910</v>
    <v t="r">4911</v>
    <v t="r">4912</v>
    <v t="r">4913</v>
    <v t="r">4914</v>
    <v t="r">4915</v>
    <v t="r">4916</v>
    <v t="r">4917</v>
    <v t="r">4918</v>
    <v t="r">4919</v>
    <v t="r">4920</v>
    <v t="r">4921</v>
    <v t="r">4922</v>
    <v t="r">4923</v>
    <v t="r">4924</v>
    <v t="r">4925</v>
    <v t="r">4926</v>
    <v t="r">4927</v>
    <v t="r">4928</v>
    <v t="r">4929</v>
    <v t="r">4930</v>
    <v t="r">4931</v>
    <v t="r">4932</v>
    <v t="r">4933</v>
    <v t="r">4934</v>
    <v t="r">4935</v>
    <v t="r">4936</v>
    <v t="r">4937</v>
    <v t="r">4938</v>
    <v t="r">4939</v>
    <v t="r">4940</v>
    <v t="r">4941</v>
    <v t="r">4942</v>
  </a>
  <a r="1">
    <v t="s">Japan Time Zone</v>
  </a>
  <a r="10">
    <v t="r">4968</v>
    <v t="s">Muhyiddine Touq (Minister)</v>
    <v t="s">Mohamad Al-Ississ, PhD د. محمد محمود العسعس (Minister)</v>
    <v t="s">Ezzeddine Kanakrieh (Minister)</v>
    <v t="s">Wissam Rabadi (Minister)</v>
    <v t="s">Khalid Saif (Minister)</v>
    <v t="s">Tayseer Nueimi (Minister)</v>
    <v t="s">Saleh Kharabsheh (Minister)</v>
    <v t="s">Mohammad Khalaileh (Minister)</v>
    <v t="s">Fares Braizat (Minister)</v>
  </a>
  <a r="12">
    <v t="r">4979</v>
    <v t="r">4980</v>
    <v t="r">4981</v>
    <v t="r">4982</v>
    <v t="r">4983</v>
    <v t="r">4984</v>
    <v t="r">4985</v>
    <v t="r">4986</v>
    <v t="r">4987</v>
    <v t="r">4988</v>
    <v t="r">4989</v>
    <v t="r">4990</v>
  </a>
  <a r="3">
    <v t="s">Eastern European Summer Time</v>
    <v t="s">Jordan Time Zone</v>
    <v t="s">Eastern European Time Zone</v>
  </a>
  <a r="2">
    <v t="s">Birzhan Nurymbetov (Minister)</v>
    <v t="s">Älihan Smaiylov (Prime Minister)</v>
  </a>
  <a r="2">
    <v t="s">Russian</v>
    <v t="s">Kazakh</v>
  </a>
  <a r="15">
    <v t="r">5015</v>
    <v t="r">5027</v>
    <v t="r">5028</v>
    <v t="r">5029</v>
    <v t="r">5030</v>
    <v t="r">5031</v>
    <v t="r">5032</v>
    <v t="r">5033</v>
    <v t="r">5034</v>
    <v t="r">5035</v>
    <v t="r">5036</v>
    <v t="r">5037</v>
    <v t="r">5038</v>
    <v t="r">5039</v>
    <v t="r">5040</v>
  </a>
  <a r="2">
    <v t="s">Alma-Ata Time Zone</v>
    <v t="s">Oral Time Zone</v>
  </a>
  <a r="2">
    <v t="r">5067</v>
    <v t="r">5068</v>
  </a>
  <a r="2">
    <v t="s">Swahili</v>
    <v t="s">English</v>
  </a>
  <a r="53">
    <v t="r">5081</v>
    <v t="s">Eastern Province</v>
    <v t="s">Central Province</v>
    <v t="r">5082</v>
    <v t="r">5083</v>
    <v t="s">Rift Valley Province</v>
    <v t="s">Coast Province</v>
    <v t="s">Nyanza Province</v>
    <v t="s">North Eastern Province</v>
    <v t="r">5084</v>
    <v t="r">5085</v>
    <v t="r">5086</v>
    <v t="r">5087</v>
    <v t="r">5088</v>
    <v t="r">5089</v>
    <v t="r">5090</v>
    <v t="r">5091</v>
    <v t="r">5092</v>
    <v t="r">5093</v>
    <v t="r">5094</v>
    <v t="r">5095</v>
    <v t="r">5096</v>
    <v t="r">5097</v>
    <v t="r">5098</v>
    <v t="r">5099</v>
    <v t="r">5100</v>
    <v t="r">5101</v>
    <v t="r">5102</v>
    <v t="r">5103</v>
    <v t="r">5104</v>
    <v t="r">5105</v>
    <v t="r">5106</v>
    <v t="r">5107</v>
    <v t="r">5108</v>
    <v t="r">5109</v>
    <v t="r">5110</v>
    <v t="r">5111</v>
    <v t="r">5112</v>
    <v t="r">5113</v>
    <v t="r">5114</v>
    <v t="r">5115</v>
    <v t="r">5116</v>
    <v t="r">5117</v>
    <v t="r">5118</v>
    <v t="r">5119</v>
    <v t="r">5120</v>
    <v t="r">5121</v>
    <v t="r">5122</v>
    <v t="r">5123</v>
    <v t="r">5124</v>
    <v t="r">5125</v>
    <v t="r">5126</v>
    <v t="r">5127</v>
  </a>
  <a r="2">
    <v t="r">5147</v>
    <v t="r">5148</v>
  </a>
  <a r="2">
    <v t="s">English</v>
    <v t="s">Kiribati language</v>
  </a>
  <a r="3">
    <v t="r">5160</v>
    <v t="r">5161</v>
    <v t="r">5162</v>
  </a>
  <a r="3">
    <v t="s">Line Islands Time Zone</v>
    <v t="s">Phoenix Island Time Zone</v>
    <v t="s">Gilbert Island Time Zone</v>
  </a>
  <a r="2">
    <v t="r">5186</v>
    <v t="s">Mishal Al-Ahmad Al-Jaber Al-Sabah (Crown prince)</v>
  </a>
  <a r="5">
    <v t="r">5195</v>
    <v t="r">5196</v>
    <v t="r">5197</v>
    <v t="r">5198</v>
    <v t="r">5199</v>
  </a>
  <a r="1">
    <v t="s">Sadyr Japarov (President)</v>
  </a>
  <a r="2">
    <v t="s">Russian</v>
    <v t="s">Kyrgyz language</v>
  </a>
  <a r="8">
    <v t="r">5209</v>
    <v t="r">5230</v>
    <v t="r">5231</v>
    <v t="r">5232</v>
    <v t="r">5233</v>
    <v t="r">5234</v>
    <v t="r">5235</v>
    <v t="r">5236</v>
  </a>
  <a r="2">
    <v t="r">5260</v>
    <v t="r">5261</v>
  </a>
  <a r="1">
    <v t="s">Lao</v>
  </a>
  <a r="2">
    <v t="r">5273</v>
    <v t="r">5274</v>
  </a>
  <a r="3">
    <v t="s">Jānis Vitenbergs (Minister)</v>
    <v t="r">5299</v>
    <v t="r">5300</v>
  </a>
  <a r="1">
    <v t="s">Latvian</v>
  </a>
  <a r="144">
    <v t="r">5286</v>
    <v t="r">5311</v>
    <v t="r">5312</v>
    <v t="r">5313</v>
    <v t="r">5314</v>
    <v t="r">5315</v>
    <v t="r">5316</v>
    <v t="s">Riga District</v>
    <v t="s">Dobele District</v>
    <v t="r">5317</v>
    <v t="r">5318</v>
    <v t="r">5319</v>
    <v t="r">5320</v>
    <v t="s">Jēkabpils District</v>
    <v t="s">Valka District</v>
    <v t="s">Talsi District</v>
    <v t="s">Limbaži District</v>
    <v t="s">Alūksne District</v>
    <v t="s">Cēsis District</v>
    <v t="s">Kuldīga District</v>
    <v t="s">Rēzekne District</v>
    <v t="s">Tukums District</v>
    <v t="s">Saldus District</v>
    <v t="s">Daugavpils District</v>
    <v t="s">Valmiera District</v>
    <v t="s">Ludza District</v>
    <v t="r">5321</v>
    <v t="s">Liepāja District</v>
    <v t="s">Madona District</v>
    <v t="s">Aizkraukle District</v>
    <v t="r">5322</v>
    <v t="s">Krāslava District</v>
    <v t="s">Preiļi District</v>
    <v t="s">Gulbene District</v>
    <v t="s">Ogre District</v>
    <v t="s">Bauska District</v>
    <v t="s">Balvi District</v>
    <v t="s">Ventspils District</v>
    <v t="r">5323</v>
    <v t="r">5324</v>
    <v t="r">5325</v>
    <v t="r">5326</v>
    <v t="s">Jelgava District</v>
    <v t="r">5327</v>
    <v t="r">5328</v>
    <v t="r">5329</v>
    <v t="r">5330</v>
    <v t="r">5331</v>
    <v t="r">5332</v>
    <v t="r">5333</v>
    <v t="r">5334</v>
    <v t="r">5335</v>
    <v t="r">5336</v>
    <v t="r">5337</v>
    <v t="r">5338</v>
    <v t="r">5339</v>
    <v t="r">5340</v>
    <v t="r">5341</v>
    <v t="r">5342</v>
    <v t="r">5343</v>
    <v t="r">5344</v>
    <v t="r">5345</v>
    <v t="r">5346</v>
    <v t="r">5347</v>
    <v t="r">5348</v>
    <v t="r">5349</v>
    <v t="r">5350</v>
    <v t="r">5351</v>
    <v t="r">5352</v>
    <v t="r">5353</v>
    <v t="r">5354</v>
    <v t="r">5355</v>
    <v t="r">5356</v>
    <v t="r">5357</v>
    <v t="r">5358</v>
    <v t="r">5359</v>
    <v t="r">5360</v>
    <v t="r">5361</v>
    <v t="r">5362</v>
    <v t="r">5363</v>
    <v t="r">5364</v>
    <v t="r">5365</v>
    <v t="r">5366</v>
    <v t="r">5367</v>
    <v t="r">5368</v>
    <v t="r">5369</v>
    <v t="r">5370</v>
    <v t="r">5371</v>
    <v t="r">5372</v>
    <v t="r">5373</v>
    <v t="r">5374</v>
    <v t="r">5375</v>
    <v t="r">5376</v>
    <v t="r">5377</v>
    <v t="r">5378</v>
    <v t="r">5379</v>
    <v t="r">5380</v>
    <v t="r">5381</v>
    <v t="r">5382</v>
    <v t="r">5383</v>
    <v t="r">5384</v>
    <v t="r">5385</v>
    <v t="r">5386</v>
    <v t="r">5387</v>
    <v t="r">5388</v>
    <v t="r">5389</v>
    <v t="r">5390</v>
    <v t="r">5391</v>
    <v t="r">5392</v>
    <v t="r">5393</v>
    <v t="r">5394</v>
    <v t="r">5395</v>
    <v t="r">5396</v>
    <v t="r">5397</v>
    <v t="r">5398</v>
    <v t="r">5399</v>
    <v t="r">5400</v>
    <v t="r">5401</v>
    <v t="r">5402</v>
    <v t="r">5403</v>
    <v t="r">5404</v>
    <v t="r">5405</v>
    <v t="r">5406</v>
    <v t="r">5407</v>
    <v t="r">5408</v>
    <v t="r">5409</v>
    <v t="r">5410</v>
    <v t="r">5411</v>
    <v t="r">5412</v>
    <v t="r">5413</v>
    <v t="r">5414</v>
    <v t="r">5415</v>
    <v t="r">5416</v>
    <v t="r">5417</v>
    <v t="r">5418</v>
    <v t="r">5419</v>
    <v t="r">5420</v>
    <v t="r">5421</v>
    <v t="r">5422</v>
    <v t="r">5423</v>
    <v t="r">5424</v>
    <v t="r">5425</v>
    <v t="r">5426</v>
    <v t="r">5427</v>
  </a>
  <a r="2">
    <v t="r">5453</v>
    <v t="r">5454</v>
  </a>
  <a r="1">
    <v t="s">Arabic</v>
  </a>
  <a r="8">
    <v t="r">5465</v>
    <v t="r">5466</v>
    <v t="r">5467</v>
    <v t="r">5468</v>
    <v t="r">5469</v>
    <v t="r">5470</v>
    <v t="r">5471</v>
    <v t="r">5472</v>
  </a>
  <a r="2">
    <v t="s">Moeketsi Majoro (Prime Minister)</v>
    <v t="r">5493</v>
  </a>
  <a r="2">
    <v t="s">English</v>
    <v t="s">Sotho language</v>
  </a>
  <a r="10">
    <v t="r">5506</v>
    <v t="r">5507</v>
    <v t="r">5508</v>
    <v t="r">5509</v>
    <v t="r">5510</v>
    <v t="r">5511</v>
    <v t="r">5512</v>
    <v t="r">5513</v>
    <v t="r">5514</v>
    <v t="r">5515</v>
  </a>
  <a r="2">
    <v t="r">5537</v>
    <v t="r">5538</v>
  </a>
  <a r="2">
    <v t="s">English</v>
    <v t="s">Liberian English Language</v>
  </a>
  <a r="15">
    <v t="r">5552</v>
    <v t="r">5553</v>
    <v t="r">5554</v>
    <v t="r">5555</v>
    <v t="r">5556</v>
    <v t="r">5557</v>
    <v t="r">5558</v>
    <v t="r">5559</v>
    <v t="r">5560</v>
    <v t="r">5561</v>
    <v t="r">5562</v>
    <v t="r">5563</v>
    <v t="r">5564</v>
    <v t="r">5565</v>
    <v t="r">5566</v>
  </a>
  <a r="2">
    <v t="r">5590</v>
    <v t="s">Abdul Hamid Dbeibeh (Prime Minister)</v>
  </a>
  <a r="22">
    <v t="r">5600</v>
    <v t="r">5601</v>
    <v t="r">5602</v>
    <v t="r">5603</v>
    <v t="r">5604</v>
    <v t="r">5605</v>
    <v t="r">5606</v>
    <v t="r">5607</v>
    <v t="r">5608</v>
    <v t="r">5609</v>
    <v t="r">5610</v>
    <v t="r">5611</v>
    <v t="r">5612</v>
    <v t="r">5613</v>
    <v t="r">5614</v>
    <v t="r">5615</v>
    <v t="r">5616</v>
    <v t="r">5617</v>
    <v t="r">5618</v>
    <v t="r">5619</v>
    <v t="r">5620</v>
    <v t="r">5621</v>
  </a>
  <a r="1">
    <v t="s">Eastern European Time Zone</v>
  </a>
  <a r="3">
    <v t="r">5643</v>
    <v t="r">5644</v>
    <v t="r">5645</v>
  </a>
  <a r="1">
    <v t="s">Lithuanian</v>
  </a>
  <a r="70">
    <v t="r">5632</v>
    <v t="r">5656</v>
    <v t="r">5657</v>
    <v t="r">5658</v>
    <v t="r">5659</v>
    <v t="r">5660</v>
    <v t="r">5661</v>
    <v t="r">5662</v>
    <v t="r">5663</v>
    <v t="r">5664</v>
    <v t="r">5665</v>
    <v t="r">5666</v>
    <v t="r">5667</v>
    <v t="r">5668</v>
    <v t="r">5669</v>
    <v t="r">5670</v>
    <v t="r">5671</v>
    <v t="r">5672</v>
    <v t="r">5673</v>
    <v t="r">5674</v>
    <v t="r">5675</v>
    <v t="r">5676</v>
    <v t="s">Jonava District Municipality</v>
    <v t="r">5677</v>
    <v t="r">5678</v>
    <v t="r">5679</v>
    <v t="r">5680</v>
    <v t="r">5681</v>
    <v t="s">Telšiai District Municipality</v>
    <v t="r">5682</v>
    <v t="r">5683</v>
    <v t="r">5684</v>
    <v t="r">5685</v>
    <v t="s">Šiauliai District Municipality</v>
    <v t="r">5686</v>
    <v t="r">5687</v>
    <v t="r">5688</v>
    <v t="r">5689</v>
    <v t="r">5690</v>
    <v t="r">5691</v>
    <v t="r">5692</v>
    <v t="r">5693</v>
    <v t="r">5694</v>
    <v t="r">5695</v>
    <v t="s">Skuodas District Municipality</v>
    <v t="r">5696</v>
    <v t="r">5697</v>
    <v t="r">5698</v>
    <v t="r">5699</v>
    <v t="r">5700</v>
    <v t="r">5701</v>
    <v t="r">5702</v>
    <v t="r">5703</v>
    <v t="r">5704</v>
    <v t="r">5705</v>
    <v t="r">5706</v>
    <v t="r">5707</v>
    <v t="r">5708</v>
    <v t="s">Utena District Municipality</v>
    <v t="r">5709</v>
    <v t="r">5710</v>
    <v t="r">5711</v>
    <v t="r">5712</v>
    <v t="r">5713</v>
    <v t="r">5714</v>
    <v t="r">5715</v>
    <v t="s">Marijampolė Municipality</v>
    <v t="r">5716</v>
    <v t="r">5717</v>
    <v t="r">5718</v>
  </a>
  <a r="4">
    <v t="r">5742</v>
    <v t="r">5743</v>
    <v t="r">5744</v>
    <v t="s">Dan Kersch (Deputy prime minister)</v>
  </a>
  <a r="3">
    <v t="s">Luxembourgish</v>
    <v t="s">German</v>
    <v t="s">French</v>
  </a>
  <a r="3">
    <v t="s">Diekirch District</v>
    <v t="s">Grevenmacher District</v>
    <v t="s">Luxembourg District</v>
  </a>
  <a r="1">
    <v t="r">5778</v>
  </a>
  <a r="2">
    <v t="s">French</v>
    <v t="s">Malagasy language</v>
  </a>
  <a r="6">
    <v t="r">5792</v>
    <v t="r">5793</v>
    <v t="r">5794</v>
    <v t="r">5795</v>
    <v t="r">5796</v>
    <v t="r">5797</v>
  </a>
  <a r="2">
    <v t="r">5820</v>
    <v t="r">5821</v>
  </a>
  <a r="2">
    <v t="s">English</v>
    <v t="s">Chewa language</v>
  </a>
  <a r="31">
    <v t="r">5834</v>
    <v t="r">5835</v>
    <v t="s">Central Region, Malawi</v>
    <v t="s">Northern Region, Malawi</v>
    <v t="r">5836</v>
    <v t="r">5837</v>
    <v t="r">5838</v>
    <v t="s">Southern Region, Malawi</v>
    <v t="r">5839</v>
    <v t="r">5840</v>
    <v t="r">5841</v>
    <v t="r">5842</v>
    <v t="r">5843</v>
    <v t="r">5844</v>
    <v t="r">5845</v>
    <v t="r">5846</v>
    <v t="r">5847</v>
    <v t="r">5848</v>
    <v t="r">5849</v>
    <v t="r">5850</v>
    <v t="r">5851</v>
    <v t="r">5852</v>
    <v t="r">5853</v>
    <v t="r">5854</v>
    <v t="r">5855</v>
    <v t="r">5856</v>
    <v t="r">5857</v>
    <v t="r">5858</v>
    <v t="r">5859</v>
    <v t="r">5860</v>
    <v t="r">5861</v>
  </a>
  <a r="5">
    <v t="r">5887</v>
    <v t="r">5888</v>
    <v t="r">5889</v>
    <v t="s">Mohd Khairuddin Aman Razali (Minister)</v>
    <v t="r">5890</v>
  </a>
  <a r="1">
    <v t="s">Malaysian language</v>
  </a>
  <a r="16">
    <v t="r">5900</v>
    <v t="r">5874</v>
    <v t="r">5901</v>
    <v t="r">5902</v>
    <v t="r">5903</v>
    <v t="r">5904</v>
    <v t="r">5905</v>
    <v t="r">5906</v>
    <v t="r">5907</v>
    <v t="r">5908</v>
    <v t="r">5909</v>
    <v t="r">5910</v>
    <v t="r">5911</v>
    <v t="r">5912</v>
    <v t="r">5913</v>
    <v t="r">5914</v>
  </a>
  <a r="1">
    <v t="s">Malaysia Time Zone</v>
  </a>
  <a r="2">
    <v t="r">5938</v>
    <v t="r">5939</v>
  </a>
  <a r="1">
    <v t="s">Divehi</v>
  </a>
  <a r="18">
    <v t="r">5951</v>
    <v t="r">5952</v>
    <v t="r">5953</v>
    <v t="r">5954</v>
    <v t="r">5955</v>
    <v t="r">5956</v>
    <v t="r">5957</v>
    <v t="r">5958</v>
    <v t="r">5959</v>
    <v t="r">5960</v>
    <v t="r">5961</v>
    <v t="r">5962</v>
    <v t="r">5963</v>
    <v t="r">5964</v>
    <v t="r">5965</v>
    <v t="r">5966</v>
    <v t="r">5967</v>
    <v t="r">5968</v>
  </a>
  <a r="1">
    <v t="s">Maldives Time Zone</v>
  </a>
  <a r="2">
    <v t="s">Assimi Goïta (President)</v>
    <v t="r">5991</v>
  </a>
  <a r="9">
    <v t="r">5981</v>
    <v t="r">6002</v>
    <v t="r">6003</v>
    <v t="r">6004</v>
    <v t="r">6005</v>
    <v t="r">6006</v>
    <v t="r">6007</v>
    <v t="r">6008</v>
    <v t="r">6009</v>
  </a>
  <a r="5">
    <v t="r">6033</v>
    <v t="s">Edward Zammit-Lewis (Minister)</v>
    <v t="s">Clyde Caruana (Minister)</v>
    <v t="s">Robert Abela (Prime Minister)</v>
    <v t="r">6034</v>
  </a>
  <a r="2">
    <v t="s">Maltese</v>
    <v t="s">English</v>
  </a>
  <a r="65">
    <v t="r">6047</v>
    <v t="r">6048</v>
    <v t="r">6049</v>
    <v t="r">6021</v>
    <v t="r">6050</v>
    <v t="r">6051</v>
    <v t="r">6052</v>
    <v t="r">6053</v>
    <v t="r">6054</v>
    <v t="r">6055</v>
    <v t="r">6056</v>
    <v t="r">6057</v>
    <v t="r">6058</v>
    <v t="r">6032</v>
    <v t="r">6059</v>
    <v t="r">6060</v>
    <v t="r">6061</v>
    <v t="r">6062</v>
    <v t="r">6063</v>
    <v t="r">6064</v>
    <v t="r">6065</v>
    <v t="r">6066</v>
    <v t="r">6067</v>
    <v t="r">6068</v>
    <v t="r">6069</v>
    <v t="r">6070</v>
    <v t="r">6071</v>
    <v t="r">6072</v>
    <v t="r">6073</v>
    <v t="r">6074</v>
    <v t="r">6075</v>
    <v t="r">6076</v>
    <v t="r">6077</v>
    <v t="r">6078</v>
    <v t="r">6079</v>
    <v t="r">6080</v>
    <v t="r">6081</v>
    <v t="r">6082</v>
    <v t="r">6083</v>
    <v t="r">6084</v>
    <v t="r">6085</v>
    <v t="r">6086</v>
    <v t="r">6087</v>
    <v t="r">6088</v>
    <v t="r">6089</v>
    <v t="r">6090</v>
    <v t="r">6091</v>
    <v t="r">6092</v>
    <v t="r">6093</v>
    <v t="r">6094</v>
    <v t="r">6095</v>
    <v t="r">6096</v>
    <v t="r">6097</v>
    <v t="r">6098</v>
    <v t="r">6099</v>
    <v t="r">6100</v>
    <v t="r">6101</v>
    <v t="r">6102</v>
    <v t="r">6103</v>
    <v t="r">6104</v>
    <v t="r">6105</v>
    <v t="r">6106</v>
    <v t="r">6107</v>
    <v t="r">6108</v>
    <v t="r">6109</v>
  </a>
  <a r="1">
    <v t="r">6130</v>
  </a>
  <a r="2">
    <v t="s">Marshallese</v>
    <v t="s">English</v>
  </a>
  <a r="24">
    <v t="r">6121</v>
    <v t="r">6138</v>
    <v t="r">6139</v>
    <v t="r">6140</v>
    <v t="r">6141</v>
    <v t="r">6142</v>
    <v t="r">6143</v>
    <v t="r">6144</v>
    <v t="r">6145</v>
    <v t="r">6146</v>
    <v t="r">6147</v>
    <v t="r">6148</v>
    <v t="r">6149</v>
    <v t="r">6150</v>
    <v t="r">6151</v>
    <v t="r">6152</v>
    <v t="r">6153</v>
    <v t="r">6154</v>
    <v t="r">6155</v>
    <v t="r">6156</v>
    <v t="r">6157</v>
    <v t="r">6158</v>
    <v t="r">6159</v>
    <v t="r">6160</v>
  </a>
  <a r="1">
    <v t="s">Marshall Islands Time Zone</v>
  </a>
  <a r="2">
    <v t="s">Mohamed Ould Ghazouani (President)</v>
    <v t="s">Mohamed Ould Bilal (Prime Minister)</v>
  </a>
  <a r="15">
    <v t="r">6192</v>
    <v t="r">6193</v>
    <v t="r">6194</v>
    <v t="r">6195</v>
    <v t="r">6196</v>
    <v t="r">6197</v>
    <v t="r">6198</v>
    <v t="r">6199</v>
    <v t="r">6200</v>
    <v t="r">6201</v>
    <v t="r">6202</v>
    <v t="r">6203</v>
    <v t="r">6204</v>
    <v t="r">6205</v>
    <v t="r">6206</v>
  </a>
  <a r="3">
    <v t="r">6229</v>
    <v t="s">Eddy Boissézon (Vice President)</v>
    <v t="s">Prithvirajsing Roopun (President)</v>
  </a>
  <a r="17">
    <v t="r">6217</v>
    <v t="r">6241</v>
    <v t="r">6242</v>
    <v t="r">6243</v>
    <v t="r">6244</v>
    <v t="r">6245</v>
    <v t="r">6246</v>
    <v t="r">6247</v>
    <v t="r">6248</v>
    <v t="r">6249</v>
    <v t="r">6250</v>
    <v t="r">6251</v>
    <v t="r">6252</v>
    <v t="r">6253</v>
    <v t="r">6254</v>
    <v t="r">6255</v>
    <v t="r">6256</v>
  </a>
  <a r="1">
    <v t="s">Mauritius Time Zone</v>
  </a>
  <a r="1">
    <v t="r">6281</v>
  </a>
  <a r="32">
    <v t="r">6269</v>
    <v t="r">6295</v>
    <v t="r">6296</v>
    <v t="r">6297</v>
    <v t="r">6298</v>
    <v t="r">6299</v>
    <v t="r">6300</v>
    <v t="r">6301</v>
    <v t="r">6302</v>
    <v t="r">6303</v>
    <v t="r">6304</v>
    <v t="r">6305</v>
    <v t="r">6306</v>
    <v t="r">6307</v>
    <v t="r">6308</v>
    <v t="r">6309</v>
    <v t="r">6310</v>
    <v t="r">6311</v>
    <v t="r">6312</v>
    <v t="r">6313</v>
    <v t="r">6314</v>
    <v t="r">6315</v>
    <v t="r">6316</v>
    <v t="r">6317</v>
    <v t="r">6318</v>
    <v t="r">6319</v>
    <v t="r">6320</v>
    <v t="r">6321</v>
    <v t="r">6322</v>
    <v t="r">6323</v>
    <v t="r">6324</v>
    <v t="r">6325</v>
  </a>
  <a r="2">
    <v t="s">David Panuelo (President)</v>
    <v t="r">6347</v>
  </a>
  <a r="4">
    <v t="r">6356</v>
    <v t="r">6357</v>
    <v t="r">6358</v>
    <v t="r">6359</v>
  </a>
  <a r="4">
    <v t="s">Kosrae Time Zone</v>
    <v t="s">Pohnpei Time Zone</v>
    <v t="s">Chuuk Time Zone</v>
    <v t="s">Yap Time Zone</v>
  </a>
  <a r="2">
    <v t="r">6381</v>
    <v t="s">Natalia Gavrilița (Prime Minister)</v>
  </a>
  <a r="1">
    <v t="s">Romanian</v>
  </a>
  <a r="36">
    <v t="r">6370</v>
    <v t="r">6393</v>
    <v t="r">6394</v>
    <v t="r">6395</v>
    <v t="r">6396</v>
    <v t="r">6397</v>
    <v t="r">6398</v>
    <v t="r">6399</v>
    <v t="r">6400</v>
    <v t="r">6401</v>
    <v t="r">6402</v>
    <v t="r">6403</v>
    <v t="r">6404</v>
    <v t="r">6405</v>
    <v t="r">6406</v>
    <v t="r">6407</v>
    <v t="r">6408</v>
    <v t="r">6409</v>
    <v t="r">6410</v>
    <v t="r">6411</v>
    <v t="r">6412</v>
    <v t="r">6413</v>
    <v t="r">6414</v>
    <v t="r">6415</v>
    <v t="r">6416</v>
    <v t="r">6417</v>
    <v t="r">6418</v>
    <v t="r">6419</v>
    <v t="r">6420</v>
    <v t="r">6421</v>
    <v t="r">6422</v>
    <v t="r">6423</v>
    <v t="r">6424</v>
    <v t="r">6425</v>
    <v t="r">6426</v>
    <v t="s">Taraclia District</v>
  </a>
  <a r="3">
    <v t="r">6448</v>
    <v t="r">6449</v>
    <v t="s">Luvsannamsrain Oyun-Erdene (Prime Minister)</v>
  </a>
  <a r="1">
    <v t="s">Mongolian</v>
  </a>
  <a r="21">
    <v t="r">6437</v>
    <v t="r">6461</v>
    <v t="r">6462</v>
    <v t="r">6463</v>
    <v t="r">6464</v>
    <v t="r">6465</v>
    <v t="r">6466</v>
    <v t="r">6467</v>
    <v t="r">6468</v>
    <v t="r">6469</v>
    <v t="r">6470</v>
    <v t="r">6471</v>
    <v t="r">6472</v>
    <v t="r">6473</v>
    <v t="r">6474</v>
    <v t="r">6475</v>
    <v t="r">6476</v>
    <v t="r">6477</v>
    <v t="r">6478</v>
    <v t="r">6479</v>
    <v t="s">Ömnögovi Province</v>
  </a>
  <a r="3">
    <v t="s">Choibalsan Time Zone</v>
    <v t="s">Ulaanbaatar Time Zone</v>
    <v t="s">Hovd Time Zone</v>
  </a>
  <a r="2">
    <v t="r">6503</v>
    <v t="r">6504</v>
  </a>
  <a r="1">
    <v t="s">Montenegrin language</v>
  </a>
  <a r="23">
    <v t="r">6516</v>
    <v t="r">6517</v>
    <v t="r">6518</v>
    <v t="r">6519</v>
    <v t="r">6520</v>
    <v t="r">6521</v>
    <v t="r">6522</v>
    <v t="r">6523</v>
    <v t="r">6524</v>
    <v t="r">6525</v>
    <v t="r">6526</v>
    <v t="r">6527</v>
    <v t="r">6528</v>
    <v t="r">6529</v>
    <v t="r">6530</v>
    <v t="r">6531</v>
    <v t="r">6532</v>
    <v t="r">6533</v>
    <v t="r">6534</v>
    <v t="r">6535</v>
    <v t="r">6536</v>
    <v t="r">6537</v>
    <v t="r">6538</v>
  </a>
  <a r="1">
    <v t="r">6561</v>
  </a>
  <a r="3">
    <v t="s">Arabic</v>
    <v t="s">Modern Standard Arabic</v>
    <v t="s">Standard Moroccan Amazigh</v>
  </a>
  <a r="77">
    <v t="r">6560</v>
    <v t="r">6572</v>
    <v t="r">6573</v>
    <v t="r">6574</v>
    <v t="r">6549</v>
    <v t="r">6575</v>
    <v t="r">6576</v>
    <v t="r">6577</v>
    <v t="r">6578</v>
    <v t="r">6579</v>
    <v t="r">6580</v>
    <v t="r">6581</v>
    <v t="r">6582</v>
    <v t="r">6583</v>
    <v t="r">6584</v>
    <v t="r">6585</v>
    <v t="r">6586</v>
    <v t="r">6587</v>
    <v t="s">Laâyoune-Boujdour-Sakia El Hamra</v>
    <v t="r">6588</v>
    <v t="r">6589</v>
    <v t="r">6590</v>
    <v t="r">6591</v>
    <v t="r">6592</v>
    <v t="r">6593</v>
    <v t="r">6594</v>
    <v t="r">6595</v>
    <v t="r">6596</v>
    <v t="r">6597</v>
    <v t="s">Guelmim-Es Semara</v>
    <v t="r">6598</v>
    <v t="r">6599</v>
    <v t="r">6600</v>
    <v t="r">6601</v>
    <v t="s">Essaouira Province</v>
    <v t="r">6602</v>
    <v t="r">6603</v>
    <v t="r">6604</v>
    <v t="r">6605</v>
    <v t="r">6606</v>
    <v t="r">6607</v>
    <v t="r">6608</v>
    <v t="r">6609</v>
    <v t="s">Assa-Zag Province</v>
    <v t="r">6610</v>
    <v t="s">Taourirt Province</v>
    <v t="r">6611</v>
    <v t="r">6612</v>
    <v t="r">6613</v>
    <v t="r">6614</v>
    <v t="r">6615</v>
    <v t="r">6616</v>
    <v t="r">6617</v>
    <v t="s">Boujdour Province</v>
    <v t="r">6618</v>
    <v t="s">Tan-Tan Province</v>
    <v t="s">Jerada Province</v>
    <v t="r">6619</v>
    <v t="r">6620</v>
    <v t="s">Sefrou Province</v>
    <v t="s">Figuig Province</v>
    <v t="s">Boulemane Province</v>
    <v t="s">Ben Slimane Province</v>
    <v t="s">Safi Province</v>
    <v t="r">6621</v>
    <v t="s">Tata Province</v>
    <v t="s">Aousserd Province</v>
    <v t="s">El Hajeb Province</v>
    <v t="r">6622</v>
    <v t="r">6623</v>
    <v t="r">6624</v>
    <v t="r">6625</v>
    <v t="r">6626</v>
    <v t="s">Oued Ed-Dahab Province</v>
    <v t="r">6627</v>
    <v t="r">6628</v>
    <v t="s">Chtouka Aït Baha Province</v>
  </a>
  <a r="1">
    <v t="s">Western European Time Zone</v>
  </a>
  <a r="2">
    <v t="r">6653</v>
    <v t="r">6654</v>
  </a>
  <a r="11">
    <v t="r">6641</v>
    <v t="r">6665</v>
    <v t="r">6666</v>
    <v t="r">6667</v>
    <v t="r">6668</v>
    <v t="r">6669</v>
    <v t="r">6670</v>
    <v t="r">6671</v>
    <v t="r">6672</v>
    <v t="r">6673</v>
    <v t="r">6674</v>
  </a>
  <a r="3">
    <v t="r">6701</v>
    <v t="s">Ye Min Oo (Minister)</v>
    <v t="r">6702</v>
  </a>
  <a r="1">
    <v t="s">Burmese</v>
  </a>
  <a r="15">
    <v t="r">6713</v>
    <v t="r">6714</v>
    <v t="r">6715</v>
    <v t="r">6716</v>
    <v t="r">6717</v>
    <v t="r">6718</v>
    <v t="r">6719</v>
    <v t="r">6720</v>
    <v t="r">6721</v>
    <v t="r">6722</v>
    <v t="r">6723</v>
    <v t="r">6724</v>
    <v t="r">6725</v>
    <v t="r">6726</v>
    <v t="r">6727</v>
  </a>
  <a r="1">
    <v t="s">Myanmar Standard Time</v>
  </a>
  <a r="4">
    <v t="r">6750</v>
    <v t="r">6751</v>
    <v t="r">6752</v>
    <v t="r">6753</v>
  </a>
  <a r="13">
    <v t="r">6765</v>
    <v t="r">6766</v>
    <v t="r">6767</v>
    <v t="r">6768</v>
    <v t="r">6769</v>
    <v t="r">6770</v>
    <v t="r">6771</v>
    <v t="r">6772</v>
    <v t="r">6773</v>
    <v t="r">6774</v>
    <v t="r">6775</v>
    <v t="r">6776</v>
    <v t="r">6777</v>
  </a>
  <a r="1">
    <v t="s">Nepali</v>
  </a>
  <a r="19">
    <v t="r">6810</v>
    <v t="r">6811</v>
    <v t="r">6812</v>
    <v t="r">6813</v>
    <v t="r">6814</v>
    <v t="r">6815</v>
    <v t="r">6816</v>
    <v t="r">6817</v>
    <v t="r">6818</v>
    <v t="r">6819</v>
    <v t="r">6820</v>
    <v t="r">6821</v>
    <v t="r">6822</v>
    <v t="r">6823</v>
    <v t="s">Eastern Development Region, Nepal</v>
    <v t="s">Mid-Western Development Region, Nepal</v>
    <v t="s">Central Development Region, Nepal</v>
    <v t="s">Far-Western Development Region, Nepal</v>
    <v t="s">Western Development Region, Nepal</v>
  </a>
  <a r="1">
    <v t="s">Nepal Standard Time</v>
  </a>
  <a r="3">
    <v t="r">6847</v>
    <v t="r">6848</v>
    <v t="r">6849</v>
  </a>
  <a r="1">
    <v t="s">Dutch</v>
  </a>
  <a r="15">
    <v t="r">6860</v>
    <v t="r">6861</v>
    <v t="r">6862</v>
    <v t="r">6863</v>
    <v t="r">6864</v>
    <v t="r">6865</v>
    <v t="r">6866</v>
    <v t="r">6867</v>
    <v t="r">6868</v>
    <v t="r">6869</v>
    <v t="r">6870</v>
    <v t="r">520</v>
    <v t="r">6871</v>
    <v t="r">6872</v>
    <v t="r">6873</v>
  </a>
  <a r="2">
    <v t="s">Central European Time Zone</v>
    <v t="s">Atlantic Time Zone</v>
  </a>
  <a r="2">
    <v t="r">6898</v>
    <v t="r">371</v>
  </a>
  <a r="4">
    <v t="s">English</v>
    <v t="s">Māori language</v>
    <v t="s">New Zealand Sign Language</v>
    <v t="s">New Zealand English</v>
  </a>
  <a r="11">
    <v t="r">6909</v>
    <v t="r">6910</v>
    <v t="r">6911</v>
    <v t="r">6912</v>
    <v t="r">6913</v>
    <v t="r">6914</v>
    <v t="r">6915</v>
    <v t="r">6916</v>
    <v t="r">6917</v>
    <v t="r">6918</v>
    <v t="r">6919</v>
  </a>
  <a r="1">
    <v t="s">New Zealand Time Zone</v>
  </a>
  <a r="2">
    <v t="r">6945</v>
    <v t="r">6946</v>
  </a>
  <a r="2">
    <v t="s">Spanish</v>
    <v t="s">Nicaraguan Spanish</v>
  </a>
  <a r="17">
    <v t="r">6956</v>
    <v t="r">6957</v>
    <v t="r">6958</v>
    <v t="r">6959</v>
    <v t="r">6960</v>
    <v t="r">6961</v>
    <v t="r">6962</v>
    <v t="r">6963</v>
    <v t="r">6964</v>
    <v t="r">6965</v>
    <v t="r">6966</v>
    <v t="r">6967</v>
    <v t="r">6968</v>
    <v t="r">6969</v>
    <v t="r">6970</v>
    <v t="r">6971</v>
    <v t="r">6972</v>
  </a>
  <a r="2">
    <v t="r">6995</v>
    <v t="r">6996</v>
  </a>
  <a r="8">
    <v t="r">6984</v>
    <v t="r">7007</v>
    <v t="r">7008</v>
    <v t="r">7009</v>
    <v t="r">7010</v>
    <v t="r">7011</v>
    <v t="r">7012</v>
    <v t="r">7013</v>
  </a>
  <a r="10">
    <v t="r">7040</v>
    <v t="r">7041</v>
    <v t="r">7042</v>
    <v t="r">7043</v>
    <v t="r">7044</v>
    <v t="r">7045</v>
    <v t="r">7046</v>
    <v t="r">7047</v>
    <v t="r">7048</v>
    <v t="r">7049</v>
  </a>
  <a r="36">
    <v t="r">7060</v>
    <v t="r">7061</v>
    <v t="r">7062</v>
    <v t="r">7063</v>
    <v t="r">7064</v>
    <v t="r">7065</v>
    <v t="r">7066</v>
    <v t="r">7067</v>
    <v t="r">7068</v>
    <v t="r">7069</v>
    <v t="r">7070</v>
    <v t="r">7071</v>
    <v t="r">7072</v>
    <v t="r">7073</v>
    <v t="r">7074</v>
    <v t="r">7075</v>
    <v t="r">7076</v>
    <v t="r">7077</v>
    <v t="r">7078</v>
    <v t="r">7079</v>
    <v t="r">7080</v>
    <v t="r">7081</v>
    <v t="r">7082</v>
    <v t="r">7083</v>
    <v t="r">7084</v>
    <v t="r">7085</v>
    <v t="r">7086</v>
    <v t="r">7087</v>
    <v t="r">7088</v>
    <v t="r">7089</v>
    <v t="r">7090</v>
    <v t="r">7091</v>
    <v t="r">7092</v>
    <v t="r">7093</v>
    <v t="r">7094</v>
    <v t="r">7095</v>
  </a>
  <a r="1">
    <v t="r">7117</v>
  </a>
  <a r="1">
    <v t="s">Korean</v>
  </a>
  <a r="11">
    <v t="r">7108</v>
    <v t="r">7126</v>
    <v t="r">7127</v>
    <v t="r">7128</v>
    <v t="r">7129</v>
    <v t="r">7130</v>
    <v t="r">7131</v>
    <v t="r">7132</v>
    <v t="r">7133</v>
    <v t="r">7134</v>
    <v t="r">7135</v>
  </a>
  <a r="1">
    <v t="s">Korea Standard Time</v>
  </a>
  <a r="2">
    <v t="r">7147</v>
    <v t="s">Dimitar Kovačevski (Prime Minister)</v>
  </a>
  <a r="2">
    <v t="s">Macedonian</v>
    <v t="s">Albanian</v>
  </a>
  <a r="69">
    <v t="r">7144</v>
    <v t="r">7153</v>
    <v t="r">7154</v>
    <v t="r">7155</v>
    <v t="r">7156</v>
    <v t="r">7157</v>
    <v t="r">7158</v>
    <v t="r">7159</v>
    <v t="r">7160</v>
    <v t="r">7161</v>
    <v t="r">7162</v>
    <v t="r">7163</v>
    <v t="r">7164</v>
    <v t="r">7165</v>
    <v t="r">7166</v>
    <v t="r">7167</v>
    <v t="r">7168</v>
    <v t="r">7169</v>
    <v t="r">7170</v>
    <v t="r">7171</v>
    <v t="r">7172</v>
    <v t="r">7173</v>
    <v t="r">7174</v>
    <v t="r">7175</v>
    <v t="r">7176</v>
    <v t="r">7177</v>
    <v t="r">7178</v>
    <v t="r">7179</v>
    <v t="r">7180</v>
    <v t="r">7181</v>
    <v t="r">7182</v>
    <v t="r">7183</v>
    <v t="r">7184</v>
    <v t="r">7185</v>
    <v t="r">7186</v>
    <v t="r">7187</v>
    <v t="r">7188</v>
    <v t="r">7189</v>
    <v t="r">7190</v>
    <v t="r">7191</v>
    <v t="r">7192</v>
    <v t="r">7193</v>
    <v t="r">7194</v>
    <v t="r">7195</v>
    <v t="r">7196</v>
    <v t="r">7197</v>
    <v t="r">7198</v>
    <v t="r">7199</v>
    <v t="r">7200</v>
    <v t="r">7201</v>
    <v t="r">7202</v>
    <v t="r">7203</v>
    <v t="r">7204</v>
    <v t="r">7205</v>
    <v t="r">7206</v>
    <v t="r">7207</v>
    <v t="r">7208</v>
    <v t="r">7209</v>
    <v t="r">7210</v>
    <v t="r">7211</v>
    <v t="r">7212</v>
    <v t="r">7213</v>
    <v t="r">7214</v>
    <v t="r">7215</v>
    <v t="r">7216</v>
    <v t="r">7217</v>
    <v t="r">7218</v>
    <v t="r">7219</v>
    <v t="r">7220</v>
  </a>
  <a r="1">
    <v t="r">7229</v>
  </a>
  <a r="3">
    <v t="s">English</v>
    <v t="s">Chamorro language</v>
    <v t="s">Carolinian language</v>
  </a>
  <a r="3">
    <v t="r">7253</v>
    <v t="r">7254</v>
    <v t="r">7255</v>
  </a>
  <a r="4">
    <v t="s">Norwegian</v>
    <v t="s">Bokmål</v>
    <v t="s">Nynorsk</v>
    <v t="s">Saami, Lule Language</v>
  </a>
  <a r="21">
    <v t="r">7242</v>
    <v t="r">7265</v>
    <v t="r">7266</v>
    <v t="r">7267</v>
    <v t="r">7268</v>
    <v t="r">7269</v>
    <v t="r">7270</v>
    <v t="r">7271</v>
    <v t="r">7272</v>
    <v t="r">7273</v>
    <v t="r">7274</v>
    <v t="r">7275</v>
    <v t="r">7276</v>
    <v t="r">7277</v>
    <v t="r">7278</v>
    <v t="r">7279</v>
    <v t="r">7280</v>
    <v t="r">7281</v>
    <v t="r">7282</v>
    <v t="r">7283</v>
    <v t="r">7284</v>
  </a>
  <a r="1">
    <v t="s">Theyazin bin Haitham (Crown prince)</v>
  </a>
  <a r="11">
    <v t="r">7319</v>
    <v t="r">7320</v>
    <v t="r">7321</v>
    <v t="r">7322</v>
    <v t="r">7323</v>
    <v t="r">7324</v>
    <v t="r">7325</v>
    <v t="r">7326</v>
    <v t="r">7327</v>
    <v t="r">7328</v>
    <v t="r">7329</v>
  </a>
  <a r="1">
    <v t="s">Gulf Time Zone</v>
  </a>
  <a r="2">
    <v t="r">7357</v>
    <v t="r">7358</v>
  </a>
  <a r="2">
    <v t="s">Urdu</v>
    <v t="s">English</v>
  </a>
  <a r="8">
    <v t="r">7372</v>
    <v t="r">7373</v>
    <v t="r">7374</v>
    <v t="r">7375</v>
    <v t="r">7376</v>
    <v t="r">7377</v>
    <v t="r">7378</v>
    <v t="r">7379</v>
  </a>
  <a r="1">
    <v t="s">Pakistan Standard Time</v>
  </a>
  <a r="3">
    <v t="r">7402</v>
    <v t="r">7403</v>
    <v t="s">Uduch Sengebau Senior (Vice President)</v>
  </a>
  <a r="4">
    <v t="s">English</v>
    <v t="s">Palauan Language</v>
    <v t="s">Tobian Language</v>
    <v t="s">Sonsorolese language</v>
  </a>
  <a r="16">
    <v t="r">7411</v>
    <v t="r">7412</v>
    <v t="r">7401</v>
    <v t="r">7413</v>
    <v t="r">7414</v>
    <v t="r">7415</v>
    <v t="r">7416</v>
    <v t="r">7417</v>
    <v t="r">7418</v>
    <v t="r">7419</v>
    <v t="r">7420</v>
    <v t="r">7421</v>
    <v t="r">7422</v>
    <v t="r">7423</v>
    <v t="r">7424</v>
    <v t="r">7425</v>
  </a>
  <a r="1">
    <v t="s">Palau Time Zone</v>
  </a>
  <a r="2">
    <v t="s">Laurentino Cortizo (President)</v>
    <v t="s">Jose Gabriel Carrizo (Vice President)</v>
  </a>
  <a r="2">
    <v t="s">Spanish</v>
    <v t="s">Panamanian Spanish</v>
  </a>
  <a r="12">
    <v t="r">7460</v>
    <v t="r">7461</v>
    <v t="r">7462</v>
    <v t="r">7463</v>
    <v t="r">7464</v>
    <v t="r">7465</v>
    <v t="r">7466</v>
    <v t="r">7467</v>
    <v t="r">7468</v>
    <v t="r">7469</v>
    <v t="r">7470</v>
    <v t="s">Panamá Oeste Province</v>
  </a>
  <a r="2">
    <v t="r">371</v>
    <v t="r">7490</v>
  </a>
  <a r="3">
    <v t="s">Tok Pisin</v>
    <v t="s">English</v>
    <v t="s">Hiri Motu language</v>
  </a>
  <a r="22">
    <v t="r">7500</v>
    <v t="r">7501</v>
    <v t="r">7502</v>
    <v t="r">7503</v>
    <v t="r">7504</v>
    <v t="r">7505</v>
    <v t="r">7506</v>
    <v t="r">7507</v>
    <v t="r">7508</v>
    <v t="r">7509</v>
    <v t="r">7510</v>
    <v t="r">7511</v>
    <v t="r">7512</v>
    <v t="r">7513</v>
    <v t="r">7514</v>
    <v t="r">7515</v>
    <v t="r">7516</v>
    <v t="r">7517</v>
    <v t="r">7518</v>
    <v t="r">7519</v>
    <v t="r">7520</v>
    <v t="r">7521</v>
  </a>
  <a r="1">
    <v t="s">Papua New Guinea Time Zone</v>
  </a>
  <a r="2">
    <v t="r">7545</v>
    <v t="r">7546</v>
  </a>
  <a r="2">
    <v t="s">Spanish</v>
    <v t="s">Guarani</v>
  </a>
  <a r="18">
    <v t="r">7532</v>
    <v t="r">7558</v>
    <v t="r">7559</v>
    <v t="r">7560</v>
    <v t="r">7561</v>
    <v t="r">7562</v>
    <v t="r">7563</v>
    <v t="r">7564</v>
    <v t="r">7565</v>
    <v t="r">7566</v>
    <v t="r">7567</v>
    <v t="r">7568</v>
    <v t="r">7569</v>
    <v t="r">7570</v>
    <v t="r">7571</v>
    <v t="r">7572</v>
    <v t="r">7573</v>
    <v t="r">7574</v>
  </a>
  <a r="1">
    <v t="s">Paraguay Time Zone</v>
  </a>
  <a r="5">
    <v t="s">Alejandro Neyra (Minister)</v>
    <v t="s">Ariela Luna (Minister)</v>
    <v t="s">Pedro Castillo (President)</v>
    <v t="s">Dina Boluarte (Vice President)</v>
    <v t="s">Aníbal Torres (Prime Minister)</v>
  </a>
  <a r="3">
    <v t="s">Spanish</v>
    <v t="s">Aymara language</v>
    <v t="s">Quechuan languages</v>
  </a>
  <a r="2">
    <v t="r">7608</v>
    <v t="r">7609</v>
  </a>
  <a r="2">
    <v t="s">Peru Time Zone</v>
    <v t="s">UTC−05:00</v>
  </a>
  <a r="2">
    <v t="r">7636</v>
    <v t="r">7637</v>
  </a>
  <a r="2">
    <v t="s">English</v>
    <v t="s">Filipino language</v>
  </a>
  <a r="97">
    <v t="r">7650</v>
    <v t="r">7651</v>
    <v t="r">7652</v>
    <v t="r">7653</v>
    <v t="r">7654</v>
    <v t="r">7655</v>
    <v t="r">7656</v>
    <v t="r">7657</v>
    <v t="r">7658</v>
    <v t="r">7659</v>
    <v t="r">7660</v>
    <v t="s">Ilocos Region</v>
    <v t="r">7661</v>
    <v t="r">7662</v>
    <v t="r">7663</v>
    <v t="r">7664</v>
    <v t="r">7665</v>
    <v t="s">Bicol Region</v>
    <v t="s">Western Visayas</v>
    <v t="r">7666</v>
    <v t="r">7667</v>
    <v t="r">7668</v>
    <v t="r">7669</v>
    <v t="r">7670</v>
    <v t="r">7671</v>
    <v t="r">7672</v>
    <v t="s">Eastern Visayas</v>
    <v t="r">7673</v>
    <v t="r">7674</v>
    <v t="r">7675</v>
    <v t="r">7676</v>
    <v t="r">7677</v>
    <v t="s">Caraga</v>
    <v t="r">7678</v>
    <v t="r">7679</v>
    <v t="r">7680</v>
    <v t="r">7681</v>
    <v t="r">7682</v>
    <v t="r">7683</v>
    <v t="r">7684</v>
    <v t="r">7685</v>
    <v t="r">7686</v>
    <v t="r">7687</v>
    <v t="r">7688</v>
    <v t="r">7689</v>
    <v t="r">7690</v>
    <v t="r">7691</v>
    <v t="r">7692</v>
    <v t="r">7693</v>
    <v t="r">7694</v>
    <v t="r">7695</v>
    <v t="r">7696</v>
    <v t="r">7697</v>
    <v t="r">7698</v>
    <v t="r">7699</v>
    <v t="r">7700</v>
    <v t="r">7701</v>
    <v t="r">7702</v>
    <v t="r">7703</v>
    <v t="r">7704</v>
    <v t="r">7705</v>
    <v t="r">7706</v>
    <v t="r">7707</v>
    <v t="r">7708</v>
    <v t="r">7709</v>
    <v t="r">7710</v>
    <v t="r">7711</v>
    <v t="r">7712</v>
    <v t="r">7713</v>
    <v t="r">7714</v>
    <v t="r">7715</v>
    <v t="r">7716</v>
    <v t="r">7717</v>
    <v t="r">7718</v>
    <v t="r">7719</v>
    <v t="r">7720</v>
    <v t="r">7721</v>
    <v t="r">7722</v>
    <v t="r">7723</v>
    <v t="r">7724</v>
    <v t="r">7725</v>
    <v t="r">7726</v>
    <v t="r">7727</v>
    <v t="r">7728</v>
    <v t="s">Central Luzon</v>
    <v t="r">7729</v>
    <v t="s">Davao Region</v>
    <v t="s">Zamboanga Peninsula</v>
    <v t="s">Autonomous Region in Muslim Mindanao</v>
    <v t="s">Cagayan Valley</v>
    <v t="s">Mimaropa</v>
    <v t="s">Cordillera Administrative Region</v>
    <v t="s">Central Visayas</v>
    <v t="s">Soccsksargen</v>
    <v t="r">7730</v>
    <v t="s">Northern Mindanao</v>
    <v t="s">Calabarzon</v>
  </a>
  <a r="1">
    <v t="s">Philippine Time Zone</v>
  </a>
  <a r="3">
    <v t="r">7755</v>
    <v t="r">7756</v>
    <v t="r">7757</v>
  </a>
  <a r="1">
    <v t="s">Polish</v>
  </a>
  <a r="15">
    <v t="r">7769</v>
    <v t="r">7770</v>
    <v t="r">7771</v>
    <v t="r">7772</v>
    <v t="r">7773</v>
    <v t="r">7774</v>
    <v t="r">7775</v>
    <v t="r">7776</v>
    <v t="r">7777</v>
    <v t="r">7778</v>
    <v t="r">7779</v>
    <v t="r">7780</v>
    <v t="r">7781</v>
    <v t="r">7782</v>
    <v t="r">7783</v>
  </a>
  <a r="2">
    <v t="r">7808</v>
    <v t="r">7809</v>
  </a>
  <a r="20">
    <v t="r">7820</v>
    <v t="r">7821</v>
    <v t="r">7822</v>
    <v t="r">7823</v>
    <v t="r">7824</v>
    <v t="r">7825</v>
    <v t="r">7826</v>
    <v t="r">7827</v>
    <v t="r">7828</v>
    <v t="r">7829</v>
    <v t="r">7830</v>
    <v t="r">7831</v>
    <v t="r">7832</v>
    <v t="r">7833</v>
    <v t="r">7834</v>
    <v t="r">7835</v>
    <v t="r">7836</v>
    <v t="r">7837</v>
    <v t="r">7838</v>
    <v t="r">7839</v>
  </a>
  <a r="2">
    <v t="r">7863</v>
    <v t="s">Khalid bin Khalifa bin Abdul Aziz Al Thani (Prime Minister)</v>
  </a>
  <a r="7">
    <v t="r">7850</v>
    <v t="r">7872</v>
    <v t="r">7873</v>
    <v t="r">7874</v>
    <v t="r">7875</v>
    <v t="r">7876</v>
    <v t="r">7877</v>
  </a>
  <a r="2">
    <v t="s">Nicolae Ciucă (Acting Prime Minister)</v>
    <v t="r">7899</v>
  </a>
  <a r="42">
    <v t="r">7888</v>
    <v t="r">7910</v>
    <v t="r">7911</v>
    <v t="r">7912</v>
    <v t="r">7913</v>
    <v t="r">7914</v>
    <v t="r">7915</v>
    <v t="r">7916</v>
    <v t="r">7917</v>
    <v t="r">7918</v>
    <v t="r">7919</v>
    <v t="r">7920</v>
    <v t="r">7921</v>
    <v t="r">7922</v>
    <v t="r">7923</v>
    <v t="r">7924</v>
    <v t="r">7925</v>
    <v t="r">7926</v>
    <v t="r">7927</v>
    <v t="r">7928</v>
    <v t="r">7929</v>
    <v t="r">7930</v>
    <v t="r">7931</v>
    <v t="r">7932</v>
    <v t="r">7933</v>
    <v t="r">7934</v>
    <v t="r">7935</v>
    <v t="r">7936</v>
    <v t="r">7937</v>
    <v t="r">7938</v>
    <v t="r">7939</v>
    <v t="r">7940</v>
    <v t="r">7941</v>
    <v t="r">7942</v>
    <v t="r">7943</v>
    <v t="r">7944</v>
    <v t="r">7945</v>
    <v t="r">7946</v>
    <v t="r">7947</v>
    <v t="r">7948</v>
    <v t="r">7949</v>
    <v t="r">7950</v>
  </a>
  <a r="2">
    <v t="r">7974</v>
    <v t="s">Mikhail Mishustin (Prime Minister)</v>
  </a>
  <a r="1">
    <v t="s">Russian</v>
  </a>
  <a r="81">
    <v t="r">7961</v>
    <v t="r">7987</v>
    <v t="r">7988</v>
    <v t="r">7989</v>
    <v t="r">7990</v>
    <v t="r">7991</v>
    <v t="r">7992</v>
    <v t="r">7993</v>
    <v t="r">7994</v>
    <v t="r">7995</v>
    <v t="r">7996</v>
    <v t="r">7997</v>
    <v t="r">7998</v>
    <v t="r">7999</v>
    <v t="r">8000</v>
    <v t="r">8001</v>
    <v t="r">8002</v>
    <v t="r">8003</v>
    <v t="r">8004</v>
    <v t="r">8005</v>
    <v t="r">8006</v>
    <v t="r">8007</v>
    <v t="r">8008</v>
    <v t="r">8009</v>
    <v t="r">8010</v>
    <v t="r">8011</v>
    <v t="r">8012</v>
    <v t="r">8013</v>
    <v t="r">8014</v>
    <v t="r">8015</v>
    <v t="r">8016</v>
    <v t="r">8017</v>
    <v t="r">8018</v>
    <v t="r">8019</v>
    <v t="r">8020</v>
    <v t="r">8021</v>
    <v t="r">8022</v>
    <v t="r">8023</v>
    <v t="r">8024</v>
    <v t="r">8025</v>
    <v t="r">8026</v>
    <v t="r">8027</v>
    <v t="r">8028</v>
    <v t="r">8029</v>
    <v t="r">8030</v>
    <v t="r">8031</v>
    <v t="r">8032</v>
    <v t="r">8033</v>
    <v t="r">8034</v>
    <v t="r">8035</v>
    <v t="r">8036</v>
    <v t="r">8037</v>
    <v t="r">8038</v>
    <v t="r">8039</v>
    <v t="r">8040</v>
    <v t="r">8041</v>
    <v t="r">8042</v>
    <v t="r">8043</v>
    <v t="r">8044</v>
    <v t="r">8045</v>
    <v t="r">8046</v>
    <v t="r">8047</v>
    <v t="r">8048</v>
    <v t="r">8049</v>
    <v t="r">8050</v>
    <v t="r">8051</v>
    <v t="r">8052</v>
    <v t="r">8053</v>
    <v t="r">8054</v>
    <v t="r">8055</v>
    <v t="r">8056</v>
    <v t="r">8057</v>
    <v t="r">8058</v>
    <v t="r">8059</v>
    <v t="r">8060</v>
    <v t="r">8061</v>
    <v t="r">8062</v>
    <v t="r">8063</v>
    <v t="r">8064</v>
    <v t="r">8065</v>
    <v t="r">8066</v>
  </a>
  <a r="9">
    <v t="s">Magadan Time Zone</v>
    <v t="s">Vladivostok Standard Time</v>
    <v t="s">Yakutsk Time Zone</v>
    <v t="s">Irkutsk Time Zone</v>
    <v t="s">Krasnoyarsk Time Zone</v>
    <v t="s">Omsk Time Zone</v>
    <v t="s">Yekaterinburg Time Zone</v>
    <v t="s">Kaliningrad Time</v>
    <v t="s">Moscow Time Zone</v>
  </a>
  <a r="2">
    <v t="r">8087</v>
    <v t="r">8088</v>
  </a>
  <a r="4">
    <v t="s">Swahili</v>
    <v t="s">English</v>
    <v t="s">Kinyarwanda</v>
    <v t="s">French</v>
  </a>
  <a r="16">
    <v t="r">8078</v>
    <v t="r">8101</v>
    <v t="r">8102</v>
    <v t="r">8103</v>
    <v t="r">8104</v>
    <v t="s">Gitarama Province</v>
    <v t="s">Butare Province</v>
    <v t="s">Cyangugu Province</v>
    <v t="s">Ruhengeri Province</v>
    <v t="s">Byumba Province</v>
    <v t="r">8105</v>
    <v t="s">Gisenyi Province</v>
    <v t="s">Kibuye Province</v>
    <v t="s">Kigali-Rural Province</v>
    <v t="s">Kibungo Province</v>
    <v t="s">Umutara Province</v>
  </a>
  <a r="2">
    <v t="r">371</v>
    <v t="r">8124</v>
  </a>
  <a r="16">
    <v t="s">Saint Kitts</v>
    <v t="s">Nevis</v>
    <v t="r">8132</v>
    <v t="r">8133</v>
    <v t="r">8134</v>
    <v t="r">8135</v>
    <v t="r">8136</v>
    <v t="r">8137</v>
    <v t="r">8138</v>
    <v t="r">8139</v>
    <v t="r">8140</v>
    <v t="r">8141</v>
    <v t="r">8142</v>
    <v t="r">8143</v>
    <v t="r">8144</v>
    <v t="r">8145</v>
  </a>
  <a r="2">
    <v t="r">371</v>
    <v t="s">Philip J. Pierre (Prime Minister)</v>
  </a>
  <a r="1">
    <v t="r">8174</v>
  </a>
  <a r="1">
    <v t="s">Fiamē Naomi Mataʻafa (Prime Minister)</v>
  </a>
  <a r="6">
    <v t="r">8206</v>
    <v t="r">8207</v>
    <v t="r">8208</v>
    <v t="r">8209</v>
    <v t="r">8210</v>
    <v t="r">8211</v>
  </a>
  <a r="1">
    <v t="s">West Samoa Time Zone</v>
  </a>
  <a r="9">
    <v t="r">8224</v>
    <v t="r">8237</v>
    <v t="r">8238</v>
    <v t="r">8239</v>
    <v t="r">8240</v>
    <v t="r">8241</v>
    <v t="r">8242</v>
    <v t="r">8243</v>
    <v t="r">8244</v>
  </a>
  <a r="3">
    <v t="r">8264</v>
    <v t="s">Jorge Bom Jesus (Prime Minister)</v>
    <v t="r">8265</v>
  </a>
  <a r="3">
    <v t="s">Mohammed Al-Jadaan (Minister)</v>
    <v t="r">8299</v>
    <v t="r">8300</v>
  </a>
  <a r="1">
    <v t="r">8310</v>
  </a>
  <a r="1">
    <v t="r">8334</v>
  </a>
  <a r="14">
    <v t="r">8345</v>
    <v t="r">8346</v>
    <v t="r">8347</v>
    <v t="r">8348</v>
    <v t="r">8349</v>
    <v t="r">8350</v>
    <v t="r">8351</v>
    <v t="r">8352</v>
    <v t="r">8353</v>
    <v t="r">8354</v>
    <v t="r">8355</v>
    <v t="r">8356</v>
    <v t="r">8357</v>
    <v t="r">8358</v>
  </a>
  <a r="2">
    <v t="r">8382</v>
    <v t="r">8383</v>
  </a>
  <a r="1">
    <v t="s">Serbian</v>
  </a>
  <a r="32">
    <v t="r">8369</v>
    <v t="s">Vojvodina</v>
    <v t="s">Autonomous Province of Kosovo and Metohija</v>
    <v t="r">8394</v>
    <v t="r">8395</v>
    <v t="r">8396</v>
    <v t="r">8397</v>
    <v t="r">8398</v>
    <v t="r">8399</v>
    <v t="r">8400</v>
    <v t="r">8401</v>
    <v t="r">8402</v>
    <v t="r">8403</v>
    <v t="r">8404</v>
    <v t="r">8405</v>
    <v t="r">8406</v>
    <v t="r">8407</v>
    <v t="r">8408</v>
    <v t="r">8409</v>
    <v t="r">8410</v>
    <v t="r">8411</v>
    <v t="r">8412</v>
    <v t="r">8413</v>
    <v t="r">8414</v>
    <v t="r">8415</v>
    <v t="r">8416</v>
    <v t="r">8417</v>
    <v t="s">Kosovo-Pomoravlje District</v>
    <v t="s">Kosovo District</v>
    <v t="s">Prizren District</v>
    <v t="s">Peć District</v>
    <v t="s">Kosovska Mitrovica District</v>
  </a>
  <a r="2">
    <v t="s">Ahmed Afif (Vice President)</v>
    <v t="r">8438</v>
  </a>
  <a r="3">
    <v t="s">French</v>
    <v t="s">Seselwa Creole French Language</v>
    <v t="s">English</v>
  </a>
  <a r="22">
    <v t="r">8449</v>
    <v t="r">8450</v>
    <v t="r">8451</v>
    <v t="r">8452</v>
    <v t="r">8453</v>
    <v t="r">8454</v>
    <v t="r">8455</v>
    <v t="r">8456</v>
    <v t="r">8457</v>
    <v t="r">8458</v>
    <v t="r">8459</v>
    <v t="r">8460</v>
    <v t="r">8461</v>
    <v t="r">8462</v>
    <v t="r">8463</v>
    <v t="r">8464</v>
    <v t="r">8465</v>
    <v t="r">8466</v>
    <v t="r">8467</v>
    <v t="r">8468</v>
    <v t="r">8469</v>
    <v t="r">8470</v>
  </a>
  <a r="1">
    <v t="s">Seychelles Time Zone</v>
  </a>
  <a r="3">
    <v t="r">8492</v>
    <v t="r">8493</v>
    <v t="s">Jacob Jusu Saffa (Chief Minister)</v>
  </a>
  <a r="4">
    <v t="r">8503</v>
    <v t="r">8504</v>
    <v t="r">8505</v>
    <v t="r">8506</v>
  </a>
  <a r="2">
    <v t="r">8531</v>
    <v t="r">8532</v>
  </a>
  <a r="6">
    <v t="s">Malay</v>
    <v t="s">English</v>
    <v t="s">Tamil</v>
    <v t="s">Standard Chinese</v>
    <v t="s">Singapore English</v>
    <v t="s">Singaporean Mandarin</v>
  </a>
  <a r="5">
    <v t="s">North East Community Development Council</v>
    <v t="s">South East Community Development Council</v>
    <v t="s">Central Singapore Community Development Council</v>
    <v t="s">North West Community Development Council</v>
    <v t="s">South West Community Development Council</v>
  </a>
  <a r="1">
    <v t="s">Singapore Standard Time</v>
  </a>
  <a r="1">
    <v t="s">Eduard Heger (Prime Minister)</v>
  </a>
  <a r="1">
    <v t="s">Slovak</v>
  </a>
  <a r="8">
    <v t="r">8576</v>
    <v t="r">8577</v>
    <v t="r">8578</v>
    <v t="r">8579</v>
    <v t="r">8580</v>
    <v t="r">8581</v>
    <v t="r">8582</v>
    <v t="r">8583</v>
  </a>
  <a r="2">
    <v t="r">8604</v>
    <v t="s">Robert Golob (Prime Minister)</v>
  </a>
  <a r="1">
    <v t="s">Slovene language</v>
  </a>
  <a r="150">
    <v t="r">8615</v>
    <v t="r">8616</v>
    <v t="r">8617</v>
    <v t="r">8618</v>
    <v t="r">8619</v>
    <v t="s">Rogaška Slatina</v>
    <v t="r">8620</v>
    <v t="r">8621</v>
    <v t="r">8622</v>
    <v t="r">8623</v>
    <v t="r">8624</v>
    <v t="s">Municipality of Logatec</v>
    <v t="r">8625</v>
    <v t="r">8626</v>
    <v t="s">Municipality of Kočevje</v>
    <v t="r">8627</v>
    <v t="r">8628</v>
    <v t="r">8629</v>
    <v t="r">8630</v>
    <v t="r">8631</v>
    <v t="r">8632</v>
    <v t="r">8633</v>
    <v t="r">8634</v>
    <v t="r">8635</v>
    <v t="r">8636</v>
    <v t="r">8637</v>
    <v t="r">8638</v>
    <v t="r">8639</v>
    <v t="r">8640</v>
    <v t="r">8641</v>
    <v t="r">8642</v>
    <v t="r">8643</v>
    <v t="r">8644</v>
    <v t="s">Municipality of Črna na Koroškem</v>
    <v t="r">8645</v>
    <v t="r">8646</v>
    <v t="r">8647</v>
    <v t="s">Municipality of Trbovlje</v>
    <v t="r">8648</v>
    <v t="r">8649</v>
    <v t="s">Municipality of Tolmin</v>
    <v t="r">8650</v>
    <v t="r">8651</v>
    <v t="r">8652</v>
    <v t="r">8653</v>
    <v t="r">8654</v>
    <v t="r">8655</v>
    <v t="r">8656</v>
    <v t="r">8657</v>
    <v t="s">Municipality of Cerklje na Gorenjskem</v>
    <v t="r">8658</v>
    <v t="r">8659</v>
    <v t="r">8660</v>
    <v t="r">8661</v>
    <v t="r">8662</v>
    <v t="r">8663</v>
    <v t="r">8664</v>
    <v t="r">8665</v>
    <v t="r">8666</v>
    <v t="r">8667</v>
    <v t="r">8668</v>
    <v t="s">Municipality of Dornava</v>
    <v t="r">8669</v>
    <v t="r">8670</v>
    <v t="r">8671</v>
    <v t="s">Municipality of Radovljica</v>
    <v t="r">8672</v>
    <v t="s">Municipality of Ljutomer</v>
    <v t="r">8673</v>
    <v t="r">8674</v>
    <v t="r">8675</v>
    <v t="r">8676</v>
    <v t="s">City Municipality of Maribor</v>
    <v t="r">8677</v>
    <v t="r">8678</v>
    <v t="r">8679</v>
    <v t="r">8680</v>
    <v t="r">8681</v>
    <v t="r">8682</v>
    <v t="r">8683</v>
    <v t="r">8684</v>
    <v t="r">8685</v>
    <v t="s">Municipality of Preddvor</v>
    <v t="r">8686</v>
    <v t="r">8687</v>
    <v t="s">City Municipality of Ljubljana</v>
    <v t="r">8688</v>
    <v t="r">8689</v>
    <v t="r">8690</v>
    <v t="r">8691</v>
    <v t="s">Municipality of Ljubno</v>
    <v t="r">8692</v>
    <v t="r">8693</v>
    <v t="r">8694</v>
    <v t="r">8695</v>
    <v t="r">8696</v>
    <v t="r">8697</v>
    <v t="r">8698</v>
    <v t="r">8699</v>
    <v t="r">8700</v>
    <v t="r">8701</v>
    <v t="r">8702</v>
    <v t="r">8703</v>
    <v t="r">8704</v>
    <v t="r">8705</v>
    <v t="s">Municipality of Črnomelj</v>
    <v t="r">8706</v>
    <v t="s">Municipality of Cerknica</v>
    <v t="s">Municipality of Dravograd</v>
    <v t="r">8707</v>
    <v t="r">8708</v>
    <v t="r">8709</v>
    <v t="s">Municipality of Gornja Radgona</v>
    <v t="r">8710</v>
    <v t="r">8711</v>
    <v t="r">8712</v>
    <v t="r">8713</v>
    <v t="r">8714</v>
    <v t="r">8715</v>
    <v t="r">8716</v>
    <v t="r">8717</v>
    <v t="r">8718</v>
    <v t="r">8719</v>
    <v t="r">8720</v>
    <v t="r">8721</v>
    <v t="r">8722</v>
    <v t="r">8723</v>
    <v t="s">Municipality of Idrija</v>
    <v t="r">8724</v>
    <v t="r">8725</v>
    <v t="s">Municipality of Cerkvenjak</v>
    <v t="r">8726</v>
    <v t="r">8727</v>
    <v t="r">8728</v>
    <v t="r">8729</v>
    <v t="r">8730</v>
    <v t="r">8731</v>
    <v t="r">8732</v>
    <v t="r">8733</v>
    <v t="r">8734</v>
    <v t="r">8735</v>
    <v t="r">8736</v>
    <v t="s">Municipality of Vipava</v>
    <v t="r">8737</v>
    <v t="r">8738</v>
    <v t="r">8739</v>
    <v t="r">8740</v>
    <v t="s">City Municipality of Velenje</v>
    <v t="r">8741</v>
    <v t="s">Municipality of Kamnik</v>
  </a>
  <a r="4">
    <v t="r">371</v>
    <v t="r">8762</v>
    <v t="s">Nestor Ghiro (Minister)</v>
    <v t="s">Anthony Veke (Minister)</v>
  </a>
  <a r="10">
    <v t="r">8752</v>
    <v t="r">8772</v>
    <v t="r">8773</v>
    <v t="r">8774</v>
    <v t="r">8775</v>
    <v t="r">8776</v>
    <v t="r">8777</v>
    <v t="r">8778</v>
    <v t="r">8779</v>
    <v t="r">8780</v>
  </a>
  <a r="1">
    <v t="s">Solomon Islands Time Zone</v>
  </a>
  <a r="3">
    <v t="r">8805</v>
    <v t="r">8806</v>
    <v t="r">8807</v>
  </a>
  <a r="28">
    <v t="s">Afrikaans</v>
    <v t="s">English</v>
    <v t="s">Xhosa</v>
    <v t="s">German</v>
    <v t="s">Zulu</v>
    <v t="s">Sotho language</v>
    <v t="s">South African English</v>
    <v t="s">Portuguese</v>
    <v t="s">Tswana</v>
    <v t="s">Venda Language</v>
    <v t="s">Tsonga</v>
    <v t="s">Swati Language</v>
    <v t="s">Northern Sotho language</v>
    <v t="s">Southern Ndebele language</v>
    <v t="s">Telugu</v>
    <v t="s">Tamil</v>
    <v t="s">Greek</v>
    <v t="s">Arabic</v>
    <v t="s">Sanskrit</v>
    <v t="s">Hindi</v>
    <v t="s">Urdu</v>
    <v t="s">Hebrew</v>
    <v t="s">Gujarati</v>
    <v t="s">Khoisan languages</v>
    <v t="s">Nama</v>
    <v t="s">Languages of South Africa</v>
    <v t="s">Khoe languages</v>
    <v t="s">South African Sign Language</v>
  </a>
  <a r="9">
    <v t="r">8820</v>
    <v t="r">8821</v>
    <v t="r">8822</v>
    <v t="r">8823</v>
    <v t="r">8824</v>
    <v t="r">8825</v>
    <v t="r">8826</v>
    <v t="r">8827</v>
    <v t="r">8828</v>
  </a>
  <a r="2">
    <v t="r">8853</v>
    <v t="s">Yoon Seok-youl (President)</v>
  </a>
  <a r="2">
    <v t="s">Korean</v>
    <v t="s">Korean Sign Language</v>
  </a>
  <a r="17">
    <v t="r">8840</v>
    <v t="r">8865</v>
    <v t="r">8866</v>
    <v t="r">8867</v>
    <v t="r">8868</v>
    <v t="r">8869</v>
    <v t="r">8870</v>
    <v t="r">8871</v>
    <v t="r">8872</v>
    <v t="r">8873</v>
    <v t="r">8874</v>
    <v t="r">8875</v>
    <v t="r">8876</v>
    <v t="r">8877</v>
    <v t="r">8878</v>
    <v t="r">8879</v>
    <v t="r">8880</v>
  </a>
  <a r="3">
    <v t="r">8904</v>
    <v t="r">8905</v>
    <v t="r">8906</v>
  </a>
  <a r="59">
    <v t="r">8918</v>
    <v t="r">8919</v>
    <v t="r">8920</v>
    <v t="r">8921</v>
    <v t="r">8922</v>
    <v t="r">8923</v>
    <v t="r">8924</v>
    <v t="r">8925</v>
    <v t="r">8926</v>
    <v t="r">8927</v>
    <v t="r">8928</v>
    <v t="r">8929</v>
    <v t="r">8930</v>
    <v t="r">8931</v>
    <v t="r">8932</v>
    <v t="r">8933</v>
    <v t="r">8934</v>
    <v t="r">8935</v>
    <v t="r">8936</v>
    <v t="s">Province of Cádiz</v>
    <v t="r">8937</v>
    <v t="r">8938</v>
    <v t="r">8939</v>
    <v t="r">8940</v>
    <v t="r">8941</v>
    <v t="r">8942</v>
    <v t="s">Province of Seville</v>
    <v t="s">Province of Granada</v>
    <v t="s">Province of Valladolid</v>
    <v t="r">8943</v>
    <v t="r">8944</v>
    <v t="s">Province of Segovia</v>
    <v t="r">8945</v>
    <v t="s">Province of Palencia</v>
    <v t="r">8946</v>
    <v t="r">8947</v>
    <v t="r">8948</v>
    <v t="r">8949</v>
    <v t="r">8950</v>
    <v t="r">8951</v>
    <v t="r">8952</v>
    <v t="r">8953</v>
    <v t="s">Province of Jaén</v>
    <v t="r">8954</v>
    <v t="r">8955</v>
    <v t="r">8956</v>
    <v t="r">8957</v>
    <v t="r">8958</v>
    <v t="s">Province of Burgos</v>
    <v t="s">Province of Málaga</v>
    <v t="r">8959</v>
    <v t="s">Province of Huesca</v>
    <v t="s">Province of Soria</v>
    <v t="s">Province of Zamora</v>
    <v t="s">Province of Ciudad Real</v>
    <v t="s">Province of Teruel</v>
    <v t="s">Province of Guadalajara</v>
    <v t="r">8960</v>
    <v t="s">Province of Las Palmas</v>
  </a>
  <a r="2">
    <v t="s">Central European Time Zone</v>
    <v t="s">Western European Time Zone</v>
  </a>
  <a r="4">
    <v t="s">Gotabaya Rajapaksa (President)</v>
    <v t="r">8983</v>
    <v t="r">8984</v>
    <v t="r">8985</v>
  </a>
  <a r="2">
    <v t="s">Tamil</v>
    <v t="s">Sinhala Language</v>
  </a>
  <a r="34">
    <v t="r">8996</v>
    <v t="r">8997</v>
    <v t="r">8998</v>
    <v t="r">8999</v>
    <v t="r">9000</v>
    <v t="r">9001</v>
    <v t="r">9002</v>
    <v t="r">9003</v>
    <v t="r">9004</v>
    <v t="r">9005</v>
    <v t="r">9006</v>
    <v t="r">9007</v>
    <v t="r">9008</v>
    <v t="r">9009</v>
    <v t="r">9010</v>
    <v t="r">9011</v>
    <v t="r">9012</v>
    <v t="r">9013</v>
    <v t="r">9014</v>
    <v t="r">9015</v>
    <v t="r">9016</v>
    <v t="r">9017</v>
    <v t="r">9018</v>
    <v t="r">9019</v>
    <v t="s">Galle District</v>
    <v t="r">9020</v>
    <v t="r">9021</v>
    <v t="r">9022</v>
    <v t="r">9023</v>
    <v t="r">9024</v>
    <v t="r">9025</v>
    <v t="r">9026</v>
    <v t="r">9027</v>
    <v t="r">9028</v>
  </a>
  <a r="1">
    <v t="s">Sri Lanka Standard Time</v>
  </a>
  <a r="2">
    <v t="r">371</v>
    <v t="r">9051</v>
  </a>
  <a r="6">
    <v t="r">9060</v>
    <v t="r">9061</v>
    <v t="r">9062</v>
    <v t="r">9063</v>
    <v t="r">9064</v>
    <v t="r">9065</v>
  </a>
  <a r="1">
    <v t="r">9075</v>
  </a>
  <a r="10">
    <v t="s">Nasredeen Abdulbari (Minister)</v>
    <v t="r">9098</v>
    <v t="s">Lena el-Sheikh Mahjoub (Minister)</v>
    <v t="s">Wala'a Essam al-Boushi (Minister)</v>
    <v t="s">Intisar el-Zein Soughayroun (Minister)</v>
    <v t="s">Maj. Gen. Yassin Ibrahim Yassin (Minister)</v>
    <v t="s">Akram Ali Altom (Minister)</v>
    <v t="s">Ibrahim Elbadawi (Minister)</v>
    <v t="s">Adel Ibrahim (Minister)</v>
    <v t="s">Mohammed el-Amin el-Tom (Minister)</v>
  </a>
  <a r="2">
    <v t="s">Arabic</v>
    <v t="s">English</v>
  </a>
  <a r="18">
    <v t="r">9109</v>
    <v t="r">9110</v>
    <v t="r">9111</v>
    <v t="r">9112</v>
    <v t="r">9113</v>
    <v t="r">9114</v>
    <v t="r">9115</v>
    <v t="r">9116</v>
    <v t="r">9117</v>
    <v t="r">9118</v>
    <v t="r">9119</v>
    <v t="r">9120</v>
    <v t="r">9121</v>
    <v t="r">9122</v>
    <v t="r">9123</v>
    <v t="r">9124</v>
    <v t="r">9125</v>
    <v t="r">9126</v>
  </a>
  <a r="2">
    <v t="s">East Africa Time Zone</v>
    <v t="s">Central Africa Time Zone</v>
  </a>
  <a r="2">
    <v t="r">9151</v>
    <v t="r">9152</v>
  </a>
  <a r="2">
    <v t="s">Dutch</v>
    <v t="s">Surinamese Dutch</v>
  </a>
  <a r="10">
    <v t="r">9163</v>
    <v t="r">9164</v>
    <v t="r">9165</v>
    <v t="r">9166</v>
    <v t="r">9167</v>
    <v t="r">9168</v>
    <v t="r">9169</v>
    <v t="r">9170</v>
    <v t="r">9171</v>
    <v t="r">9172</v>
  </a>
  <a r="2">
    <v t="r">9198</v>
    <v t="s">Magdalena Andersson (Prime Minister)</v>
  </a>
  <a r="1">
    <v t="s">Swedish</v>
  </a>
  <a r="21">
    <v t="r">9208</v>
    <v t="r">9209</v>
    <v t="r">9210</v>
    <v t="r">9211</v>
    <v t="r">9212</v>
    <v t="r">9213</v>
    <v t="r">9214</v>
    <v t="r">9215</v>
    <v t="r">9216</v>
    <v t="r">9217</v>
    <v t="r">9218</v>
    <v t="r">9219</v>
    <v t="r">9220</v>
    <v t="r">9221</v>
    <v t="r">9222</v>
    <v t="r">9223</v>
    <v t="r">9224</v>
    <v t="r">9225</v>
    <v t="r">9226</v>
    <v t="r">9227</v>
    <v t="r">9228</v>
  </a>
  <a r="1">
    <v t="r">9249</v>
  </a>
  <a r="4">
    <v t="s">German</v>
    <v t="s">French</v>
    <v t="s">Italian</v>
    <v t="s">Romansh language</v>
  </a>
  <a r="14">
    <v t="r">9260</v>
    <v t="r">9261</v>
    <v t="r">9262</v>
    <v t="r">9263</v>
    <v t="r">9264</v>
    <v t="s">Canton of Neuchâtel</v>
    <v t="r">9265</v>
    <v t="r">9266</v>
    <v t="r">9267</v>
    <v t="r">9268</v>
    <v t="r">9269</v>
    <v t="r">9270</v>
    <v t="r">9271</v>
    <v t="r">9272</v>
  </a>
  <a r="3">
    <v t="r">9296</v>
    <v t="r">9297</v>
    <v t="s">Hussein Arnous (Prime Minister)</v>
  </a>
  <a r="14">
    <v t="r">9305</v>
    <v t="r">9306</v>
    <v t="r">9307</v>
    <v t="r">9308</v>
    <v t="r">9309</v>
    <v t="r">9310</v>
    <v t="r">9311</v>
    <v t="r">9312</v>
    <v t="r">9313</v>
    <v t="r">9314</v>
    <v t="r">9315</v>
    <v t="r">9316</v>
    <v t="r">9317</v>
    <v t="r">9318</v>
  </a>
  <a r="3">
    <v t="r">9330</v>
    <v t="r">9331</v>
    <v t="r">9332</v>
  </a>
  <a r="1">
    <v t="s">Taiwan Time Zone</v>
  </a>
  <a r="3">
    <v t="r">9358</v>
    <v t="r">9359</v>
    <v t="r">9360</v>
  </a>
  <a r="3">
    <v t="s">Persian</v>
    <v t="s">Russian</v>
    <v t="s">Tajik Language</v>
  </a>
  <a r="4">
    <v t="r">9345</v>
    <v t="r">9370</v>
    <v t="r">9371</v>
    <v t="r">9372</v>
  </a>
  <a r="1">
    <v t="s">Tajikistan Time Zone</v>
  </a>
  <a r="4">
    <v t="r">9398</v>
    <v t="r">9399</v>
    <v t="r">9400</v>
    <v t="r">9401</v>
  </a>
  <a r="29">
    <v t="r">9397</v>
    <v t="r">9413</v>
    <v t="r">9414</v>
    <v t="r">9415</v>
    <v t="r">9416</v>
    <v t="r">9417</v>
    <v t="r">9418</v>
    <v t="r">9419</v>
    <v t="r">9420</v>
    <v t="r">9421</v>
    <v t="r">9422</v>
    <v t="r">9423</v>
    <v t="r">9424</v>
    <v t="r">9425</v>
    <v t="r">9426</v>
    <v t="r">9427</v>
    <v t="r">9428</v>
    <v t="r">9429</v>
    <v t="r">9430</v>
    <v t="r">9431</v>
    <v t="r">9432</v>
    <v t="r">9433</v>
    <v t="r">9434</v>
    <v t="r">9435</v>
    <v t="r">9436</v>
    <v t="r">9437</v>
    <v t="r">9438</v>
    <v t="r">9439</v>
    <v t="r">9440</v>
  </a>
  <a r="10">
    <v t="r">9464</v>
    <v t="r">9465</v>
    <v t="r">9466</v>
    <v t="r">9467</v>
    <v t="r">9468</v>
    <v t="s">Anutin Charnvirakul (Minister)</v>
    <v t="r">9469</v>
    <v t="s">Thonmanat Phromphan (Minister)</v>
    <v t="s">Prapat Phothasuthan (Minister)</v>
    <v t="s">Chalermchai Srichang (Minister)</v>
  </a>
  <a r="1">
    <v t="s">Thai</v>
  </a>
  <a r="2">
    <v t="r">9453</v>
    <v t="r">9480</v>
  </a>
  <a r="1">
    <v t="s">Thailand Time Zone</v>
  </a>
  <a r="2">
    <v t="r">9502</v>
    <v t="r">9503</v>
  </a>
  <a r="2">
    <v t="s">Portuguese</v>
    <v t="s">Tetun Language</v>
  </a>
  <a r="1">
    <v t="s">Timor Leste Time Zone</v>
  </a>
  <a r="2">
    <v t="r">9536</v>
    <v t="s">Victoire Tomegah Dogbé (Prime Minister)</v>
  </a>
  <a r="4">
    <v t="r">9545</v>
    <v t="r">9546</v>
    <v t="r">9547</v>
    <v t="r">9548</v>
  </a>
  <a r="1">
    <v t="s">Siaosi Sovaleni (Prime Minister)</v>
  </a>
  <a r="2">
    <v t="s">Tongan Language</v>
    <v t="s">English</v>
  </a>
  <a r="4">
    <v t="r">9578</v>
    <v t="r">9579</v>
    <v t="r">9580</v>
    <v t="r">9581</v>
  </a>
  <a r="1">
    <v t="s">Tonga Time Zone</v>
  </a>
  <a r="3">
    <v t="r">9605</v>
    <v t="s">Donna Cox (Minister)</v>
    <v t="r">9606</v>
  </a>
  <a r="2">
    <v t="s">English</v>
    <v t="s">Trinidadian English</v>
  </a>
  <a r="6">
    <v t="r">9604</v>
    <v t="r">9592</v>
    <v t="r">9618</v>
    <v t="r">9619</v>
    <v t="r">9620</v>
    <v t="r">9621</v>
  </a>
  <a r="2">
    <v t="s">Kais Saied (President)</v>
    <v t="s">Najla Bouden (Prime Minister)</v>
  </a>
  <a r="24">
    <v t="r">9654</v>
    <v t="r">9655</v>
    <v t="r">9656</v>
    <v t="r">9657</v>
    <v t="r">9658</v>
    <v t="r">9659</v>
    <v t="r">9660</v>
    <v t="r">9661</v>
    <v t="r">9662</v>
    <v t="r">9663</v>
    <v t="r">9664</v>
    <v t="r">9665</v>
    <v t="r">9666</v>
    <v t="r">9667</v>
    <v t="r">9668</v>
    <v t="r">9669</v>
    <v t="r">9670</v>
    <v t="r">9671</v>
    <v t="r">9672</v>
    <v t="r">9673</v>
    <v t="r">9674</v>
    <v t="r">9675</v>
    <v t="r">9676</v>
    <v t="r">9677</v>
  </a>
  <a r="2">
    <v t="r">9702</v>
    <v t="r">9703</v>
  </a>
  <a r="1">
    <v t="s">Turkish</v>
  </a>
  <a r="80">
    <v t="r">9715</v>
    <v t="r">9716</v>
    <v t="r">9717</v>
    <v t="r">9718</v>
    <v t="r">9719</v>
    <v t="r">9720</v>
    <v t="r">9721</v>
    <v t="r">9722</v>
    <v t="r">9723</v>
    <v t="r">9724</v>
    <v t="r">9725</v>
    <v t="r">9726</v>
    <v t="r">9727</v>
    <v t="r">9728</v>
    <v t="r">9729</v>
    <v t="r">9730</v>
    <v t="r">9731</v>
    <v t="r">9732</v>
    <v t="r">9733</v>
    <v t="r">9734</v>
    <v t="r">9735</v>
    <v t="r">9736</v>
    <v t="r">9737</v>
    <v t="r">9738</v>
    <v t="r">9739</v>
    <v t="r">9740</v>
    <v t="r">9741</v>
    <v t="r">9742</v>
    <v t="r">9743</v>
    <v t="r">9744</v>
    <v t="r">9745</v>
    <v t="r">9746</v>
    <v t="r">9747</v>
    <v t="r">9748</v>
    <v t="r">9749</v>
    <v t="r">9750</v>
    <v t="r">9751</v>
    <v t="r">9752</v>
    <v t="r">9753</v>
    <v t="r">9754</v>
    <v t="r">9755</v>
    <v t="r">9756</v>
    <v t="r">9757</v>
    <v t="r">9758</v>
    <v t="r">9759</v>
    <v t="r">9760</v>
    <v t="r">9761</v>
    <v t="r">9762</v>
    <v t="r">9763</v>
    <v t="r">9764</v>
    <v t="r">9765</v>
    <v t="r">9766</v>
    <v t="r">9767</v>
    <v t="r">9768</v>
    <v t="r">9769</v>
    <v t="r">9770</v>
    <v t="r">9771</v>
    <v t="r">9772</v>
    <v t="r">9773</v>
    <v t="r">9774</v>
    <v t="r">9775</v>
    <v t="r">9776</v>
    <v t="r">9777</v>
    <v t="r">9778</v>
    <v t="r">9779</v>
    <v t="r">9780</v>
    <v t="r">9781</v>
    <v t="r">9782</v>
    <v t="r">9783</v>
    <v t="r">9784</v>
    <v t="r">9785</v>
    <v t="r">9786</v>
    <v t="r">9787</v>
    <v t="r">9788</v>
    <v t="r">9789</v>
    <v t="r">9790</v>
    <v t="r">9791</v>
    <v t="r">9792</v>
    <v t="r">9793</v>
    <v t="r">9794</v>
  </a>
  <a r="2">
    <v t="s">Serdar Berdimuhamedow (President)</v>
    <v t="r">9815</v>
  </a>
  <a r="1">
    <v t="s">Turkmen</v>
  </a>
  <a r="6">
    <v t="r">9806</v>
    <v t="r">9824</v>
    <v t="r">9825</v>
    <v t="r">9826</v>
    <v t="r">9827</v>
    <v t="r">9828</v>
  </a>
  <a r="1">
    <v t="s">Turkmenistan Standard Time</v>
  </a>
  <a r="2">
    <v t="r">371</v>
    <v t="r">9843</v>
  </a>
  <a r="2">
    <v t="s">Tuvaluan Language</v>
    <v t="s">English</v>
  </a>
  <a r="8">
    <v t="r">9838</v>
    <v t="r">9850</v>
    <v t="r">9851</v>
    <v t="r">9852</v>
    <v t="r">9853</v>
    <v t="r">9854</v>
    <v t="r">9855</v>
    <v t="r">9856</v>
  </a>
  <a r="1">
    <v t="s">Tuvalu Time Zone</v>
  </a>
  <a r="3">
    <v t="r">9879</v>
    <v t="r">9880</v>
    <v t="s">Robinah Nabbanja (Prime Minister)</v>
  </a>
  <a r="114">
    <v t="r">9867</v>
    <v t="s">Central Region, Uganda</v>
    <v t="r">9892</v>
    <v t="r">9893</v>
    <v t="r">9894</v>
    <v t="r">9895</v>
    <v t="r">9896</v>
    <v t="r">9897</v>
    <v t="r">9898</v>
    <v t="r">9899</v>
    <v t="r">9900</v>
    <v t="s">Eastern Region, Uganda</v>
    <v t="r">9901</v>
    <v t="r">9902</v>
    <v t="r">9903</v>
    <v t="r">9904</v>
    <v t="r">9905</v>
    <v t="r">9906</v>
    <v t="r">9907</v>
    <v t="r">9908</v>
    <v t="r">9909</v>
    <v t="r">9910</v>
    <v t="r">9911</v>
    <v t="r">9912</v>
    <v t="r">9913</v>
    <v t="s">Northern Region, Uganda</v>
    <v t="r">9914</v>
    <v t="r">9915</v>
    <v t="r">9916</v>
    <v t="r">9917</v>
    <v t="r">9918</v>
    <v t="r">9919</v>
    <v t="r">9920</v>
    <v t="r">9921</v>
    <v t="r">9922</v>
    <v t="r">9923</v>
    <v t="r">9924</v>
    <v t="s">Western Region, Uganda</v>
    <v t="r">9925</v>
    <v t="r">9926</v>
    <v t="r">9927</v>
    <v t="r">9928</v>
    <v t="r">9929</v>
    <v t="r">9930</v>
    <v t="r">9931</v>
    <v t="r">9932</v>
    <v t="r">9933</v>
    <v t="r">9934</v>
    <v t="r">9935</v>
    <v t="r">9936</v>
    <v t="r">9937</v>
    <v t="r">9938</v>
    <v t="r">9939</v>
    <v t="r">9940</v>
    <v t="r">9941</v>
    <v t="r">9942</v>
    <v t="r">9943</v>
    <v t="r">9944</v>
    <v t="r">9945</v>
    <v t="r">9946</v>
    <v t="r">9947</v>
    <v t="r">9948</v>
    <v t="r">9949</v>
    <v t="r">9950</v>
    <v t="r">9951</v>
    <v t="r">9952</v>
    <v t="r">9953</v>
    <v t="r">9954</v>
    <v t="r">9955</v>
    <v t="r">9956</v>
    <v t="r">9957</v>
    <v t="r">9958</v>
    <v t="r">9959</v>
    <v t="r">9960</v>
    <v t="r">9961</v>
    <v t="r">9962</v>
    <v t="r">9963</v>
    <v t="r">9964</v>
    <v t="r">9965</v>
    <v t="r">9966</v>
    <v t="r">9967</v>
    <v t="r">9968</v>
    <v t="r">9969</v>
    <v t="r">9970</v>
    <v t="r">9971</v>
    <v t="r">9972</v>
    <v t="r">9973</v>
    <v t="r">9974</v>
    <v t="r">9975</v>
    <v t="r">9976</v>
    <v t="r">9977</v>
    <v t="r">9978</v>
    <v t="r">9979</v>
    <v t="r">9980</v>
    <v t="r">9981</v>
    <v t="r">9982</v>
    <v t="r">9983</v>
    <v t="r">9984</v>
    <v t="r">9985</v>
    <v t="r">9986</v>
    <v t="r">9987</v>
    <v t="r">9988</v>
    <v t="r">9989</v>
    <v t="r">9990</v>
    <v t="r">9991</v>
    <v t="r">9992</v>
    <v t="r">9993</v>
    <v t="r">9994</v>
    <v t="r">9995</v>
    <v t="r">9996</v>
    <v t="r">9997</v>
    <v t="r">9998</v>
    <v t="r">9999</v>
    <v t="r">10000</v>
  </a>
  <a r="1">
    <v t="s">Denys Shmyhal (Prime Minister)</v>
  </a>
  <a r="1">
    <v t="s">Ukrainian</v>
  </a>
  <a r="24">
    <v t="r">10034</v>
    <v t="r">10035</v>
    <v t="r">10036</v>
    <v t="r">10037</v>
    <v t="r">10038</v>
    <v t="r">10039</v>
    <v t="r">10040</v>
    <v t="r">10041</v>
    <v t="r">10042</v>
    <v t="r">10043</v>
    <v t="r">10044</v>
    <v t="r">10045</v>
    <v t="r">10046</v>
    <v t="r">10047</v>
    <v t="r">10048</v>
    <v t="r">10049</v>
    <v t="r">10050</v>
    <v t="r">10051</v>
    <v t="r">10052</v>
    <v t="r">10053</v>
    <v t="r">10054</v>
    <v t="r">10055</v>
    <v t="r">10056</v>
    <v t="r">10057</v>
  </a>
  <a r="2">
    <v t="r">10083</v>
    <v t="r">10084</v>
  </a>
  <a r="5">
    <v t="r">10082</v>
    <v t="r">10093</v>
    <v t="r">10094</v>
    <v t="r">10095</v>
    <v t="s">Fujairah</v>
  </a>
  <a r="4">
    <v t="r">10119</v>
    <v t="r">10120</v>
    <v t="r">10121</v>
    <v t="r">10122</v>
  </a>
  <a r="150">
    <v t="r">10132</v>
    <v t="r">10133</v>
    <v t="r">10134</v>
    <v t="r">10135</v>
    <v t="r">10136</v>
    <v t="r">10137</v>
    <v t="r">10138</v>
    <v t="r">10139</v>
    <v t="r">10140</v>
    <v t="r">10141</v>
    <v t="r">10142</v>
    <v t="r">10143</v>
    <v t="r">10144</v>
    <v t="r">10145</v>
    <v t="r">10146</v>
    <v t="r">10147</v>
    <v t="r">10148</v>
    <v t="r">10149</v>
    <v t="r">10150</v>
    <v t="r">10151</v>
    <v t="r">10152</v>
    <v t="r">10153</v>
    <v t="r">10154</v>
    <v t="r">10155</v>
    <v t="r">10156</v>
    <v t="r">10157</v>
    <v t="r">10158</v>
    <v t="r">10159</v>
    <v t="r">10160</v>
    <v t="r">10161</v>
    <v t="r">10162</v>
    <v t="r">10163</v>
    <v t="r">10164</v>
    <v t="r">10165</v>
    <v t="r">10166</v>
    <v t="r">10167</v>
    <v t="r">10168</v>
    <v t="r">10169</v>
    <v t="r">10170</v>
    <v t="r">10171</v>
    <v t="r">10172</v>
    <v t="r">10173</v>
    <v t="r">10174</v>
    <v t="r">10175</v>
    <v t="r">10176</v>
    <v t="r">10177</v>
    <v t="r">10178</v>
    <v t="r">10179</v>
    <v t="r">10180</v>
    <v t="r">10181</v>
    <v t="r">10182</v>
    <v t="r">10183</v>
    <v t="r">10184</v>
    <v t="r">10185</v>
    <v t="r">10186</v>
    <v t="r">10187</v>
    <v t="r">10188</v>
    <v t="r">10189</v>
    <v t="r">10190</v>
    <v t="r">10191</v>
    <v t="r">10192</v>
    <v t="r">10193</v>
    <v t="r">10194</v>
    <v t="r">10195</v>
    <v t="r">10196</v>
    <v t="r">10197</v>
    <v t="r">10198</v>
    <v t="r">10199</v>
    <v t="r">10200</v>
    <v t="r">10201</v>
    <v t="r">10202</v>
    <v t="r">10203</v>
    <v t="r">10204</v>
    <v t="r">10205</v>
    <v t="r">10206</v>
    <v t="r">10207</v>
    <v t="r">10208</v>
    <v t="r">10209</v>
    <v t="r">10210</v>
    <v t="r">10211</v>
    <v t="r">10212</v>
    <v t="r">10213</v>
    <v t="r">10214</v>
    <v t="r">10215</v>
    <v t="r">10216</v>
    <v t="r">10217</v>
    <v t="r">10218</v>
    <v t="r">10219</v>
    <v t="r">10220</v>
    <v t="r">10221</v>
    <v t="r">10222</v>
    <v t="r">10223</v>
    <v t="r">10224</v>
    <v t="r">10225</v>
    <v t="r">10226</v>
    <v t="r">10227</v>
    <v t="r">10228</v>
    <v t="r">10229</v>
    <v t="r">10230</v>
    <v t="r">10231</v>
    <v t="r">10232</v>
    <v t="r">10233</v>
    <v t="r">10234</v>
    <v t="r">10235</v>
    <v t="r">10236</v>
    <v t="r">10237</v>
    <v t="r">10238</v>
    <v t="r">10239</v>
    <v t="r">10240</v>
    <v t="r">10241</v>
    <v t="r">10242</v>
    <v t="r">10243</v>
    <v t="r">10244</v>
    <v t="r">10245</v>
    <v t="r">10246</v>
    <v t="r">10247</v>
    <v t="s">Metropolitan Borough of Knowsley</v>
    <v t="r">10248</v>
    <v t="s">Metropolitan Borough of Wirral</v>
    <v t="r">10249</v>
    <v t="r">10250</v>
    <v t="r">10251</v>
    <v t="r">10252</v>
    <v t="r">10253</v>
    <v t="r">10254</v>
    <v t="r">10255</v>
    <v t="r">10256</v>
    <v t="r">10257</v>
    <v t="r">10258</v>
    <v t="r">10259</v>
    <v t="r">10260</v>
    <v t="r">10261</v>
    <v t="r">10262</v>
    <v t="r">10263</v>
    <v t="r">10264</v>
    <v t="r">10265</v>
    <v t="r">10266</v>
    <v t="r">10267</v>
    <v t="r">10268</v>
    <v t="r">10269</v>
    <v t="s">Outer Hebrides</v>
    <v t="r">10270</v>
    <v t="r">10271</v>
    <v t="r">10272</v>
    <v t="r">10273</v>
    <v t="r">10274</v>
    <v t="r">10275</v>
    <v t="r">10276</v>
    <v t="r">10277</v>
    <v t="r">10278</v>
  </a>
  <a r="3">
    <v t="s">British Summer Time</v>
    <v t="s">Greenwich Mean Time Zone</v>
    <v t="s">Western European Time Zone</v>
  </a>
  <a r="2">
    <v t="r">10303</v>
    <v t="r">10304</v>
  </a>
  <a r="59">
    <v t="r">10316</v>
    <v t="r">10302</v>
    <v t="r">10317</v>
    <v t="r">10318</v>
    <v t="r">10319</v>
    <v t="r">10320</v>
    <v t="r">10321</v>
    <v t="r">10322</v>
    <v t="r">10323</v>
    <v t="r">10324</v>
    <v t="r">10325</v>
    <v t="r">10290</v>
    <v t="r">10326</v>
    <v t="r">10327</v>
    <v t="r">10328</v>
    <v t="r">10329</v>
    <v t="r">10330</v>
    <v t="r">10331</v>
    <v t="r">10332</v>
    <v t="r">10333</v>
    <v t="r">10334</v>
    <v t="r">10335</v>
    <v t="r">10336</v>
    <v t="r">10337</v>
    <v t="r">10338</v>
    <v t="r">10339</v>
    <v t="r">10340</v>
    <v t="r">10341</v>
    <v t="r">10342</v>
    <v t="r">10343</v>
    <v t="r">10344</v>
    <v t="r">10345</v>
    <v t="r">10346</v>
    <v t="r">10347</v>
    <v t="r">10348</v>
    <v t="r">10349</v>
    <v t="r">10350</v>
    <v t="r">10351</v>
    <v t="r">10352</v>
    <v t="r">10353</v>
    <v t="r">10354</v>
    <v t="r">10355</v>
    <v t="r">10356</v>
    <v t="r">10357</v>
    <v t="r">10358</v>
    <v t="r">10359</v>
    <v t="r">10360</v>
    <v t="r">10361</v>
    <v t="r">10362</v>
    <v t="r">10363</v>
    <v t="r">10364</v>
    <v t="r">10365</v>
    <v t="r">10366</v>
    <v t="r">10367</v>
    <v t="r">244</v>
    <v t="r">10368</v>
    <v t="r">7223</v>
    <v t="r">3941</v>
    <v t="r">10369</v>
  </a>
  <a r="9">
    <v t="s">Chamorro Time Zone</v>
    <v t="s">Atlantic Time Zone</v>
    <v t="s">Eastern Time Zone</v>
    <v t="s">Central Time Zone</v>
    <v t="s">Mountain Time Zone</v>
    <v t="s">Pacific Time Zone</v>
    <v t="s">Alaska Time Zone</v>
    <v t="s">Hawaii-Aleutian Time Zone</v>
    <v t="s">Samoa Time Zone</v>
  </a>
  <a r="2">
    <v t="r">10393</v>
    <v t="r">10394</v>
  </a>
  <a r="19">
    <v t="r">10405</v>
    <v t="r">10406</v>
    <v t="r">10407</v>
    <v t="r">10408</v>
    <v t="r">10409</v>
    <v t="r">10410</v>
    <v t="r">10411</v>
    <v t="r">10412</v>
    <v t="r">10413</v>
    <v t="r">10414</v>
    <v t="r">10415</v>
    <v t="r">10416</v>
    <v t="r">10417</v>
    <v t="r">10418</v>
    <v t="r">10419</v>
    <v t="r">10420</v>
    <v t="r">10421</v>
    <v t="r">10422</v>
    <v t="r">10423</v>
  </a>
  <a r="1">
    <v t="s">Uruguay Time Zone</v>
  </a>
  <a r="2">
    <v t="r">10446</v>
    <v t="r">10447</v>
  </a>
  <a r="1">
    <v t="s">Uzbek</v>
  </a>
  <a r="14">
    <v t="r">10436</v>
    <v t="r">10457</v>
    <v t="r">10458</v>
    <v t="r">10459</v>
    <v t="r">10460</v>
    <v t="r">10461</v>
    <v t="r">10462</v>
    <v t="r">10463</v>
    <v t="r">10464</v>
    <v t="r">10465</v>
    <v t="r">10466</v>
    <v t="r">10467</v>
    <v t="r">10468</v>
    <v t="r">10469</v>
  </a>
  <a r="1">
    <v t="s">Uzbekistan Time Zone</v>
  </a>
  <a r="2">
    <v t="r">10493</v>
    <v t="r">10494</v>
  </a>
  <a r="3">
    <v t="s">French</v>
    <v t="s">Bislama</v>
    <v t="s">English</v>
  </a>
  <a r="6">
    <v t="r">10504</v>
    <v t="r">10505</v>
    <v t="r">10506</v>
    <v t="r">10507</v>
    <v t="r">10508</v>
    <v t="r">10509</v>
  </a>
  <a r="1">
    <v t="s">Vanuatu Time Zone</v>
  </a>
  <a r="3">
    <v t="s">Juan Guaidó (President)</v>
    <v t="s">Luis Salerfi López Chajade (Minister)</v>
    <v t="r">10535</v>
  </a>
  <a r="2">
    <v t="s">Spanish</v>
    <v t="s">Venezuelan Spanish</v>
  </a>
  <a r="25">
    <v t="r">10547</v>
    <v t="r">10548</v>
    <v t="r">10549</v>
    <v t="r">10550</v>
    <v t="r">10551</v>
    <v t="r">10552</v>
    <v t="r">10553</v>
    <v t="r">10554</v>
    <v t="r">10555</v>
    <v t="r">10556</v>
    <v t="r">10557</v>
    <v t="r">10558</v>
    <v t="r">10559</v>
    <v t="r">10560</v>
    <v t="r">10561</v>
    <v t="r">10562</v>
    <v t="r">10563</v>
    <v t="r">10564</v>
    <v t="r">10565</v>
    <v t="r">10566</v>
    <v t="r">10567</v>
    <v t="r">10568</v>
    <v t="r">10569</v>
    <v t="r">10570</v>
    <v t="r">10571</v>
  </a>
  <a r="1">
    <v t="s">Venezuela Time Zone</v>
  </a>
  <a r="2">
    <v t="r">10597</v>
    <v t="s">Phạm Minh Chính (Prime Minister)</v>
  </a>
  <a r="1">
    <v t="s">Vietnamese</v>
  </a>
  <a r="5">
    <v t="r">10583</v>
    <v t="r">10608</v>
    <v t="r">10596</v>
    <v t="r">10609</v>
    <v t="r">10610</v>
  </a>
  <a r="3">
    <v t="r">10633</v>
    <v t="s">Mohamed Abdelaziz al-Jabari (Deputy prime minister)</v>
    <v t="r">10634</v>
  </a>
  <a r="18">
    <v t="r">10642</v>
    <v t="r">10643</v>
    <v t="r">10644</v>
    <v t="r">10645</v>
    <v t="r">10646</v>
    <v t="r">10647</v>
    <v t="r">10648</v>
    <v t="r">10649</v>
    <v t="r">10650</v>
    <v t="r">10651</v>
    <v t="r">10652</v>
    <v t="r">10653</v>
    <v t="r">10654</v>
    <v t="r">10655</v>
    <v t="r">10656</v>
    <v t="r">10657</v>
    <v t="r">10658</v>
    <v t="r">10659</v>
  </a>
  <a r="3">
    <v t="s">Bwalya Ng’andu (Minister)</v>
    <v t="s">Mutale Nalumango (Vice President)</v>
    <v t="r">10682</v>
  </a>
  <a r="10">
    <v t="r">10693</v>
    <v t="r">10694</v>
    <v t="r">10695</v>
    <v t="r">10696</v>
    <v t="r">10697</v>
    <v t="r">10698</v>
    <v t="r">10699</v>
    <v t="r">10700</v>
    <v t="r">10701</v>
    <v t="r">10702</v>
  </a>
  <a r="2">
    <v t="r">10727</v>
    <v t="r">10728</v>
  </a>
  <a r="16">
    <v t="s">Shona</v>
    <v t="s">English</v>
    <v t="s">Tswana</v>
    <v t="s">Northern Ndebele language</v>
    <v t="s">Xhosa</v>
    <v t="s">Sotho language</v>
    <v t="s">Venda Language</v>
    <v t="s">Tsonga</v>
    <v t="s">Khoisan languages</v>
    <v t="s">Kalanga Language</v>
    <v t="s">Tonga language</v>
    <v t="s">Sena Language</v>
    <v t="s">Ndau Language</v>
    <v t="s">Nambya Language</v>
    <v t="s">Zimbabwe Sign Language</v>
    <v t="s">Zimbabwean English</v>
  </a>
  <a r="10">
    <v t="r">10740</v>
    <v t="r">10741</v>
    <v t="r">10742</v>
    <v t="r">10743</v>
    <v t="r">10744</v>
    <v t="r">10745</v>
    <v t="r">10746</v>
    <v t="r">10747</v>
    <v t="r">10748</v>
    <v t="r">10749</v>
  </a>
</arrayData>
</file>

<file path=xl/richData/rdrichvalue.xml><?xml version="1.0" encoding="utf-8"?>
<rvData xmlns="http://schemas.microsoft.com/office/spreadsheetml/2017/richdata" count="10755">
  <rv s="0">
    <v>536870912</v>
    <v>Afghanistan</v>
    <v>c650f0dc-d7a9-6c0b-6125-b52ae4cd36b5</v>
    <v>en-US</v>
    <v>Map</v>
  </rv>
  <rv s="1">
    <fb>0.58067579572955896</fb>
    <v>28</v>
  </rv>
  <rv s="1">
    <fb>652230</fb>
    <v>29</v>
  </rv>
  <rv s="1">
    <fb>323000</fb>
    <v>29</v>
  </rv>
  <rv s="1">
    <fb>32.487000000000002</fb>
    <v>30</v>
  </rv>
  <rv s="1">
    <fb>93</fb>
    <v>31</v>
  </rv>
  <rv s="0">
    <v>536870912</v>
    <v>Kabul</v>
    <v>9e39744c-fdfe-92b6-a9bc-39aa272561e6</v>
    <v>en-US</v>
    <v>Map</v>
  </rv>
  <rv s="1">
    <fb>8672.4549999999999</fb>
    <v>29</v>
  </rv>
  <rv s="1">
    <fb>149.89597520803201</fb>
    <v>32</v>
  </rv>
  <rv s="1">
    <fb>2.30237251516844E-2</fb>
    <v>28</v>
  </rv>
  <rv s="1">
    <fb>4.4729999999999999</fb>
    <v>30</v>
  </rv>
  <rv s="1">
    <fb>2.0678246484698102E-2</fb>
    <v>28</v>
  </rv>
  <rv s="1">
    <fb>0.7</fb>
    <v>33</v>
  </rv>
  <rv s="1">
    <fb>19101353832.737099</fb>
    <v>34</v>
  </rv>
  <rv s="1">
    <fb>1.0399616</fb>
    <v>28</v>
  </rv>
  <rv s="1">
    <fb>9.6864199999999998E-2</fb>
    <v>28</v>
  </rv>
  <rv s="2">
    <v>0</v>
    <v>26</v>
    <v>35</v>
    <v>6</v>
    <v>0</v>
    <v>Image of Afghanistan</v>
  </rv>
  <rv s="1">
    <fb>47.9</fb>
    <v>36</v>
  </rv>
  <rv s="3">
    <v>0</v>
  </rv>
  <rv s="4">
    <v>https://www.bing.com/search?q=afghanistan&amp;form=skydnc</v>
    <v>Learn more on Bing</v>
  </rv>
  <rv s="1">
    <fb>64.486000000000004</fb>
    <v>36</v>
  </rv>
  <rv s="1">
    <fb>638</fb>
    <v>36</v>
  </rv>
  <rv s="1">
    <fb>0.43</fb>
    <v>33</v>
  </rv>
  <rv s="3">
    <v>1</v>
  </rv>
  <rv s="1">
    <fb>0.78382296479999991</fb>
    <v>28</v>
  </rv>
  <rv s="1">
    <fb>0.2782</fb>
    <v>30</v>
  </rv>
  <rv s="1">
    <fb>38041754</fb>
    <v>29</v>
  </rv>
  <rv s="1">
    <fb>0.48891998291015598</fb>
    <v>28</v>
  </rv>
  <rv s="0">
    <v>536870912</v>
    <v>Panjshir Province</v>
    <v>1facb893-c4b3-cdc9-fa55-3c66c678ae7d</v>
    <v>en-US</v>
    <v>Map</v>
  </rv>
  <rv s="0">
    <v>536870912</v>
    <v>Kabul Province</v>
    <v>cc53c949-ca15-8b61-adef-11c8598c43c7</v>
    <v>en-US</v>
    <v>Map</v>
  </rv>
  <rv s="0">
    <v>536870912</v>
    <v>Kandahar Province</v>
    <v>418ff057-0b75-8b05-2a70-b1ea45d38332</v>
    <v>en-US</v>
    <v>Map</v>
  </rv>
  <rv s="0">
    <v>536870912</v>
    <v>Baghlan Province</v>
    <v>59a7399c-fb46-0ca8-1fa8-3d431318e956</v>
    <v>en-US</v>
    <v>Map</v>
  </rv>
  <rv s="0">
    <v>536870912</v>
    <v>Nangarhar Province</v>
    <v>e9a162d1-04da-e9b2-c71b-9206da93a649</v>
    <v>en-US</v>
    <v>Map</v>
  </rv>
  <rv s="0">
    <v>536870912</v>
    <v>Badghis Province</v>
    <v>fafb218e-2282-2c45-b0ff-909e0073d897</v>
    <v>en-US</v>
    <v>Map</v>
  </rv>
  <rv s="0">
    <v>536870912</v>
    <v>Bamyan Province</v>
    <v>67a97306-b7de-b280-2288-6c54d2cbcecd</v>
    <v>en-US</v>
    <v>Map</v>
  </rv>
  <rv s="0">
    <v>536870912</v>
    <v>Farah Province</v>
    <v>360bbec7-bc65-ccc2-d017-64eab5c39b6f</v>
    <v>en-US</v>
    <v>Map</v>
  </rv>
  <rv s="0">
    <v>536870912</v>
    <v>Logar Province</v>
    <v>262f0b58-673c-9c18-2492-fcbe8280890e</v>
    <v>en-US</v>
    <v>Map</v>
  </rv>
  <rv s="0">
    <v>536870912</v>
    <v>Badakhshan Province</v>
    <v>a76dd38e-3531-0c42-7fb2-210ae2a1c86e</v>
    <v>en-US</v>
    <v>Map</v>
  </rv>
  <rv s="0">
    <v>536870912</v>
    <v>Khost Province</v>
    <v>54533663-bbf7-c806-21c0-43af1dda7fb4</v>
    <v>en-US</v>
    <v>Map</v>
  </rv>
  <rv s="0">
    <v>536870912</v>
    <v>Balkh Province</v>
    <v>aeade1a9-7086-303f-93eb-0e52a0db49e9</v>
    <v>en-US</v>
    <v>Map</v>
  </rv>
  <rv s="0">
    <v>536870912</v>
    <v>Ghor Province</v>
    <v>349bc75f-8254-9801-74cb-c41869af77df</v>
    <v>en-US</v>
    <v>Map</v>
  </rv>
  <rv s="0">
    <v>536870912</v>
    <v>Daykundi Province</v>
    <v>7203fea6-408c-176f-edd6-5499a9e36797</v>
    <v>en-US</v>
    <v>Map</v>
  </rv>
  <rv s="0">
    <v>536870912</v>
    <v>Jowzjan Province</v>
    <v>740686d1-5063-1aa1-877a-4a738fa9de22</v>
    <v>en-US</v>
    <v>Map</v>
  </rv>
  <rv s="0">
    <v>536870912</v>
    <v>Maidan Wardak Province</v>
    <v>2aca529e-7921-7063-45de-c59deee0b0a2</v>
    <v>en-US</v>
    <v>Map</v>
  </rv>
  <rv s="0">
    <v>536870912</v>
    <v>Zabul Province</v>
    <v>81e3c78a-b5ac-7497-bd1c-a3b9a1cf7790</v>
    <v>en-US</v>
    <v>Map</v>
  </rv>
  <rv s="0">
    <v>536870912</v>
    <v>Kunduz Province</v>
    <v>3a755081-6484-d392-5656-6134c8746f0f</v>
    <v>en-US</v>
    <v>Map</v>
  </rv>
  <rv s="0">
    <v>536870912</v>
    <v>Herat Province</v>
    <v>1b800148-f493-b48e-86c9-35af0bc7a184</v>
    <v>en-US</v>
    <v>Map</v>
  </rv>
  <rv s="0">
    <v>536870912</v>
    <v>Helmand Province</v>
    <v>1fa20d1d-b360-bf61-9a49-00020956cf84</v>
    <v>en-US</v>
    <v>Map</v>
  </rv>
  <rv s="0">
    <v>536870912</v>
    <v>Nuristan Province</v>
    <v>6e3c2115-37f8-124e-8b63-6dc04e515c8d</v>
    <v>en-US</v>
    <v>Map</v>
  </rv>
  <rv s="0">
    <v>536870912</v>
    <v>Parwan Province</v>
    <v>60a945d1-8a9c-e3be-aaff-530b6bc0b713</v>
    <v>en-US</v>
    <v>Map</v>
  </rv>
  <rv s="0">
    <v>536870912</v>
    <v>Paktika Province</v>
    <v>d88b6d30-53ba-16c3-a0a1-209752dea872</v>
    <v>en-US</v>
    <v>Map</v>
  </rv>
  <rv s="0">
    <v>536870912</v>
    <v>Nimruz Province</v>
    <v>e072bd17-7d63-56de-af00-17f8795aeffb</v>
    <v>en-US</v>
    <v>Map</v>
  </rv>
  <rv s="0">
    <v>536870912</v>
    <v>Paktia Province</v>
    <v>6c3f2c2a-eb78-faa3-eeef-6cce33907e6f</v>
    <v>en-US</v>
    <v>Map</v>
  </rv>
  <rv s="0">
    <v>536870912</v>
    <v>Samangan Province</v>
    <v>6c8518c6-75b1-ac24-1dc7-fe718b3f7c3d</v>
    <v>en-US</v>
    <v>Map</v>
  </rv>
  <rv s="0">
    <v>536870912</v>
    <v>Takhar Province</v>
    <v>ed50b793-d75b-68db-83a4-8969c13eca1c</v>
    <v>en-US</v>
    <v>Map</v>
  </rv>
  <rv s="0">
    <v>536870912</v>
    <v>Faryab Province</v>
    <v>318c2a8b-27fe-0a3e-889e-8f61968de8d8</v>
    <v>en-US</v>
    <v>Map</v>
  </rv>
  <rv s="0">
    <v>536870912</v>
    <v>Laghman Province</v>
    <v>83080f71-f8e1-54b3-e623-890b84e2b254</v>
    <v>en-US</v>
    <v>Map</v>
  </rv>
  <rv s="0">
    <v>536870912</v>
    <v>Kapisa Province</v>
    <v>15ee9b54-1db9-3305-b800-00995983e920</v>
    <v>en-US</v>
    <v>Map</v>
  </rv>
  <rv s="0">
    <v>536870912</v>
    <v>Kunar Province</v>
    <v>c8ce1482-dc54-7521-5bfd-e60378bbdaad</v>
    <v>en-US</v>
    <v>Map</v>
  </rv>
  <rv s="0">
    <v>536870912</v>
    <v>Sar-e Pol Province</v>
    <v>e79e1b3d-1204-e5d7-d99c-3b7ac42238e5</v>
    <v>en-US</v>
    <v>Map</v>
  </rv>
  <rv s="0">
    <v>536870912</v>
    <v>Ghazni Province</v>
    <v>1b180331-5e3c-7275-c87a-06633dc4a2e0</v>
    <v>en-US</v>
    <v>Map</v>
  </rv>
  <rv s="3">
    <v>2</v>
  </rv>
  <rv s="1">
    <fb>9.250468048559661E-2</fb>
    <v>28</v>
  </rv>
  <rv s="3">
    <v>3</v>
  </rv>
  <rv s="1">
    <fb>0.71400000000000008</fb>
    <v>28</v>
  </rv>
  <rv s="1">
    <fb>0.111180000305176</fb>
    <v>37</v>
  </rv>
  <rv s="1">
    <fb>9797273</fb>
    <v>29</v>
  </rv>
  <rv s="5">
    <v>#VALUE!</v>
    <v>en-US</v>
    <v>c650f0dc-d7a9-6c0b-6125-b52ae4cd36b5</v>
    <v>536870912</v>
    <v>1</v>
    <v>20</v>
    <v>21</v>
    <v>Afghanistan</v>
    <v>24</v>
    <v>25</v>
    <v>Map</v>
    <v>26</v>
    <v>27</v>
    <v>AF</v>
    <v>1</v>
    <v>2</v>
    <v>3</v>
    <v>4</v>
    <v>5</v>
    <v>6</v>
    <v>7</v>
    <v>8</v>
    <v>9</v>
    <v>AFN</v>
    <v>The Islamic Republic of Afghanistan was a presidential republic that ruled Afghanistan from 2004 to 2021. The state was established to replace the Afghan interim and transitional administrations, which were formed after the 2001 United States invasion of Afghanistan that had toppled the partially recognized Taliban-ruled Islamic Emirate of Afghanistan. However, on 15 August 2021, the country was recaptured by the Taliban, which marked the end of the 2001–2021 war, the longest war in US history. This led to the overthrow of the Islamic Republic, led by President Ashraf Ghani, and the reinstatement of the Islamic Emirate under the control of the Taliban. The United Nations still recognizes the Islamic Republic as the legitimate government of Afghanistan instead of the Islamic Emirate, the de facto ruling government. The US–Taliban deal, signed on 29 February 2020 in Qatar, was one of the critical events that caused the collapse of the Afghan National Security Forces. Following the deal, the US dramatically reduced the number of air attacks and deprived the ANSF of a critical edge in fighting the Taliban insurgency, leading to the Taliban takeover of Kabul. Soon after, former first vice president Amrullah Saleh declared himself the caretaker president of Afghanistan and announced the republican resistance against the Taliban.</v>
    <v>10</v>
    <v>11</v>
    <v>12</v>
    <v>13</v>
    <v>14</v>
    <v>15</v>
    <v>16</v>
    <v>17</v>
    <v>6</v>
    <v>18</v>
    <v>19</v>
    <v>20</v>
    <v>21</v>
    <v>22</v>
    <v>Afghanistan</v>
    <v>Afghan National Anthem</v>
    <v>23</v>
    <v>Islamic Republic of Afghanistan</v>
    <v>24</v>
    <v>25</v>
    <v>26</v>
    <v>27</v>
    <v>61</v>
    <v>62</v>
    <v>63</v>
    <v>64</v>
    <v>65</v>
    <v>Afghanistan</v>
    <v>66</v>
    <v>mdp/vdpid/3</v>
  </rv>
  <rv s="0">
    <v>536870912</v>
    <v>Albania</v>
    <v>bb9fa97a-a48f-634d-5eeb-22dfd5d6fe3f</v>
    <v>en-US</v>
    <v>Map</v>
  </rv>
  <rv s="1">
    <fb>0.43127735444229204</fb>
    <v>28</v>
  </rv>
  <rv s="1">
    <fb>28748</fb>
    <v>29</v>
  </rv>
  <rv s="1">
    <fb>9000</fb>
    <v>29</v>
  </rv>
  <rv s="1">
    <fb>11.78</fb>
    <v>30</v>
  </rv>
  <rv s="1">
    <fb>355</fb>
    <v>31</v>
  </rv>
  <rv s="0">
    <v>536870912</v>
    <v>Tirana</v>
    <v>dfc7b09c-d0b8-1a92-df3b-f227d63e29b3</v>
    <v>en-US</v>
    <v>Map</v>
  </rv>
  <rv s="1">
    <fb>4536.0789999999997</fb>
    <v>29</v>
  </rv>
  <rv s="1">
    <fb>119.04925838438101</fb>
    <v>32</v>
  </rv>
  <rv s="1">
    <fb>1.41109078954244E-2</fb>
    <v>28</v>
  </rv>
  <rv s="1">
    <fb>2309.3665025558098</fb>
    <v>29</v>
  </rv>
  <rv s="1">
    <fb>1.617</fb>
    <v>30</v>
  </rv>
  <rv s="1">
    <fb>0.28121897008297198</fb>
    <v>28</v>
  </rv>
  <rv s="1">
    <fb>61.421801394263802</fb>
    <v>36</v>
  </rv>
  <rv s="1">
    <fb>1.36</fb>
    <v>33</v>
  </rv>
  <rv s="1">
    <fb>15278077446.8643</fb>
    <v>34</v>
  </rv>
  <rv s="1">
    <fb>1.0699342000000001</fb>
    <v>28</v>
  </rv>
  <rv s="1">
    <fb>0.54961329999999997</fb>
    <v>28</v>
  </rv>
  <rv s="1">
    <fb>7.8</fb>
    <v>36</v>
  </rv>
  <rv s="0">
    <v>805306368</v>
    <v>Edi Rama (Prime Minister)</v>
    <v>a8db445f-2f2e-cde7-88b8-114189a700d1</v>
    <v>en-US</v>
    <v>Generic</v>
  </rv>
  <rv s="0">
    <v>805306368</v>
    <v>Ilir Meta (President)</v>
    <v>4051a3f9-f40e-70c7-2537-578693212b4b</v>
    <v>en-US</v>
    <v>Generic</v>
  </rv>
  <rv s="3">
    <v>4</v>
  </rv>
  <rv s="4">
    <v>https://www.bing.com/search?q=albania&amp;form=skydnc</v>
    <v>Learn more on Bing</v>
  </rv>
  <rv s="1">
    <fb>78.457999999999998</fb>
    <v>36</v>
  </rv>
  <rv s="1">
    <fb>15</fb>
    <v>36</v>
  </rv>
  <rv s="1">
    <fb>1.1200000000000001</fb>
    <v>33</v>
  </rv>
  <rv s="3">
    <v>5</v>
  </rv>
  <rv s="1">
    <fb>0.56925469890000002</fb>
    <v>28</v>
  </rv>
  <rv s="1">
    <fb>1.1998</fb>
    <v>30</v>
  </rv>
  <rv s="1">
    <fb>2854191</fb>
    <v>29</v>
  </rv>
  <rv s="1">
    <fb>0.23300000000000001</fb>
    <v>28</v>
  </rv>
  <rv s="1">
    <fb>0.248</fb>
    <v>28</v>
  </rv>
  <rv s="1">
    <fb>0.40700000000000003</fb>
    <v>28</v>
  </rv>
  <rv s="1">
    <fb>3.1E-2</fb>
    <v>28</v>
  </rv>
  <rv s="1">
    <fb>7.4999999999999997E-2</fb>
    <v>28</v>
  </rv>
  <rv s="1">
    <fb>0.12</fb>
    <v>28</v>
  </rv>
  <rv s="1">
    <fb>0.16500000000000001</fb>
    <v>28</v>
  </rv>
  <rv s="1">
    <fb>0.55731998443603503</fb>
    <v>28</v>
  </rv>
  <rv s="0">
    <v>536870912</v>
    <v>Tirana County</v>
    <v>94012264-6b46-af1a-8df5-b63a44a11277</v>
    <v>en-US</v>
    <v>Map</v>
  </rv>
  <rv s="0">
    <v>536870912</v>
    <v>Kavajë District</v>
    <v>6eb937f3-bd76-8f60-d270-65a7e9f61766</v>
    <v>en-US</v>
    <v>Map</v>
  </rv>
  <rv s="0">
    <v>536870912</v>
    <v>Durrës County</v>
    <v>ea9915f6-84d9-48dc-7f0c-8a7ba599e3d3</v>
    <v>en-US</v>
    <v>Map</v>
  </rv>
  <rv s="0">
    <v>536870912</v>
    <v>Shkodër County</v>
    <v>dc286f1f-429c-7703-de2d-0b1b940d6a49</v>
    <v>en-US</v>
    <v>Map</v>
  </rv>
  <rv s="0">
    <v>536870912</v>
    <v>Tirana District</v>
    <v>954b8e5d-99f2-3ce6-046b-3f97e9dd4af2</v>
    <v>en-US</v>
    <v>Map</v>
  </rv>
  <rv s="0">
    <v>536870912</v>
    <v>Vlorë County</v>
    <v>408be633-7423-80d9-87da-63e68b5da2cd</v>
    <v>en-US</v>
    <v>Map</v>
  </rv>
  <rv s="0">
    <v>536870912</v>
    <v>Fier County</v>
    <v>f29399f6-60c8-4e8f-dc55-63563bd2bb99</v>
    <v>en-US</v>
    <v>Map</v>
  </rv>
  <rv s="0">
    <v>536870912</v>
    <v>Berat County</v>
    <v>01968c2b-daec-a2a7-275b-824389c034c8</v>
    <v>en-US</v>
    <v>Map</v>
  </rv>
  <rv s="0">
    <v>536870912</v>
    <v>Korçë County</v>
    <v>a9670c9a-9795-237b-b6dd-6396ef1a7aa3</v>
    <v>en-US</v>
    <v>Map</v>
  </rv>
  <rv s="0">
    <v>536870912</v>
    <v>Durrës District</v>
    <v>22d8d5af-6f99-7907-6dd0-8605f4532d6a</v>
    <v>en-US</v>
    <v>Map</v>
  </rv>
  <rv s="0">
    <v>536870912</v>
    <v>Kukës County</v>
    <v>e806dfc8-9082-7d29-b543-270834c82cb8</v>
    <v>en-US</v>
    <v>Map</v>
  </rv>
  <rv s="0">
    <v>536870912</v>
    <v>Korçë District</v>
    <v>984209e2-4eb5-3cbe-c29e-acb5cff8c4c7</v>
    <v>en-US</v>
    <v>Map</v>
  </rv>
  <rv s="0">
    <v>536870912</v>
    <v>Lezhë District</v>
    <v>13454f72-7442-cb72-5ad0-d681e3552065</v>
    <v>en-US</v>
    <v>Map</v>
  </rv>
  <rv s="0">
    <v>536870912</v>
    <v>Gjirokastër County</v>
    <v>c45588d3-34a7-8c31-f18c-940f2ceaa8ad</v>
    <v>en-US</v>
    <v>Map</v>
  </rv>
  <rv s="0">
    <v>536870912</v>
    <v>Elbasan County</v>
    <v>eae5363e-fefe-7ca9-433c-01efa8c0e0d6</v>
    <v>en-US</v>
    <v>Map</v>
  </rv>
  <rv s="0">
    <v>536870912</v>
    <v>Dibër County</v>
    <v>b5c567c6-687f-ae2c-7528-a5c3a901aa2d</v>
    <v>en-US</v>
    <v>Map</v>
  </rv>
  <rv s="0">
    <v>536870912</v>
    <v>Përmet District</v>
    <v>a48a17a3-8cb1-cbc5-f410-62acc832ce81</v>
    <v>en-US</v>
    <v>Map</v>
  </rv>
  <rv s="0">
    <v>536870912</v>
    <v>Dibër District</v>
    <v>77e04271-d8ff-6451-617d-86f33456405a</v>
    <v>en-US</v>
    <v>Map</v>
  </rv>
  <rv s="0">
    <v>536870912</v>
    <v>Kukës District</v>
    <v>b71d86e8-902b-1449-5bc5-4b2c887edb25</v>
    <v>en-US</v>
    <v>Map</v>
  </rv>
  <rv s="0">
    <v>536870912</v>
    <v>Lezhë County</v>
    <v>8c522355-68c8-e81d-b510-02c3418f07e7</v>
    <v>en-US</v>
    <v>Map</v>
  </rv>
  <rv s="0">
    <v>536870912</v>
    <v>Pogradec District</v>
    <v>8f792aac-24fa-d95f-9ac5-f33f021dc77c</v>
    <v>en-US</v>
    <v>Map</v>
  </rv>
  <rv s="0">
    <v>536870912</v>
    <v>Berat District</v>
    <v>435334c1-77ea-2570-5095-da6b48ac9a6c</v>
    <v>en-US</v>
    <v>Map</v>
  </rv>
  <rv s="0">
    <v>536870912</v>
    <v>Gjirokastër District</v>
    <v>57de868c-f1a1-da22-0694-42ee86d0a27c</v>
    <v>en-US</v>
    <v>Map</v>
  </rv>
  <rv s="0">
    <v>536870912</v>
    <v>Fier District</v>
    <v>7c4f575a-eb74-cf37-c218-bd920e01643b</v>
    <v>en-US</v>
    <v>Map</v>
  </rv>
  <rv s="0">
    <v>536870912</v>
    <v>Malësi e Madhe District</v>
    <v>21b8a39a-157e-496b-0cc9-6179981c4e8f</v>
    <v>en-US</v>
    <v>Map</v>
  </rv>
  <rv s="0">
    <v>536870912</v>
    <v>Mallakastër District</v>
    <v>1ba7f99c-82ac-32f3-b472-86950f9db87c</v>
    <v>en-US</v>
    <v>Map</v>
  </rv>
  <rv s="0">
    <v>536870912</v>
    <v>Vlorë District</v>
    <v>4d494de9-0b2b-90ce-a867-2eaaec640e19</v>
    <v>en-US</v>
    <v>Map</v>
  </rv>
  <rv s="0">
    <v>536870912</v>
    <v>Bulqizë District</v>
    <v>b89cf4ab-d74d-31d1-b5f4-3da657e51a9c</v>
    <v>en-US</v>
    <v>Map</v>
  </rv>
  <rv s="0">
    <v>536870912</v>
    <v>Delvinë District</v>
    <v>1b36d7d2-354a-f961-692a-47b684b939d0</v>
    <v>en-US</v>
    <v>Map</v>
  </rv>
  <rv s="0">
    <v>536870912</v>
    <v>Elbasan District</v>
    <v>97a8bb90-ef17-f37e-e698-4c176429d6c2</v>
    <v>en-US</v>
    <v>Map</v>
  </rv>
  <rv s="0">
    <v>536870912</v>
    <v>Krujë District</v>
    <v>a5a6e97a-3183-df18-98c8-3b86b7a49222</v>
    <v>en-US</v>
    <v>Map</v>
  </rv>
  <rv s="0">
    <v>536870912</v>
    <v>Kurbin District</v>
    <v>e3a087dd-c6d7-b527-e2e9-e78711e1e8d5</v>
    <v>en-US</v>
    <v>Map</v>
  </rv>
  <rv s="0">
    <v>536870912</v>
    <v>Mat District</v>
    <v>b4d650e9-dff3-34c0-018d-c34ccf6bffbf</v>
    <v>en-US</v>
    <v>Map</v>
  </rv>
  <rv s="0">
    <v>536870912</v>
    <v>Shkodër District</v>
    <v>60327485-9e99-1e13-39f5-15eb5a735016</v>
    <v>en-US</v>
    <v>Map</v>
  </rv>
  <rv s="0">
    <v>536870912</v>
    <v>Gramsh District</v>
    <v>5d2762de-547d-47e0-18a2-76e06abdca1b</v>
    <v>en-US</v>
    <v>Map</v>
  </rv>
  <rv s="0">
    <v>536870912</v>
    <v>Librazhd District</v>
    <v>11b7a056-0ac8-6a70-e921-f096ac53a79f</v>
    <v>en-US</v>
    <v>Map</v>
  </rv>
  <rv s="0">
    <v>536870912</v>
    <v>Kuçovë District</v>
    <v>7386df6f-9937-b629-3c8b-febc0ecefae8</v>
    <v>en-US</v>
    <v>Map</v>
  </rv>
  <rv s="0">
    <v>536870912</v>
    <v>Pukë District</v>
    <v>f24a824b-8eea-4b27-469b-dff49ae8bb18</v>
    <v>en-US</v>
    <v>Map</v>
  </rv>
  <rv s="0">
    <v>536870912</v>
    <v>Lushnjë District</v>
    <v>97fef7a8-2051-baa8-28a4-ad12b1a38c41</v>
    <v>en-US</v>
    <v>Map</v>
  </rv>
  <rv s="0">
    <v>536870912</v>
    <v>Peqin District</v>
    <v>9b75a933-02ba-ba16-1088-06ae0d13b3f3</v>
    <v>en-US</v>
    <v>Map</v>
  </rv>
  <rv s="0">
    <v>536870912</v>
    <v>Has District</v>
    <v>7afb60ca-dfee-72a5-5fd4-abf5a61d60f6</v>
    <v>en-US</v>
    <v>Map</v>
  </rv>
  <rv s="3">
    <v>6</v>
  </rv>
  <rv s="1">
    <fb>0.18557475395326101</fb>
    <v>28</v>
  </rv>
  <rv s="3">
    <v>7</v>
  </rv>
  <rv s="1">
    <fb>0.36599999999999999</fb>
    <v>28</v>
  </rv>
  <rv s="1">
    <fb>0.12331000328064</fb>
    <v>37</v>
  </rv>
  <rv s="1">
    <fb>1747593</fb>
    <v>29</v>
  </rv>
  <rv s="6">
    <v>#VALUE!</v>
    <v>en-US</v>
    <v>bb9fa97a-a48f-634d-5eeb-22dfd5d6fe3f</v>
    <v>536870912</v>
    <v>1</v>
    <v>47</v>
    <v>48</v>
    <v>Albania</v>
    <v>24</v>
    <v>49</v>
    <v>Map</v>
    <v>26</v>
    <v>50</v>
    <v>AL</v>
    <v>69</v>
    <v>70</v>
    <v>71</v>
    <v>72</v>
    <v>73</v>
    <v>74</v>
    <v>75</v>
    <v>76</v>
    <v>77</v>
    <v>ALL</v>
    <v>Albania a(w)l-BAY-nee-ə; Albanian: Shqipëri or Shqipëria), officially the Republic of Albania, is a country in Southeastern Europe. It is located on the Adriatic and Ionian Seas within the Mediterranean Sea and shares land borders with Montenegro to the northwest, Kosovo to the northeast, North Macedonia to the east and Greece to the south. Tirana is its capital and largest city, followed by Durrës, Vlorë, and Shkodër.</v>
    <v>78</v>
    <v>79</v>
    <v>80</v>
    <v>81</v>
    <v>82</v>
    <v>83</v>
    <v>84</v>
    <v>85</v>
    <v>86</v>
    <v>74</v>
    <v>89</v>
    <v>90</v>
    <v>91</v>
    <v>92</v>
    <v>93</v>
    <v>Albania</v>
    <v>Himni i Flamurit</v>
    <v>94</v>
    <v>Republic of Albania</v>
    <v>95</v>
    <v>96</v>
    <v>97</v>
    <v>98</v>
    <v>99</v>
    <v>100</v>
    <v>101</v>
    <v>102</v>
    <v>103</v>
    <v>104</v>
    <v>105</v>
    <v>147</v>
    <v>148</v>
    <v>149</v>
    <v>150</v>
    <v>151</v>
    <v>Albania</v>
    <v>152</v>
    <v>mdp/vdpid/6</v>
  </rv>
  <rv s="0">
    <v>536870912</v>
    <v>Algeria</v>
    <v>9670a4ec-16dd-f8c8-9fa8-4a541682532b</v>
    <v>en-US</v>
    <v>Map</v>
  </rv>
  <rv s="1">
    <fb>0.17365539151523698</fb>
    <v>28</v>
  </rv>
  <rv s="1">
    <fb>2381741</fb>
    <v>29</v>
  </rv>
  <rv s="1">
    <fb>317000</fb>
    <v>29</v>
  </rv>
  <rv s="1">
    <fb>24.282</fb>
    <v>30</v>
  </rv>
  <rv s="1">
    <fb>213</fb>
    <v>31</v>
  </rv>
  <rv s="0">
    <v>536870912</v>
    <v>Algiers</v>
    <v>4ae67151-d610-04af-dcbe-ab5836a4ec9a</v>
    <v>en-US</v>
    <v>Map</v>
  </rv>
  <rv s="1">
    <fb>150005.96900000001</fb>
    <v>29</v>
  </rv>
  <rv s="1">
    <fb>151.36166776774601</fb>
    <v>32</v>
  </rv>
  <rv s="1">
    <fb>1.95176821052894E-2</fb>
    <v>28</v>
  </rv>
  <rv s="1">
    <fb>1362.87191909646</fb>
    <v>29</v>
  </rv>
  <rv s="1">
    <fb>3.0230000000000001</fb>
    <v>30</v>
  </rv>
  <rv s="1">
    <fb>8.2443926523715402E-3</fb>
    <v>28</v>
  </rv>
  <rv s="1">
    <fb>99.977916720160493</fb>
    <v>36</v>
  </rv>
  <rv s="1">
    <fb>0.28000000000000003</fb>
    <v>33</v>
  </rv>
  <rv s="1">
    <fb>169988236398.12601</fb>
    <v>34</v>
  </rv>
  <rv s="1">
    <fb>1.0988282</fb>
    <v>28</v>
  </rv>
  <rv s="1">
    <fb>0.51365669999999997</fb>
    <v>28</v>
  </rv>
  <rv s="1">
    <fb>20.100000000000001</fb>
    <v>36</v>
  </rv>
  <rv s="0">
    <v>805306368</v>
    <v>Abdelmadjid Tebboune (Minister)</v>
    <v>436c70fd-cb2e-c836-8892-66d5579a3e0d</v>
    <v>en-US</v>
    <v>Generic</v>
  </rv>
  <rv s="3">
    <v>8</v>
  </rv>
  <rv s="4">
    <v>https://www.bing.com/search?q=algeria&amp;form=skydnc</v>
    <v>Learn more on Bing</v>
  </rv>
  <rv s="1">
    <fb>76.692999999999998</fb>
    <v>36</v>
  </rv>
  <rv s="1">
    <fb>371418617.76844501</fb>
    <v>34</v>
  </rv>
  <rv s="1">
    <fb>112</fb>
    <v>36</v>
  </rv>
  <rv s="1">
    <fb>0.95</fb>
    <v>33</v>
  </rv>
  <rv s="3">
    <v>9</v>
  </rv>
  <rv s="1">
    <fb>0.2809868089</fb>
    <v>28</v>
  </rv>
  <rv s="1">
    <fb>1.7193000000000001</fb>
    <v>30</v>
  </rv>
  <rv s="1">
    <fb>43053054</fb>
    <v>29</v>
  </rv>
  <rv s="1">
    <fb>0.223</fb>
    <v>28</v>
  </rv>
  <rv s="1">
    <fb>0.22899999999999998</fb>
    <v>28</v>
  </rv>
  <rv s="1">
    <fb>0.37200000000000005</fb>
    <v>28</v>
  </rv>
  <rv s="1">
    <fb>0.04</fb>
    <v>28</v>
  </rv>
  <rv s="1">
    <fb>9.4E-2</fb>
    <v>28</v>
  </rv>
  <rv s="1">
    <fb>0.13699999999999998</fb>
    <v>28</v>
  </rv>
  <rv s="1">
    <fb>0.17499999999999999</fb>
    <v>28</v>
  </rv>
  <rv s="1">
    <fb>0.41150001525878899</fb>
    <v>28</v>
  </rv>
  <rv s="0">
    <v>536870912</v>
    <v>Algiers Province</v>
    <v>ea8a9141-0ad1-066d-5e89-cb0db5eb4917</v>
    <v>en-US</v>
    <v>Map</v>
  </rv>
  <rv s="0">
    <v>536870912</v>
    <v>Constantine Province</v>
    <v>eb74d20a-ef89-edde-bd54-ae45f66e22cb</v>
    <v>en-US</v>
    <v>Map</v>
  </rv>
  <rv s="0">
    <v>536870912</v>
    <v>Oran Province</v>
    <v>829bd425-a119-4b49-b667-0ae18016a69d</v>
    <v>en-US</v>
    <v>Map</v>
  </rv>
  <rv s="0">
    <v>536870912</v>
    <v>Biskra Province</v>
    <v>30caea82-5ebf-afc8-093d-b1fcc02f8822</v>
    <v>en-US</v>
    <v>Map</v>
  </rv>
  <rv s="0">
    <v>536870912</v>
    <v>Ghardaïa Province</v>
    <v>ad52639a-6c24-85ac-b45e-bfcb70c7c9de</v>
    <v>en-US</v>
    <v>Map</v>
  </rv>
  <rv s="0">
    <v>536870912</v>
    <v>Chlef Province</v>
    <v>1acf3983-2a04-0df1-0997-69dc42da586f</v>
    <v>en-US</v>
    <v>Map</v>
  </rv>
  <rv s="0">
    <v>536870912</v>
    <v>Bouïra Province</v>
    <v>55ca513f-5cd5-7951-a652-a1fb57037b1b</v>
    <v>en-US</v>
    <v>Map</v>
  </rv>
  <rv s="0">
    <v>536870912</v>
    <v>Bordj Bou Arréridj Province</v>
    <v>ee29c9bc-9c3f-6a55-0bdf-5f8ea504a1ae</v>
    <v>en-US</v>
    <v>Map</v>
  </rv>
  <rv s="0">
    <v>536870912</v>
    <v>Batna Province</v>
    <v>03798679-3067-3ce1-e775-136bc42632b4</v>
    <v>en-US</v>
    <v>Map</v>
  </rv>
  <rv s="0">
    <v>536870912</v>
    <v>Sétif Province</v>
    <v>060f7c8c-07c4-f638-2a58-1eaf6fbf9249</v>
    <v>en-US</v>
    <v>Map</v>
  </rv>
  <rv s="0">
    <v>536870912</v>
    <v>Boumerdès Province</v>
    <v>b901dc60-651a-6b30-3086-01e6ef851d60</v>
    <v>en-US</v>
    <v>Map</v>
  </rv>
  <rv s="0">
    <v>536870912</v>
    <v>Naâma Province</v>
    <v>f5d98543-5eaf-b83a-8198-a5c40fe9cf09</v>
    <v>en-US</v>
    <v>Map</v>
  </rv>
  <rv s="0">
    <v>536870912</v>
    <v>Adrar Province</v>
    <v>e80340d2-0aa5-2b0c-fb1c-bd69bab50fee</v>
    <v>en-US</v>
    <v>Map</v>
  </rv>
  <rv s="0">
    <v>536870912</v>
    <v>Oum El Bouaghi Province</v>
    <v>1e877a8b-f23f-144a-273a-acf4cf64e874</v>
    <v>en-US</v>
    <v>Map</v>
  </rv>
  <rv s="0">
    <v>536870912</v>
    <v>Aïn Defla Province</v>
    <v>3ebea165-7a1f-fc5d-6bd7-3e252f0e47c7</v>
    <v>en-US</v>
    <v>Map</v>
  </rv>
  <rv s="0">
    <v>536870912</v>
    <v>Tizi Ouzou Province</v>
    <v>c41bb1c1-e903-14bd-c6f9-df096c22fbe6</v>
    <v>en-US</v>
    <v>Map</v>
  </rv>
  <rv s="0">
    <v>536870912</v>
    <v>Blida Province</v>
    <v>71591415-5039-fe81-f0d4-611b0460e355</v>
    <v>en-US</v>
    <v>Map</v>
  </rv>
  <rv s="0">
    <v>536870912</v>
    <v>Sidi Bel Abbès Province</v>
    <v>69b6ecb6-5801-49ba-06fe-3c6d9972fd69</v>
    <v>en-US</v>
    <v>Map</v>
  </rv>
  <rv s="0">
    <v>536870912</v>
    <v>Relizane Province</v>
    <v>1e82e6d1-4556-73c7-20ee-ced90d66ec84</v>
    <v>en-US</v>
    <v>Map</v>
  </rv>
  <rv s="0">
    <v>536870912</v>
    <v>El Oued Province</v>
    <v>d0e2786c-ea9d-dc18-983c-bd8019d89ffe</v>
    <v>en-US</v>
    <v>Map</v>
  </rv>
  <rv s="0">
    <v>536870912</v>
    <v>Mostaganem Province</v>
    <v>36d36997-eea3-4842-7a5e-49f78217c3b7</v>
    <v>en-US</v>
    <v>Map</v>
  </rv>
  <rv s="0">
    <v>536870912</v>
    <v>Annaba Province</v>
    <v>a6e46d37-fc33-8276-f921-57d5fe6789af</v>
    <v>en-US</v>
    <v>Map</v>
  </rv>
  <rv s="0">
    <v>536870912</v>
    <v>Illizi Province</v>
    <v>536aa71a-66b8-79ef-13c3-ff4fdcdff0ed</v>
    <v>en-US</v>
    <v>Map</v>
  </rv>
  <rv s="0">
    <v>536870912</v>
    <v>Mila Province</v>
    <v>51dcefda-cbda-a660-78bf-2a927a530acf</v>
    <v>en-US</v>
    <v>Map</v>
  </rv>
  <rv s="0">
    <v>536870912</v>
    <v>Souk Ahras Province</v>
    <v>a69fb5c9-79e5-4c96-b4a3-2828652e0600</v>
    <v>en-US</v>
    <v>Map</v>
  </rv>
  <rv s="0">
    <v>536870912</v>
    <v>Aïn Témouchent Province</v>
    <v>d08a520e-10b6-7977-186b-3702c2f6569f</v>
    <v>en-US</v>
    <v>Map</v>
  </rv>
  <rv s="0">
    <v>536870912</v>
    <v>Saïda Province</v>
    <v>3fa9fedb-4fa5-1a1d-4434-2cf1ac843569</v>
    <v>en-US</v>
    <v>Map</v>
  </rv>
  <rv s="0">
    <v>536870912</v>
    <v>Jijel Province</v>
    <v>919f38f1-2c46-7d06-90e9-1d6e9fc5538a</v>
    <v>en-US</v>
    <v>Map</v>
  </rv>
  <rv s="0">
    <v>536870912</v>
    <v>Tlemcen Province</v>
    <v>69d07753-699a-b527-d530-1469a9ff5a30</v>
    <v>en-US</v>
    <v>Map</v>
  </rv>
  <rv s="0">
    <v>536870912</v>
    <v>Skikda Province</v>
    <v>138b26fc-1717-c9a9-7539-e60aa374f21a</v>
    <v>en-US</v>
    <v>Map</v>
  </rv>
  <rv s="0">
    <v>536870912</v>
    <v>Tindouf Province</v>
    <v>788fbab2-bfde-86b7-ad42-160dc24f5efa</v>
    <v>en-US</v>
    <v>Map</v>
  </rv>
  <rv s="0">
    <v>536870912</v>
    <v>Tiaret Province</v>
    <v>26ec220a-73b5-8acc-51e5-f254398bda65</v>
    <v>en-US</v>
    <v>Map</v>
  </rv>
  <rv s="0">
    <v>536870912</v>
    <v>Laghouat Province</v>
    <v>d4076a39-39e3-f41a-92d2-b9618007f75f</v>
    <v>en-US</v>
    <v>Map</v>
  </rv>
  <rv s="0">
    <v>536870912</v>
    <v>Guelma Province</v>
    <v>94b58887-31b3-08b5-6536-39538653ae1f</v>
    <v>en-US</v>
    <v>Map</v>
  </rv>
  <rv s="0">
    <v>536870912</v>
    <v>Khenchela Province</v>
    <v>c88af56d-093f-fb0a-943e-79bf2fef03df</v>
    <v>en-US</v>
    <v>Map</v>
  </rv>
  <rv s="0">
    <v>536870912</v>
    <v>Mascara Province</v>
    <v>3ff9b333-7d59-1405-1ca1-803a869f3996</v>
    <v>en-US</v>
    <v>Map</v>
  </rv>
  <rv s="0">
    <v>536870912</v>
    <v>Tamanrasset Province</v>
    <v>8348fc50-5a85-1652-57b9-c003a081b5df</v>
    <v>en-US</v>
    <v>Map</v>
  </rv>
  <rv s="0">
    <v>536870912</v>
    <v>M'Sila Province</v>
    <v>63b01c60-7512-43c0-9b2e-6b6dba83f42f</v>
    <v>en-US</v>
    <v>Map</v>
  </rv>
  <rv s="0">
    <v>536870912</v>
    <v>Tissemsilt Province</v>
    <v>c9cb8041-1f5f-e573-0832-218ec37b549c</v>
    <v>en-US</v>
    <v>Map</v>
  </rv>
  <rv s="0">
    <v>536870912</v>
    <v>Tipaza Province</v>
    <v>a29c7857-b220-2939-ae52-084e1879daff</v>
    <v>en-US</v>
    <v>Map</v>
  </rv>
  <rv s="0">
    <v>536870912</v>
    <v>Ouargla Province</v>
    <v>39052d39-9c8a-f6bb-7992-377b3fb685ee</v>
    <v>en-US</v>
    <v>Map</v>
  </rv>
  <rv s="0">
    <v>536870912</v>
    <v>El Taref Province</v>
    <v>07d91857-cce9-d9c1-d1e1-667e6c62dd04</v>
    <v>en-US</v>
    <v>Map</v>
  </rv>
  <rv s="0">
    <v>536870912</v>
    <v>Djelfa Province</v>
    <v>831a90bb-6e78-8f93-6238-5392a1713a9d</v>
    <v>en-US</v>
    <v>Map</v>
  </rv>
  <rv s="0">
    <v>536870912</v>
    <v>El Bayadh Province</v>
    <v>840dda87-341b-8851-c804-6090462701dc</v>
    <v>en-US</v>
    <v>Map</v>
  </rv>
  <rv s="0">
    <v>536870912</v>
    <v>Médéa Province</v>
    <v>3da968a2-6ead-44cf-bc06-fd404b739dba</v>
    <v>en-US</v>
    <v>Map</v>
  </rv>
  <rv s="3">
    <v>10</v>
  </rv>
  <rv s="1">
    <fb>0.37184736139700098</fb>
    <v>28</v>
  </rv>
  <rv s="3">
    <v>11</v>
  </rv>
  <rv s="1">
    <fb>0.66099999999999992</fb>
    <v>28</v>
  </rv>
  <rv s="1">
    <fb>0.11704000473022499</fb>
    <v>37</v>
  </rv>
  <rv s="1">
    <fb>31510100</fb>
    <v>29</v>
  </rv>
  <rv s="7">
    <v>#VALUE!</v>
    <v>en-US</v>
    <v>9670a4ec-16dd-f8c8-9fa8-4a541682532b</v>
    <v>536870912</v>
    <v>1</v>
    <v>59</v>
    <v>60</v>
    <v>Algeria</v>
    <v>24</v>
    <v>49</v>
    <v>Map</v>
    <v>26</v>
    <v>61</v>
    <v>DZ</v>
    <v>155</v>
    <v>156</v>
    <v>157</v>
    <v>158</v>
    <v>159</v>
    <v>160</v>
    <v>161</v>
    <v>162</v>
    <v>163</v>
    <v>DZD</v>
    <v>Algeria, officially the People's Democratic Republic of Algeria, is a country in North Africa. Algeria is bordered to the northeast by Tunisia; to the east by Libya; to the southeast by Niger; to the southwest by Mali, Mauritania, and Western Sahara; to the west by Morocco; and to the north by the Mediterranean Sea. It is considered to be a part of the Maghreb region of North Africa. It has a semi-arid geography, with most of the population living in the fertile north and the Sahara dominating the geography of the south. Algeria covers an area of 2,381,741 square kilometres, making it the world's tenth largest nation by area, and the largest nation in Africa. With a population of 44 million, Algeria is the ninth-most populous country in Africa, and the 32nd-most populous country in the world. The capital and largest city is Algiers, located in the far north on the Mediterranean coast.</v>
    <v>164</v>
    <v>165</v>
    <v>166</v>
    <v>167</v>
    <v>168</v>
    <v>169</v>
    <v>170</v>
    <v>171</v>
    <v>172</v>
    <v>160</v>
    <v>174</v>
    <v>175</v>
    <v>176</v>
    <v>177</v>
    <v>178</v>
    <v>179</v>
    <v>Algeria</v>
    <v>Kassaman</v>
    <v>180</v>
    <v>People's Democratic Republic of Algeria</v>
    <v>181</v>
    <v>182</v>
    <v>183</v>
    <v>184</v>
    <v>185</v>
    <v>186</v>
    <v>187</v>
    <v>188</v>
    <v>189</v>
    <v>190</v>
    <v>191</v>
    <v>237</v>
    <v>238</v>
    <v>239</v>
    <v>240</v>
    <v>241</v>
    <v>Algeria</v>
    <v>242</v>
    <v>mdp/vdpid/4</v>
  </rv>
  <rv s="0">
    <v>536870912</v>
    <v>American Samoa</v>
    <v>12d04d63-b9b5-855b-0821-b32474a729a4</v>
    <v>en-US</v>
    <v>Map</v>
  </rv>
  <rv s="1">
    <fb>0.245000004768372</fb>
    <v>28</v>
  </rv>
  <rv s="1">
    <fb>199</fb>
    <v>29</v>
  </rv>
  <rv s="1">
    <fb>16.600000000000001</fb>
    <v>30</v>
  </rv>
  <rv s="1">
    <fb>1</fb>
    <v>31</v>
  </rv>
  <rv s="0">
    <v>536870912</v>
    <v>Pago Pago</v>
    <v>71db380e-f36d-e181-c39b-1b3c04323749</v>
    <v>en-US</v>
    <v>Map</v>
  </rv>
  <rv s="1">
    <fb>0.875</fb>
    <v>28</v>
  </rv>
  <rv s="1">
    <fb>636000000</fb>
    <v>34</v>
  </rv>
  <rv s="1">
    <fb>0.87299300000000002</fb>
    <v>28</v>
  </rv>
  <rv s="1">
    <fb>0.1948135</fb>
    <v>28</v>
  </rv>
  <rv s="0">
    <v>536870912</v>
    <v>Tafuna'</v>
    <v>8e045fa0-9a23-8476-939c-8c5a5091a7fc</v>
    <v>en-US</v>
    <v>Map</v>
  </rv>
  <rv s="4">
    <v>https://www.bing.com/search?q=american+samoa&amp;form=skydnc</v>
    <v>Learn more on Bing</v>
  </rv>
  <rv s="3">
    <v>12</v>
  </rv>
  <rv s="1">
    <fb>0.78100000000000003</fb>
    <v>30</v>
  </rv>
  <rv s="1">
    <fb>46366</fb>
    <v>29</v>
  </rv>
  <rv s="3">
    <v>13</v>
  </rv>
  <rv s="1">
    <fb>48203</fb>
    <v>29</v>
  </rv>
  <rv s="8">
    <v>#VALUE!</v>
    <v>en-US</v>
    <v>12d04d63-b9b5-855b-0821-b32474a729a4</v>
    <v>536870912</v>
    <v>1</v>
    <v>68</v>
    <v>69</v>
    <v>American Samoa</v>
    <v>24</v>
    <v>49</v>
    <v>Map</v>
    <v>26</v>
    <v>70</v>
    <v>AS</v>
    <v>245</v>
    <v>246</v>
    <v>247</v>
    <v>248</v>
    <v>249</v>
    <v>American Samoa is an unincorporated territory of the United States located in the South Pacific Ocean, southeast of the independent state of Samoa. Its location is centered on 14.3°S 170.7°W. It is east of the International Date Line, while Samoa is west of the Line. The total land area is 199 square kilometers, slightly more than Washington, D.C. American Samoa is the southernmost territory of the United States and one of two U.S. territories south of the Equator, along with the uninhabited Jarvis Island. Tuna products are the main exports, and the main trading partner is the rest of the United States.</v>
    <v>250</v>
    <v>251</v>
    <v>252</v>
    <v>253</v>
    <v>254</v>
    <v>255</v>
    <v>American Samoa</v>
    <v>Amerika Samoa</v>
    <v>256</v>
    <v>Territory of American Samoa</v>
    <v>257</v>
    <v>258</v>
    <v>259</v>
    <v>American Samoa</v>
    <v>260</v>
    <v>mdp/vdpid/10</v>
  </rv>
  <rv s="0">
    <v>536870912</v>
    <v>Andorra</v>
    <v>e15be59c-62ca-054d-6420-415308b75091</v>
    <v>en-US</v>
    <v>Map</v>
  </rv>
  <rv s="1">
    <fb>0.39957448269458501</fb>
    <v>28</v>
  </rv>
  <rv s="1">
    <fb>468</fb>
    <v>29</v>
  </rv>
  <rv s="1">
    <fb>7.2</fb>
    <v>30</v>
  </rv>
  <rv s="1">
    <fb>376</fb>
    <v>31</v>
  </rv>
  <rv s="0">
    <v>536870912</v>
    <v>Andorra la Vella</v>
    <v>07f0b28a-da5c-df4a-ad6d-000e2a968cde</v>
    <v>en-US</v>
    <v>Map</v>
  </rv>
  <rv s="1">
    <fb>469.37599999999998</fb>
    <v>29</v>
  </rv>
  <rv s="1">
    <fb>1.27</fb>
    <v>30</v>
  </rv>
  <rv s="1">
    <fb>0.34042553191489394</fb>
    <v>28</v>
  </rv>
  <rv s="1">
    <fb>1.51</fb>
    <v>33</v>
  </rv>
  <rv s="1">
    <fb>3154057987.2383299</fb>
    <v>34</v>
  </rv>
  <rv s="1">
    <fb>1.0644266</fb>
    <v>28</v>
  </rv>
  <rv s="2">
    <v>1</v>
    <v>26</v>
    <v>82</v>
    <v>6</v>
    <v>0</v>
    <v>Image of Andorra</v>
  </rv>
  <rv s="1">
    <fb>2.7</fb>
    <v>36</v>
  </rv>
  <rv s="3">
    <v>14</v>
  </rv>
  <rv s="4">
    <v>https://www.bing.com/search?q=andorra&amp;form=skydnc</v>
    <v>Learn more on Bing</v>
  </rv>
  <rv s="1">
    <fb>6.63</fb>
    <v>33</v>
  </rv>
  <rv s="3">
    <v>15</v>
  </rv>
  <rv s="1">
    <fb>0.3639415667</fb>
    <v>28</v>
  </rv>
  <rv s="1">
    <fb>3.3332999999999999</fb>
    <v>30</v>
  </rv>
  <rv s="1">
    <fb>77142</fb>
    <v>29</v>
  </rv>
  <rv s="0">
    <v>536870912</v>
    <v>La Massana</v>
    <v>90dcecea-4638-bfd5-47be-5fc5da0c0b81</v>
    <v>en-US</v>
    <v>Map</v>
  </rv>
  <rv s="0">
    <v>536870912</v>
    <v>Canillo</v>
    <v>468e2a3d-f118-ba49-0437-87901eba22c7</v>
    <v>en-US</v>
    <v>Map</v>
  </rv>
  <rv s="0">
    <v>536870912</v>
    <v>Sant Julià de Lòria</v>
    <v>ea732d9c-b354-4695-c6c3-d3c17666fd7d</v>
    <v>en-US</v>
    <v>Map</v>
  </rv>
  <rv s="0">
    <v>536870912</v>
    <v>Encamp</v>
    <v>df4b9782-c936-4e84-766b-1bcc4767b1d6</v>
    <v>en-US</v>
    <v>Map</v>
  </rv>
  <rv s="0">
    <v>536870912</v>
    <v>Ordino</v>
    <v>f9f15e18-52f0-9658-6e11-8090a868ab92</v>
    <v>en-US</v>
    <v>Map</v>
  </rv>
  <rv s="0">
    <v>536870912</v>
    <v>Escaldes-Engordany</v>
    <v>a7456186-d967-666e-22d7-438317cf7647</v>
    <v>en-US</v>
    <v>Map</v>
  </rv>
  <rv s="3">
    <v>16</v>
  </rv>
  <rv s="1">
    <fb>67873</fb>
    <v>29</v>
  </rv>
  <rv s="9">
    <v>#VALUE!</v>
    <v>en-US</v>
    <v>e15be59c-62ca-054d-6420-415308b75091</v>
    <v>536870912</v>
    <v>1</v>
    <v>79</v>
    <v>80</v>
    <v>Andorra</v>
    <v>24</v>
    <v>25</v>
    <v>Map</v>
    <v>26</v>
    <v>81</v>
    <v>AD</v>
    <v>263</v>
    <v>264</v>
    <v>265</v>
    <v>266</v>
    <v>267</v>
    <v>268</v>
    <v>EUR</v>
    <v>Andorra, officially the Principality of Andorra, is a sovereign landlocked microstate on the Iberian Peninsula, in the eastern Pyrenees, bordered by France to the north and Spain to the south. Believed to have been created by Charlemagne, Andorra was ruled by the count of Urgell until 988, when it was transferred to the Roman Catholic Diocese of Urgell. The present principality was formed by a charter in 1278. It is headed by two co-princes: the Bishop of Urgell in Catalonia, Spain and the President of France. Its capital and largest city is Andorra la Vella.</v>
    <v>269</v>
    <v>270</v>
    <v>271</v>
    <v>272</v>
    <v>273</v>
    <v>274</v>
    <v>275</v>
    <v>267</v>
    <v>276</v>
    <v>277</v>
    <v>278</v>
    <v>Andorra</v>
    <v>El Gran Carlemany</v>
    <v>279</v>
    <v>Principality of Andorra</v>
    <v>280</v>
    <v>281</v>
    <v>282</v>
    <v>289</v>
    <v>149</v>
    <v>Andorra</v>
    <v>290</v>
    <v>mdp/vdpid/8</v>
  </rv>
  <rv s="0">
    <v>536870912</v>
    <v>Angola</v>
    <v>c44de41a-6be7-26a0-e667-1b91b20b039f</v>
    <v>en-US</v>
    <v>Map</v>
  </rv>
  <rv s="1">
    <fb>0.47477340178070099</fb>
    <v>28</v>
  </rv>
  <rv s="1">
    <fb>1246700</fb>
    <v>29</v>
  </rv>
  <rv s="1">
    <fb>117000</fb>
    <v>29</v>
  </rv>
  <rv s="1">
    <fb>40.728999999999999</fb>
    <v>30</v>
  </rv>
  <rv s="1">
    <fb>244</fb>
    <v>31</v>
  </rv>
  <rv s="0">
    <v>536870912</v>
    <v>Luanda</v>
    <v>8a776407-8935-f0e9-c346-94fa1f94d32b</v>
    <v>en-US</v>
    <v>Map</v>
  </rv>
  <rv s="1">
    <fb>34693.487000000001</fb>
    <v>29</v>
  </rv>
  <rv s="1">
    <fb>261.72720165799001</fb>
    <v>32</v>
  </rv>
  <rv s="1">
    <fb>0.17145319942787199</fb>
    <v>28</v>
  </rv>
  <rv s="1">
    <fb>312.228824978484</fb>
    <v>29</v>
  </rv>
  <rv s="1">
    <fb>5.5190000000000001</fb>
    <v>30</v>
  </rv>
  <rv s="1">
    <fb>0.46307210410483696</fb>
    <v>28</v>
  </rv>
  <rv s="1">
    <fb>48.305593009732902</fb>
    <v>36</v>
  </rv>
  <rv s="1">
    <fb>0.97</fb>
    <v>33</v>
  </rv>
  <rv s="1">
    <fb>94635415869.985107</fb>
    <v>34</v>
  </rv>
  <rv s="1">
    <fb>1.1347795999999999</fb>
    <v>28</v>
  </rv>
  <rv s="1">
    <fb>9.336259999999999E-2</fb>
    <v>28</v>
  </rv>
  <rv s="1">
    <fb>51.6</fb>
    <v>36</v>
  </rv>
  <rv s="0">
    <v>805306368</v>
    <v>João Lourenço (President)</v>
    <v>ed80ec01-2935-4c79-9f19-8a6e4629a905</v>
    <v>en-US</v>
    <v>Generic</v>
  </rv>
  <rv s="3">
    <v>17</v>
  </rv>
  <rv s="4">
    <v>https://www.bing.com/search?q=angola&amp;form=skydnc</v>
    <v>Learn more on Bing</v>
  </rv>
  <rv s="1">
    <fb>60.781999999999996</fb>
    <v>36</v>
  </rv>
  <rv s="1">
    <fb>241</fb>
    <v>36</v>
  </rv>
  <rv s="1">
    <fb>0.71</fb>
    <v>33</v>
  </rv>
  <rv s="3">
    <v>18</v>
  </rv>
  <rv s="1">
    <fb>0.33387796799999997</fb>
    <v>28</v>
  </rv>
  <rv s="1">
    <fb>0.21460000000000001</fb>
    <v>30</v>
  </rv>
  <rv s="1">
    <fb>31825295</fb>
    <v>29</v>
  </rv>
  <rv s="1">
    <fb>0.20399999999999999</fb>
    <v>28</v>
  </rv>
  <rv s="1">
    <fb>0.39600000000000002</fb>
    <v>28</v>
  </rv>
  <rv s="1">
    <fb>0.55600000000000005</fb>
    <v>28</v>
  </rv>
  <rv s="1">
    <fb>1.3000000000000001E-2</fb>
    <v>28</v>
  </rv>
  <rv s="1">
    <fb>3.7999999999999999E-2</fb>
    <v>28</v>
  </rv>
  <rv s="1">
    <fb>7.6999999999999999E-2</fb>
    <v>28</v>
  </rv>
  <rv s="1">
    <fb>0.126</fb>
    <v>28</v>
  </rv>
  <rv s="1">
    <fb>0.77492996215820298</fb>
    <v>28</v>
  </rv>
  <rv s="0">
    <v>536870912</v>
    <v>Luanda Province</v>
    <v>3fc5bc35-c317-3bea-49c0-8dd6d20e2533</v>
    <v>en-US</v>
    <v>Map</v>
  </rv>
  <rv s="0">
    <v>536870912</v>
    <v>Cabinda Province</v>
    <v>7672281f-a928-c930-b47c-81f5b7876acf</v>
    <v>en-US</v>
    <v>Map</v>
  </rv>
  <rv s="0">
    <v>536870912</v>
    <v>Huíla Province</v>
    <v>abf6abfc-f076-1235-dc02-972c822a69c8</v>
    <v>en-US</v>
    <v>Map</v>
  </rv>
  <rv s="0">
    <v>536870912</v>
    <v>Cunene Province</v>
    <v>e0b594d2-cc63-d93d-07f2-cf72875cdd28</v>
    <v>en-US</v>
    <v>Map</v>
  </rv>
  <rv s="0">
    <v>536870912</v>
    <v>Malanje Province</v>
    <v>3099b36f-1396-31fe-b591-dd982d3e0128</v>
    <v>en-US</v>
    <v>Map</v>
  </rv>
  <rv s="0">
    <v>536870912</v>
    <v>Moxico Province</v>
    <v>f682e4b6-b04b-667e-8c02-59063a376b5a</v>
    <v>en-US</v>
    <v>Map</v>
  </rv>
  <rv s="0">
    <v>536870912</v>
    <v>Bengo Province</v>
    <v>327e9606-e870-8641-b1fc-3603da70608f</v>
    <v>en-US</v>
    <v>Map</v>
  </rv>
  <rv s="0">
    <v>536870912</v>
    <v>Bié Province</v>
    <v>1ae476bf-5de5-fbcb-eb8c-d9c924ab73b2</v>
    <v>en-US</v>
    <v>Map</v>
  </rv>
  <rv s="0">
    <v>536870912</v>
    <v>Cuanza Norte Province</v>
    <v>b8bbd69b-0659-b2bf-d552-01eba5ae5792</v>
    <v>en-US</v>
    <v>Map</v>
  </rv>
  <rv s="0">
    <v>536870912</v>
    <v>Cuanza Sul Province</v>
    <v>8a98e101-ea44-19fe-1981-331be311010a</v>
    <v>en-US</v>
    <v>Map</v>
  </rv>
  <rv s="0">
    <v>536870912</v>
    <v>Lunda Sul Province</v>
    <v>41523132-0a9a-7b5a-cd2f-4f0b9710d443</v>
    <v>en-US</v>
    <v>Map</v>
  </rv>
  <rv s="0">
    <v>536870912</v>
    <v>Huambo Province</v>
    <v>04981c62-f1c7-4dd8-ddf0-315359e7ce19</v>
    <v>en-US</v>
    <v>Map</v>
  </rv>
  <rv s="0">
    <v>536870912</v>
    <v>Benguela Province</v>
    <v>1d609f56-97f4-4bd4-3c63-12f32c8e2c99</v>
    <v>en-US</v>
    <v>Map</v>
  </rv>
  <rv s="0">
    <v>536870912</v>
    <v>Uíge Province</v>
    <v>6a34ff6c-96f1-ccb1-d2c7-5cf62f9924de</v>
    <v>en-US</v>
    <v>Map</v>
  </rv>
  <rv s="0">
    <v>536870912</v>
    <v>Namibe Province</v>
    <v>a646f8c8-b948-11ea-ba49-12591ba9542c</v>
    <v>en-US</v>
    <v>Map</v>
  </rv>
  <rv s="0">
    <v>536870912</v>
    <v>Zaire Province</v>
    <v>3a002640-0183-b075-1951-2692cabc6b71</v>
    <v>en-US</v>
    <v>Map</v>
  </rv>
  <rv s="0">
    <v>536870912</v>
    <v>Cuando Cubango Province</v>
    <v>d9441e4b-03d2-6adb-f1c1-8dbfb4d68ac4</v>
    <v>en-US</v>
    <v>Map</v>
  </rv>
  <rv s="0">
    <v>536870912</v>
    <v>Lunda Norte Province</v>
    <v>2b0900d5-fff2-cf13-a8f4-d20c45f69dde</v>
    <v>en-US</v>
    <v>Map</v>
  </rv>
  <rv s="3">
    <v>19</v>
  </rv>
  <rv s="1">
    <fb>9.2237774537182501E-2</fb>
    <v>28</v>
  </rv>
  <rv s="3">
    <v>20</v>
  </rv>
  <rv s="1">
    <fb>0.49099999999999999</fb>
    <v>28</v>
  </rv>
  <rv s="1">
    <fb>6.8860001564025899E-2</fb>
    <v>37</v>
  </rv>
  <rv s="1">
    <fb>21061025</fb>
    <v>29</v>
  </rv>
  <rv s="6">
    <v>#VALUE!</v>
    <v>en-US</v>
    <v>c44de41a-6be7-26a0-e667-1b91b20b039f</v>
    <v>536870912</v>
    <v>1</v>
    <v>91</v>
    <v>48</v>
    <v>Angola</v>
    <v>24</v>
    <v>49</v>
    <v>Map</v>
    <v>26</v>
    <v>92</v>
    <v>AO</v>
    <v>293</v>
    <v>294</v>
    <v>295</v>
    <v>296</v>
    <v>297</v>
    <v>298</v>
    <v>299</v>
    <v>300</v>
    <v>301</v>
    <v>AOA</v>
    <v>Angola, officially the Republic of Angola, is a country in Central Africa, sometimes considered part of Southern Africa due to its location. It is the second-largest Lusophone country in both total area and population, and is the seventh-largest country in Africa. It is bordered by Namibia to the south, the Democratic Republic of the Congo to the north, Zambia to the east, and the Atlantic Ocean to the west. Angola has an exclave province, the province of Cabinda, that borders the Republic of the Congo and the Democratic Republic of the Congo. The capital and most populated city is Luanda.</v>
    <v>302</v>
    <v>303</v>
    <v>304</v>
    <v>305</v>
    <v>306</v>
    <v>307</v>
    <v>308</v>
    <v>309</v>
    <v>310</v>
    <v>298</v>
    <v>312</v>
    <v>313</v>
    <v>314</v>
    <v>315</v>
    <v>316</v>
    <v>Angola</v>
    <v>Angola Avante</v>
    <v>317</v>
    <v>Republic of Angola</v>
    <v>318</v>
    <v>319</v>
    <v>320</v>
    <v>321</v>
    <v>322</v>
    <v>323</v>
    <v>324</v>
    <v>325</v>
    <v>326</v>
    <v>327</v>
    <v>328</v>
    <v>347</v>
    <v>348</v>
    <v>349</v>
    <v>350</v>
    <v>351</v>
    <v>Angola</v>
    <v>352</v>
    <v>mdp/vdpid/9</v>
  </rv>
  <rv s="0">
    <v>536870912</v>
    <v>Antigua and Barbuda</v>
    <v>77aba937-1dd8-fe28-9745-77c69e35dbc6</v>
    <v>en-US</v>
    <v>Map</v>
  </rv>
  <rv s="1">
    <fb>0.204545454545455</fb>
    <v>28</v>
  </rv>
  <rv s="1">
    <fb>442.6</fb>
    <v>29</v>
  </rv>
  <rv s="1">
    <fb>0</fb>
    <v>29</v>
  </rv>
  <rv s="1">
    <fb>15.327</fb>
    <v>30</v>
  </rv>
  <rv s="0">
    <v>536870912</v>
    <v>St. John's</v>
    <v>aa89cf0a-5ddc-cd83-d0c9-58b6d01acc2b</v>
    <v>en-US</v>
    <v>Map</v>
  </rv>
  <rv s="1">
    <fb>557.38400000000001</fb>
    <v>29</v>
  </rv>
  <rv s="1">
    <fb>113.80762042788299</fb>
    <v>32</v>
  </rv>
  <rv s="1">
    <fb>1.20715793367003E-2</fb>
    <v>28</v>
  </rv>
  <rv s="1">
    <fb>1.994</fb>
    <v>30</v>
  </rv>
  <rv s="1">
    <fb>0.222727277062156</fb>
    <v>28</v>
  </rv>
  <rv s="1">
    <fb>0</fb>
    <v>36</v>
  </rv>
  <rv s="1">
    <fb>0.99</fb>
    <v>33</v>
  </rv>
  <rv s="1">
    <fb>1727759259.2592599</fb>
    <v>34</v>
  </rv>
  <rv s="1">
    <fb>1.0502127000000001</fb>
    <v>28</v>
  </rv>
  <rv s="1">
    <fb>0.24830259999999998</fb>
    <v>28</v>
  </rv>
  <rv s="1">
    <fb>5</fb>
    <v>36</v>
  </rv>
  <rv s="0">
    <v>805306368</v>
    <v>Elizabeth II (Monarch)</v>
    <v>01e347c1-9d99-c7e6-79d1-390a1844d093</v>
    <v>en-US</v>
    <v>Generic</v>
  </rv>
  <rv s="0">
    <v>805306368</v>
    <v>Gaston Browne (Prime Minister)</v>
    <v>2ce706be-3ee5-af01-59d4-e2b3d03f5522</v>
    <v>en-US</v>
    <v>Generic</v>
  </rv>
  <rv s="3">
    <v>21</v>
  </rv>
  <rv s="4">
    <v>https://www.bing.com/search?q=antigua+and+barbuda&amp;form=skydnc</v>
    <v>Learn more on Bing</v>
  </rv>
  <rv s="1">
    <fb>76.885000000000005</fb>
    <v>36</v>
  </rv>
  <rv s="1">
    <fb>42</fb>
    <v>36</v>
  </rv>
  <rv s="1">
    <fb>3.04</fb>
    <v>33</v>
  </rv>
  <rv s="3">
    <v>22</v>
  </rv>
  <rv s="1">
    <fb>0.2425267908</fb>
    <v>28</v>
  </rv>
  <rv s="1">
    <fb>2.7646999999999999</fb>
    <v>30</v>
  </rv>
  <rv s="1">
    <fb>97118</fb>
    <v>29</v>
  </rv>
  <rv s="0">
    <v>536870912</v>
    <v>Redonda</v>
    <v>52a9ae54-09b5-3b8b-5911-a96cb6e33ead</v>
    <v>en-US</v>
    <v>Map</v>
  </rv>
  <rv s="0">
    <v>536870912</v>
    <v>Barbuda</v>
    <v>df1aa02a-c9ab-ccd8-2753-91bc4e427a68</v>
    <v>en-US</v>
    <v>Map</v>
  </rv>
  <rv s="0">
    <v>536870912</v>
    <v>Saint Philip</v>
    <v>0a344f18-0cba-09d7-ac6c-fdaaf178a2d8</v>
    <v>en-US</v>
    <v>Map</v>
  </rv>
  <rv s="0">
    <v>536870912</v>
    <v>Saint Paul Parish</v>
    <v>36cf15f8-dc82-610b-a15e-581752d6ab0e</v>
    <v>en-US</v>
    <v>Map</v>
  </rv>
  <rv s="0">
    <v>536870912</v>
    <v>Saint Mary Parish</v>
    <v>ebd70897-4e81-f6fa-8c93-511f78a576e7</v>
    <v>en-US</v>
    <v>Map</v>
  </rv>
  <rv s="0">
    <v>536870912</v>
    <v>Saint George Parish</v>
    <v>3a097df0-7600-2e43-43b0-c3f7aaaa80b6</v>
    <v>en-US</v>
    <v>Map</v>
  </rv>
  <rv s="0">
    <v>536870912</v>
    <v>Saint John Parish</v>
    <v>dbcc5b03-7a8b-162f-9ee6-3139f7d7bf9d</v>
    <v>en-US</v>
    <v>Map</v>
  </rv>
  <rv s="0">
    <v>536870912</v>
    <v>Saint Peter Parish</v>
    <v>7f67f8e5-80d8-1bfe-95e8-5d7e561038e0</v>
    <v>en-US</v>
    <v>Map</v>
  </rv>
  <rv s="3">
    <v>23</v>
  </rv>
  <rv s="1">
    <fb>0.165420323693134</fb>
    <v>28</v>
  </rv>
  <rv s="3">
    <v>24</v>
  </rv>
  <rv s="1">
    <fb>0.43</fb>
    <v>28</v>
  </rv>
  <rv s="1">
    <fb>23800</fb>
    <v>29</v>
  </rv>
  <rv s="10">
    <v>#VALUE!</v>
    <v>en-US</v>
    <v>77aba937-1dd8-fe28-9745-77c69e35dbc6</v>
    <v>536870912</v>
    <v>1</v>
    <v>101</v>
    <v>102</v>
    <v>Antigua and Barbuda</v>
    <v>24</v>
    <v>49</v>
    <v>Map</v>
    <v>26</v>
    <v>103</v>
    <v>AG</v>
    <v>355</v>
    <v>356</v>
    <v>357</v>
    <v>358</v>
    <v>248</v>
    <v>359</v>
    <v>360</v>
    <v>361</v>
    <v>362</v>
    <v>XCD</v>
    <v>Antigua and Barbuda is a sovereign island country in the West Indies in the Americas, lying between the Caribbean Sea and the Atlantic Ocean. It consists of two major islands, Antigua and Barbuda separated by around 40 km, and smaller islands. The permanent population number is about 97,120, with 97% residing on Antigua. The capital and largest port and city is St. John's on Antigua, with Codrington being the largest town on Barbuda. Lying near each other, Antigua and Barbuda are in the middle of the Leeward Islands, part of the Lesser Antilles, roughly at 17°N of the equator.</v>
    <v>363</v>
    <v>364</v>
    <v>365</v>
    <v>366</v>
    <v>367</v>
    <v>368</v>
    <v>369</v>
    <v>370</v>
    <v>359</v>
    <v>373</v>
    <v>374</v>
    <v>375</v>
    <v>376</v>
    <v>377</v>
    <v>Antigua and Barbuda</v>
    <v>Fair Antigua, We Salute Thee</v>
    <v>378</v>
    <v>Antigua and Barbuda</v>
    <v>379</v>
    <v>380</v>
    <v>381</v>
    <v>390</v>
    <v>391</v>
    <v>392</v>
    <v>393</v>
    <v>Antigua and Barbuda</v>
    <v>394</v>
    <v>mdp/vdpid/2</v>
  </rv>
  <rv s="0">
    <v>536870912</v>
    <v>Argentina</v>
    <v>87153d87-9bb0-166a-3d56-613bdc274e1b</v>
    <v>en-US</v>
    <v>Map</v>
  </rv>
  <rv s="1">
    <fb>0.54335712119385104</fb>
    <v>28</v>
  </rv>
  <rv s="1">
    <fb>2780400</fb>
    <v>29</v>
  </rv>
  <rv s="1">
    <fb>105000</fb>
    <v>29</v>
  </rv>
  <rv s="1">
    <fb>17.021000000000001</fb>
    <v>30</v>
  </rv>
  <rv s="1">
    <fb>54</fb>
    <v>31</v>
  </rv>
  <rv s="0">
    <v>536870912</v>
    <v>Buenos Aires</v>
    <v>857a6814-3fe8-c414-84da-24018be87fce</v>
    <v>en-US</v>
    <v>Map</v>
  </rv>
  <rv s="1">
    <fb>201347.636</fb>
    <v>29</v>
  </rv>
  <rv s="1">
    <fb>232.75109166666701</fb>
    <v>32</v>
  </rv>
  <rv s="1">
    <fb>0.53548304349234199</fb>
    <v>28</v>
  </rv>
  <rv s="1">
    <fb>3074.70207056563</fb>
    <v>29</v>
  </rv>
  <rv s="1">
    <fb>2.2610000000000001</fb>
    <v>30</v>
  </rv>
  <rv s="1">
    <fb>9.7984058182512504E-2</fb>
    <v>28</v>
  </rv>
  <rv s="1">
    <fb>87.722407479689195</fb>
    <v>36</v>
  </rv>
  <rv s="1">
    <fb>1.1000000000000001</fb>
    <v>33</v>
  </rv>
  <rv s="1">
    <fb>449663446954.073</fb>
    <v>34</v>
  </rv>
  <rv s="1">
    <fb>1.0974146</fb>
    <v>28</v>
  </rv>
  <rv s="1">
    <fb>0.89958519999999997</fb>
    <v>28</v>
  </rv>
  <rv s="1">
    <fb>8.8000000000000007</fb>
    <v>36</v>
  </rv>
  <rv s="0">
    <v>805306368</v>
    <v>Cristina Fernández de Kirchner (Vice President)</v>
    <v>ad82c326-bfbb-8a07-9ee4-cee8613a2a67</v>
    <v>en-US</v>
    <v>Generic</v>
  </rv>
  <rv s="0">
    <v>805306368</v>
    <v>Alberto Fernández (President)</v>
    <v>a031f3d8-002c-3394-df90-f74d9baee2fd</v>
    <v>en-US</v>
    <v>Generic</v>
  </rv>
  <rv s="3">
    <v>25</v>
  </rv>
  <rv s="4">
    <v>https://www.bing.com/search?q=argentina&amp;form=skydnc</v>
    <v>Learn more on Bing</v>
  </rv>
  <rv s="1">
    <fb>76.52</fb>
    <v>36</v>
  </rv>
  <rv s="1">
    <fb>39393540000</fb>
    <v>34</v>
  </rv>
  <rv s="1">
    <fb>39</fb>
    <v>36</v>
  </rv>
  <rv s="1">
    <fb>3.35</fb>
    <v>33</v>
  </rv>
  <rv s="3">
    <v>26</v>
  </rv>
  <rv s="1">
    <fb>0.17628076140000001</fb>
    <v>28</v>
  </rv>
  <rv s="1">
    <fb>3.96</fb>
    <v>30</v>
  </rv>
  <rv s="1">
    <fb>44938712</fb>
    <v>29</v>
  </rv>
  <rv s="1">
    <fb>0.23199999999999998</fb>
    <v>28</v>
  </rv>
  <rv s="1">
    <fb>0.29899999999999999</fb>
    <v>28</v>
  </rv>
  <rv s="1">
    <fb>0.46500000000000002</fb>
    <v>28</v>
  </rv>
  <rv s="1">
    <fb>1.8000000000000002E-2</fb>
    <v>28</v>
  </rv>
  <rv s="1">
    <fb>0.05</fb>
    <v>28</v>
  </rv>
  <rv s="1">
    <fb>9.9000000000000005E-2</fb>
    <v>28</v>
  </rv>
  <rv s="1">
    <fb>0.154</fb>
    <v>28</v>
  </rv>
  <rv s="1">
    <fb>0.61301998138427694</fb>
    <v>28</v>
  </rv>
  <rv s="0">
    <v>536870912</v>
    <v>Corrientes Province</v>
    <v>370306e6-e553-7210-5bdd-cba530b5bb5e</v>
    <v>en-US</v>
    <v>Map</v>
  </rv>
  <rv s="0">
    <v>536870912</v>
    <v>Chaco Province</v>
    <v>7ba7eceb-7d6e-ca38-3de8-8edff91abe6c</v>
    <v>en-US</v>
    <v>Map</v>
  </rv>
  <rv s="0">
    <v>536870912</v>
    <v>Tucumán Province</v>
    <v>4f81112c-c69e-b6cc-2acc-73c36fc9a0aa</v>
    <v>en-US</v>
    <v>Map</v>
  </rv>
  <rv s="0">
    <v>536870912</v>
    <v>Santa Fe Province</v>
    <v>7e0bc671-7ee3-bfe7-3fbf-0780b251b2f6</v>
    <v>en-US</v>
    <v>Map</v>
  </rv>
  <rv s="0">
    <v>536870912</v>
    <v>La Rioja</v>
    <v>dac821c4-934d-98a0-3515-ecf294d05f34</v>
    <v>en-US</v>
    <v>Map</v>
  </rv>
  <rv s="0">
    <v>536870912</v>
    <v>Santa Cruz</v>
    <v>33b38460-8bb6-75dd-5a16-ccfffb6378dc</v>
    <v>en-US</v>
    <v>Map</v>
  </rv>
  <rv s="0">
    <v>536870912</v>
    <v>Buenos Aires Province</v>
    <v>83e02b50-6d03-7c2c-eadf-7346066b2dea</v>
    <v>en-US</v>
    <v>Map</v>
  </rv>
  <rv s="0">
    <v>536870912</v>
    <v>La Pampa Province</v>
    <v>44de277d-e840-a824-59d9-b6a9740aba03</v>
    <v>en-US</v>
    <v>Map</v>
  </rv>
  <rv s="0">
    <v>536870912</v>
    <v>Córdoba Province, Argentina</v>
    <v>ee360e95-eb6e-6500-1854-d0ba2979c8c5</v>
    <v>en-US</v>
    <v>Map</v>
  </rv>
  <rv s="0">
    <v>536870912</v>
    <v>Mendoza Province</v>
    <v>67d55d79-bbf5-f1ea-b2b6-9eaf7f8cbf5c</v>
    <v>en-US</v>
    <v>Map</v>
  </rv>
  <rv s="0">
    <v>536870912</v>
    <v>Chubut Province</v>
    <v>893cfb2e-6128-06e8-d927-6cdee06773f8</v>
    <v>en-US</v>
    <v>Map</v>
  </rv>
  <rv s="0">
    <v>536870912</v>
    <v>Río Negro Province</v>
    <v>d2c8f222-11b8-dd86-e0ab-8d14cb406edc</v>
    <v>en-US</v>
    <v>Map</v>
  </rv>
  <rv s="0">
    <v>536870912</v>
    <v>Santiago del Estero Province</v>
    <v>ec88ec56-2be0-4304-ab71-391ce9c013de</v>
    <v>en-US</v>
    <v>Map</v>
  </rv>
  <rv s="0">
    <v>536870912</v>
    <v>Catamarca Province</v>
    <v>3c1c44fb-1be4-0807-a41a-389b53882281</v>
    <v>en-US</v>
    <v>Map</v>
  </rv>
  <rv s="0">
    <v>536870912</v>
    <v>Entre Ríos Province</v>
    <v>8f271891-a2e7-4452-b33a-32b209204098</v>
    <v>en-US</v>
    <v>Map</v>
  </rv>
  <rv s="0">
    <v>536870912</v>
    <v>Neuquén Province</v>
    <v>bf5efd04-a076-eedb-ad38-b133bbf30276</v>
    <v>en-US</v>
    <v>Map</v>
  </rv>
  <rv s="0">
    <v>536870912</v>
    <v>Tierra del Fuego Province, Argentina</v>
    <v>3bb8cbb1-ced9-fc53-1bf4-d1685a3435ea</v>
    <v>en-US</v>
    <v>Map</v>
  </rv>
  <rv s="0">
    <v>536870912</v>
    <v>Jujuy Province</v>
    <v>4336eba8-fc73-200e-9d91-4273dd01d498</v>
    <v>en-US</v>
    <v>Map</v>
  </rv>
  <rv s="0">
    <v>536870912</v>
    <v>Misiones Province</v>
    <v>b5dd089e-a58d-3344-220d-67d53fbe2b62</v>
    <v>en-US</v>
    <v>Map</v>
  </rv>
  <rv s="0">
    <v>536870912</v>
    <v>Formosa Province</v>
    <v>2c10e13d-832d-d54f-08b1-364c9870d186</v>
    <v>en-US</v>
    <v>Map</v>
  </rv>
  <rv s="0">
    <v>536870912</v>
    <v>Salta Province</v>
    <v>f6ae2fbd-0520-148c-3526-8bf23d36cb82</v>
    <v>en-US</v>
    <v>Map</v>
  </rv>
  <rv s="0">
    <v>536870912</v>
    <v>San Juan Province, Argentina</v>
    <v>17fa2e93-239c-11e6-f03e-d1c2f5cce2fe</v>
    <v>en-US</v>
    <v>Map</v>
  </rv>
  <rv s="0">
    <v>536870912</v>
    <v>San Luis Province</v>
    <v>5bdf188c-b213-ac45-dd24-12759c1ef35f</v>
    <v>en-US</v>
    <v>Map</v>
  </rv>
  <rv s="3">
    <v>27</v>
  </rv>
  <rv s="1">
    <fb>0.10087499305375699</fb>
    <v>28</v>
  </rv>
  <rv s="3">
    <v>28</v>
  </rv>
  <rv s="1">
    <fb>1.0629999999999999</fb>
    <v>28</v>
  </rv>
  <rv s="1">
    <fb>9.7889995574951205E-2</fb>
    <v>37</v>
  </rv>
  <rv s="1">
    <fb>41339571</fb>
    <v>29</v>
  </rv>
  <rv s="7">
    <v>#VALUE!</v>
    <v>en-US</v>
    <v>87153d87-9bb0-166a-3d56-613bdc274e1b</v>
    <v>536870912</v>
    <v>1</v>
    <v>111</v>
    <v>60</v>
    <v>Argentina</v>
    <v>24</v>
    <v>49</v>
    <v>Map</v>
    <v>26</v>
    <v>112</v>
    <v>AR</v>
    <v>397</v>
    <v>398</v>
    <v>399</v>
    <v>400</v>
    <v>401</v>
    <v>402</v>
    <v>403</v>
    <v>404</v>
    <v>405</v>
    <v>ARS</v>
    <v>Argentina, officially the Argentine Republic, is a country in the southern half of South America. Argentina covers an area of 2,780,400 km², making it the second-largest country in South America after Brazil, the fourth-largest country in the Americas, and the eighth-largest country in the world. It shares the bulk of the Southern Cone with Chile to the west, and is also bordered by Bolivia and Paraguay to the north, Brazil to the northeast, Uruguay and the South Atlantic Ocean to the east, and the Drake Passage to the south. Argentina is a federal state subdivided into twenty-three provinces, and one autonomous city, which is the federal capital and largest city of the nation, Buenos Aires. The provinces and the capital have their own constitutions, but exist under a federal system. Argentina claims sovereignty over a part of Antarctica, the Falkland Islands and South Georgia and the South Sandwich Islands.</v>
    <v>406</v>
    <v>407</v>
    <v>408</v>
    <v>409</v>
    <v>410</v>
    <v>411</v>
    <v>412</v>
    <v>413</v>
    <v>414</v>
    <v>402</v>
    <v>417</v>
    <v>418</v>
    <v>419</v>
    <v>420</v>
    <v>421</v>
    <v>422</v>
    <v>Argentina</v>
    <v>Argentine National Anthem</v>
    <v>423</v>
    <v>Argentina</v>
    <v>424</v>
    <v>425</v>
    <v>426</v>
    <v>427</v>
    <v>428</v>
    <v>429</v>
    <v>430</v>
    <v>431</v>
    <v>432</v>
    <v>433</v>
    <v>434</v>
    <v>458</v>
    <v>459</v>
    <v>460</v>
    <v>461</v>
    <v>462</v>
    <v>Argentina</v>
    <v>463</v>
    <v>mdp/vdpid/11</v>
  </rv>
  <rv s="0">
    <v>536870912</v>
    <v>Armenia</v>
    <v>0cf59763-eb22-66a5-d4c7-65403c07ce91</v>
    <v>en-US</v>
    <v>Map</v>
  </rv>
  <rv s="1">
    <fb>0.58897086365582407</fb>
    <v>28</v>
  </rv>
  <rv s="1">
    <fb>29743</fb>
    <v>29</v>
  </rv>
  <rv s="1">
    <fb>49000</fb>
    <v>29</v>
  </rv>
  <rv s="1">
    <fb>13.987</fb>
    <v>30</v>
  </rv>
  <rv s="1">
    <fb>374</fb>
    <v>31</v>
  </rv>
  <rv s="0">
    <v>536870912</v>
    <v>Yerevan</v>
    <v>91773b72-1da5-803b-5eda-a6d97e07faf8</v>
    <v>en-US</v>
    <v>Map</v>
  </rv>
  <rv s="1">
    <fb>5155.8019999999997</fb>
    <v>29</v>
  </rv>
  <rv s="1">
    <fb>129.17600732674799</fb>
    <v>32</v>
  </rv>
  <rv s="1">
    <fb>1.4434466077070201E-2</fb>
    <v>28</v>
  </rv>
  <rv s="1">
    <fb>1961.6103952646699</fb>
    <v>29</v>
  </rv>
  <rv s="1">
    <fb>1.7549999999999999</fb>
    <v>30</v>
  </rv>
  <rv s="1">
    <fb>0.11668423330067799</fb>
    <v>28</v>
  </rv>
  <rv s="1">
    <fb>74.5618657137382</fb>
    <v>36</v>
  </rv>
  <rv s="1">
    <fb>0.77</fb>
    <v>33</v>
  </rv>
  <rv s="1">
    <fb>13672802157.832399</fb>
    <v>34</v>
  </rv>
  <rv s="1">
    <fb>0.92715249999999994</fb>
    <v>28</v>
  </rv>
  <rv s="1">
    <fb>0.54570479999999999</fb>
    <v>28</v>
  </rv>
  <rv s="2">
    <v>2</v>
    <v>26</v>
    <v>124</v>
    <v>6</v>
    <v>0</v>
    <v>Image of Armenia</v>
  </rv>
  <rv s="1">
    <fb>11</fb>
    <v>36</v>
  </rv>
  <rv s="0">
    <v>805306368</v>
    <v>Vagharshak Harutiunyan (Minister)</v>
    <v>023572d6-aff3-5318-8b3a-2f4c16c4ba9e</v>
    <v>en-US</v>
    <v>Generic</v>
  </rv>
  <rv s="0">
    <v>805306368</v>
    <v>Nikol Pashinyan (Prime Minister)</v>
    <v>b733db45-ded3-7f35-1ae5-363d205d5c97</v>
    <v>en-US</v>
    <v>Generic</v>
  </rv>
  <rv s="3">
    <v>29</v>
  </rv>
  <rv s="4">
    <v>https://www.bing.com/search?q=armenia&amp;form=skydnc</v>
    <v>Learn more on Bing</v>
  </rv>
  <rv s="1">
    <fb>74.944999999999993</fb>
    <v>36</v>
  </rv>
  <rv s="1">
    <fb>26</fb>
    <v>36</v>
  </rv>
  <rv s="1">
    <fb>0.66</fb>
    <v>33</v>
  </rv>
  <rv s="3">
    <v>30</v>
  </rv>
  <rv s="1">
    <fb>0.81629877559999997</fb>
    <v>28</v>
  </rv>
  <rv s="1">
    <fb>4.4023000000000003</fb>
    <v>30</v>
  </rv>
  <rv s="1">
    <fb>2957731</fb>
    <v>29</v>
  </rv>
  <rv s="1">
    <fb>0.20800000000000002</fb>
    <v>28</v>
  </rv>
  <rv s="1">
    <fb>0.29199999999999998</fb>
    <v>28</v>
  </rv>
  <rv s="1">
    <fb>3.3000000000000002E-2</fb>
    <v>28</v>
  </rv>
  <rv s="1">
    <fb>8.1000000000000003E-2</fb>
    <v>28</v>
  </rv>
  <rv s="1">
    <fb>0.122</fb>
    <v>28</v>
  </rv>
  <rv s="1">
    <fb>0.159</fb>
    <v>28</v>
  </rv>
  <rv s="1">
    <fb>0.55624000549316399</fb>
    <v>28</v>
  </rv>
  <rv s="0">
    <v>536870912</v>
    <v>Vayots Dzor Province</v>
    <v>cfdf0900-9321-fc0f-63db-937fc7a360bc</v>
    <v>en-US</v>
    <v>Map</v>
  </rv>
  <rv s="0">
    <v>536870912</v>
    <v>Gegharkunik Province</v>
    <v>6da95128-b156-99be-2774-0f9ed7a69552</v>
    <v>en-US</v>
    <v>Map</v>
  </rv>
  <rv s="0">
    <v>536870912</v>
    <v>Tavush Province</v>
    <v>93a795b6-00e6-d19b-4b7c-cac9af924be2</v>
    <v>en-US</v>
    <v>Map</v>
  </rv>
  <rv s="0">
    <v>536870912</v>
    <v>Ararat Province</v>
    <v>385082df-ac6d-777e-c11c-6f57a83687e7</v>
    <v>en-US</v>
    <v>Map</v>
  </rv>
  <rv s="0">
    <v>536870912</v>
    <v>Syunik Province</v>
    <v>6c9b9354-d6ab-6997-2b2b-b15055429edc</v>
    <v>en-US</v>
    <v>Map</v>
  </rv>
  <rv s="0">
    <v>536870912</v>
    <v>Shirak Province</v>
    <v>e8dba464-cfca-02fe-1abf-e1255ccf30ce</v>
    <v>en-US</v>
    <v>Map</v>
  </rv>
  <rv s="0">
    <v>536870912</v>
    <v>Kotayk Province</v>
    <v>eb739598-c085-b9da-d0b8-2c56ef5ef41a</v>
    <v>en-US</v>
    <v>Map</v>
  </rv>
  <rv s="0">
    <v>536870912</v>
    <v>Lori Province</v>
    <v>f21f6f45-bbf8-a510-d821-8296ed7f9f82</v>
    <v>en-US</v>
    <v>Map</v>
  </rv>
  <rv s="0">
    <v>536870912</v>
    <v>Armavir Province</v>
    <v>169d68c5-2629-0b06-6c7f-c6858ad06b11</v>
    <v>en-US</v>
    <v>Map</v>
  </rv>
  <rv s="0">
    <v>536870912</v>
    <v>Aragatsotn Province</v>
    <v>13d52c9d-2b6b-8c7d-8a7f-f1265f2ebc56</v>
    <v>en-US</v>
    <v>Map</v>
  </rv>
  <rv s="3">
    <v>31</v>
  </rv>
  <rv s="1">
    <fb>0.20870103903181397</fb>
    <v>28</v>
  </rv>
  <rv s="3">
    <v>32</v>
  </rv>
  <rv s="1">
    <fb>0.22600000000000001</fb>
    <v>28</v>
  </rv>
  <rv s="1">
    <fb>0.169899997711182</fb>
    <v>37</v>
  </rv>
  <rv s="1">
    <fb>1869848</fb>
    <v>29</v>
  </rv>
  <rv s="11">
    <v>#VALUE!</v>
    <v>en-US</v>
    <v>0cf59763-eb22-66a5-d4c7-65403c07ce91</v>
    <v>536870912</v>
    <v>1</v>
    <v>121</v>
    <v>122</v>
    <v>Armenia</v>
    <v>24</v>
    <v>25</v>
    <v>Map</v>
    <v>26</v>
    <v>123</v>
    <v>AM</v>
    <v>466</v>
    <v>467</v>
    <v>468</v>
    <v>469</v>
    <v>470</v>
    <v>471</v>
    <v>472</v>
    <v>473</v>
    <v>474</v>
    <v>AMD</v>
    <v>Armenia, officially the Republic of Armenia, is a landlocked country located in the Armenian Highlands of Western Asia. It is a part of the Caucasus region; and is bordered by Turkey to the west, Georgia to the north, the Lachin corridor and Azerbaijan to the east, and Iran and the Azerbaijani exclave of Nakhchivan to the south. Yerevan is the capital and largest city.</v>
    <v>475</v>
    <v>476</v>
    <v>477</v>
    <v>478</v>
    <v>479</v>
    <v>480</v>
    <v>481</v>
    <v>482</v>
    <v>483</v>
    <v>484</v>
    <v>471</v>
    <v>487</v>
    <v>488</v>
    <v>489</v>
    <v>490</v>
    <v>491</v>
    <v>Armenia</v>
    <v>Mer Hayrenik</v>
    <v>492</v>
    <v>Republic of Armenia</v>
    <v>493</v>
    <v>494</v>
    <v>495</v>
    <v>496</v>
    <v>497</v>
    <v>393</v>
    <v>498</v>
    <v>499</v>
    <v>500</v>
    <v>501</v>
    <v>502</v>
    <v>513</v>
    <v>514</v>
    <v>515</v>
    <v>516</v>
    <v>517</v>
    <v>Armenia</v>
    <v>518</v>
    <v>mdp/vdpid/7</v>
  </rv>
  <rv s="0">
    <v>536870912</v>
    <v>Aruba</v>
    <v>b892cccb-4a26-2969-8f82-2cd11e899fcf</v>
    <v>en-US</v>
    <v>Map</v>
  </rv>
  <rv s="1">
    <fb>0.11111111111111099</fb>
    <v>28</v>
  </rv>
  <rv s="1">
    <fb>180</fb>
    <v>29</v>
  </rv>
  <rv s="1">
    <fb>11.651999999999999</fb>
    <v>30</v>
  </rv>
  <rv s="1">
    <fb>297</fb>
    <v>31</v>
  </rv>
  <rv s="0">
    <v>536870912</v>
    <v>Oranjestad</v>
    <v>3ab232d6-b9e2-0f60-2d9a-226dc36c5561</v>
    <v>en-US</v>
    <v>Map</v>
  </rv>
  <rv s="1">
    <fb>883.74699999999996</fb>
    <v>29</v>
  </rv>
  <rv s="1">
    <fb>109.534355432857</fb>
    <v>32</v>
  </rv>
  <rv s="1">
    <fb>4.2574620433542792E-2</fb>
    <v>28</v>
  </rv>
  <rv s="1">
    <fb>1.8959999999999999</fb>
    <v>30</v>
  </rv>
  <rv s="1">
    <fb>2.3333332604832103E-2</fb>
    <v>28</v>
  </rv>
  <rv s="1">
    <fb>2700558659.2178798</fb>
    <v>34</v>
  </rv>
  <rv s="1">
    <fb>1.1710809</fb>
    <v>28</v>
  </rv>
  <rv s="1">
    <fb>0.15599209999999999</fb>
    <v>28</v>
  </rv>
  <rv s="2">
    <v>3</v>
    <v>26</v>
    <v>135</v>
    <v>6</v>
    <v>0</v>
    <v>Image of Aruba</v>
  </rv>
  <rv s="0">
    <v>805306368</v>
    <v>Alfonso Boekhoudt (Governor)</v>
    <v>e7b8493b-851e-368e-2da6-604f9bc070e5</v>
    <v>en-US</v>
    <v>Generic</v>
  </rv>
  <rv s="3">
    <v>33</v>
  </rv>
  <rv s="4">
    <v>https://www.bing.com/search?q=aruba&amp;form=skydnc</v>
    <v>Learn more on Bing</v>
  </rv>
  <rv s="1">
    <fb>76.152000000000001</fb>
    <v>36</v>
  </rv>
  <rv s="3">
    <v>34</v>
  </rv>
  <rv s="1">
    <fb>1.1200000000000001</fb>
    <v>30</v>
  </rv>
  <rv s="1">
    <fb>106314</fb>
    <v>29</v>
  </rv>
  <rv s="3">
    <v>35</v>
  </rv>
  <rv s="1">
    <fb>46295</fb>
    <v>29</v>
  </rv>
  <rv s="12">
    <v>#VALUE!</v>
    <v>en-US</v>
    <v>b892cccb-4a26-2969-8f82-2cd11e899fcf</v>
    <v>536870912</v>
    <v>1</v>
    <v>132</v>
    <v>133</v>
    <v>Aruba</v>
    <v>24</v>
    <v>25</v>
    <v>Map</v>
    <v>26</v>
    <v>134</v>
    <v>AW</v>
    <v>521</v>
    <v>522</v>
    <v>523</v>
    <v>524</v>
    <v>525</v>
    <v>526</v>
    <v>527</v>
    <v>528</v>
    <v>Aruba is a constituent country of the Kingdom of the Netherlands physically located in the mid-south of the Caribbean Sea, about 29 kilometres north of the Venezuelan peninsula of Paraguaná and 80 kilometres northwest of Curaçao. It measures 32 kilometres long from its northwestern to its southeastern end and 10 kilometres across at its widest point. Together with Bonaire and Curaçao, Aruba forms a group referred to as the ABC islands. Collectively, these and the other three Dutch substantial islands in the Caribbean are often called the Dutch Caribbean, of which Aruba has about one-third of the population. In 1986, it became a constituent country within the Kingdom of the Netherlands, and acquired the formal name the Country of Aruba.</v>
    <v>529</v>
    <v>530</v>
    <v>531</v>
    <v>532</v>
    <v>533</v>
    <v>534</v>
    <v>525</v>
    <v>536</v>
    <v>537</v>
    <v>538</v>
    <v>Aruba</v>
    <v>Aruba Dushi Tera</v>
    <v>539</v>
    <v>Aruba</v>
    <v>540</v>
    <v>541</v>
    <v>542</v>
    <v>Aruba</v>
    <v>543</v>
    <v>mdp/vdpid/1</v>
  </rv>
  <rv s="0">
    <v>536870912</v>
    <v>Australia</v>
    <v>06de2191-243d-a83f-6990-2eb1c7f3382a</v>
    <v>en-US</v>
    <v>Map</v>
  </rv>
  <rv s="1">
    <fb>0.48241944248714902</fb>
    <v>28</v>
  </rv>
  <rv s="1">
    <fb>7741220</fb>
    <v>29</v>
  </rv>
  <rv s="1">
    <fb>58000</fb>
    <v>29</v>
  </rv>
  <rv s="1">
    <fb>12.6</fb>
    <v>30</v>
  </rv>
  <rv s="1">
    <fb>61</fb>
    <v>31</v>
  </rv>
  <rv s="0">
    <v>536870912</v>
    <v>Canberra</v>
    <v>59ab58e3-2f00-9175-e7b8-76d910040855</v>
    <v>en-US</v>
    <v>Map</v>
  </rv>
  <rv s="1">
    <fb>375907.837</fb>
    <v>29</v>
  </rv>
  <rv s="1">
    <fb>119.797086368366</fb>
    <v>32</v>
  </rv>
  <rv s="1">
    <fb>1.61076787290379E-2</fb>
    <v>28</v>
  </rv>
  <rv s="1">
    <fb>10071.3989785006</fb>
    <v>29</v>
  </rv>
  <rv s="1">
    <fb>1.74</fb>
    <v>30</v>
  </rv>
  <rv s="1">
    <fb>0.16258278059599401</fb>
    <v>28</v>
  </rv>
  <rv s="1">
    <fb>89.625630110237395</fb>
    <v>36</v>
  </rv>
  <rv s="1">
    <fb>0.93</fb>
    <v>33</v>
  </rv>
  <rv s="1">
    <fb>1392680589329.1399</fb>
    <v>34</v>
  </rv>
  <rv s="1">
    <fb>1.0033898000000001</fb>
    <v>28</v>
  </rv>
  <rv s="1">
    <fb>1.1314216000000001</fb>
    <v>28</v>
  </rv>
  <rv s="2">
    <v>4</v>
    <v>26</v>
    <v>147</v>
    <v>6</v>
    <v>0</v>
    <v>Image of Australia</v>
  </rv>
  <rv s="1">
    <fb>3.1</fb>
    <v>36</v>
  </rv>
  <rv s="0">
    <v>536870912</v>
    <v>Sydney</v>
    <v>3ecec2e8-2993-42e7-7299-f693bbe3b9b9</v>
    <v>en-US</v>
    <v>Map</v>
  </rv>
  <rv s="0">
    <v>805306368</v>
    <v>Marise Payne (Minister)</v>
    <v>cd9c9929-6142-5198-b223-76f660676213</v>
    <v>en-US</v>
    <v>Generic</v>
  </rv>
  <rv s="0">
    <v>805306368</v>
    <v>Michael Sukkar (Minister)</v>
    <v>27192705-0614-e5d2-5d14-1a6dfcd54b04</v>
    <v>en-US</v>
    <v>Generic</v>
  </rv>
  <rv s="0">
    <v>805306368</v>
    <v>David Littleproud (Minister)</v>
    <v>2a188c78-f1bd-2fa4-6ea0-416519b983f6</v>
    <v>en-US</v>
    <v>Generic</v>
  </rv>
  <rv s="3">
    <v>36</v>
  </rv>
  <rv s="4">
    <v>https://www.bing.com/search?q=australia&amp;form=skydnc</v>
    <v>Learn more on Bing</v>
  </rv>
  <rv s="1">
    <fb>82.748780487804893</fb>
    <v>36</v>
  </rv>
  <rv s="1">
    <fb>1487598500000</fb>
    <v>34</v>
  </rv>
  <rv s="1">
    <fb>6</fb>
    <v>36</v>
  </rv>
  <rv s="1">
    <fb>13.59</fb>
    <v>33</v>
  </rv>
  <rv s="3">
    <v>37</v>
  </rv>
  <rv s="1">
    <fb>0.19558295019999999</fb>
    <v>28</v>
  </rv>
  <rv s="1">
    <fb>3.6778</fb>
    <v>30</v>
  </rv>
  <rv s="1">
    <fb>25766605</fb>
    <v>29</v>
  </rv>
  <rv s="1">
    <fb>0.221</fb>
    <v>28</v>
  </rv>
  <rv s="1">
    <fb>0.27</fb>
    <v>28</v>
  </rv>
  <rv s="1">
    <fb>0.42100000000000004</fb>
    <v>28</v>
  </rv>
  <rv s="1">
    <fb>2.7999999999999997E-2</fb>
    <v>28</v>
  </rv>
  <rv s="1">
    <fb>7.400000000000001E-2</fb>
    <v>28</v>
  </rv>
  <rv s="1">
    <fb>0.161</fb>
    <v>28</v>
  </rv>
  <rv s="1">
    <fb>0.65517997741699208</fb>
    <v>28</v>
  </rv>
  <rv s="0">
    <v>536870912</v>
    <v>South Australia</v>
    <v>202994ba-49c2-98c5-91fa-e0b05ffcf2da</v>
    <v>en-US</v>
    <v>Map</v>
  </rv>
  <rv s="0">
    <v>536870912</v>
    <v>New South Wales</v>
    <v>9143b1e4-782f-52c3-0f4a-cea5eaf6f36a</v>
    <v>en-US</v>
    <v>Map</v>
  </rv>
  <rv s="0">
    <v>536870912</v>
    <v>Tasmania</v>
    <v>8327961c-5e1c-9007-38cc-b90bc76e7bc3</v>
    <v>en-US</v>
    <v>Map</v>
  </rv>
  <rv s="0">
    <v>536870912</v>
    <v>Australian Capital Territory</v>
    <v>c296eb2e-2c1a-16bf-bc37-164541ce7365</v>
    <v>en-US</v>
    <v>Map</v>
  </rv>
  <rv s="0">
    <v>536870912</v>
    <v>Queensland</v>
    <v>d8d1c6ea-bc68-82f2-5bb3-ae7aa11442b4</v>
    <v>en-US</v>
    <v>Map</v>
  </rv>
  <rv s="0">
    <v>536870912</v>
    <v>Western Australia</v>
    <v>bf87c7cd-72cb-99af-809b-eb7577149dcd</v>
    <v>en-US</v>
    <v>Map</v>
  </rv>
  <rv s="0">
    <v>536870912</v>
    <v>Victoria</v>
    <v>afad25fd-4cbc-2e30-7764-19bd8a1cb1bc</v>
    <v>en-US</v>
    <v>Map</v>
  </rv>
  <rv s="0">
    <v>536870912</v>
    <v>Northern Territory</v>
    <v>20947ace-4dd4-0516-21df-2af8da517b06</v>
    <v>en-US</v>
    <v>Map</v>
  </rv>
  <rv s="3">
    <v>38</v>
  </rv>
  <rv s="1">
    <fb>0.22985815296127299</fb>
    <v>28</v>
  </rv>
  <rv s="3">
    <v>39</v>
  </rv>
  <rv s="1">
    <fb>0.47399999999999998</fb>
    <v>28</v>
  </rv>
  <rv s="1">
    <fb>5.2680001258850098E-2</fb>
    <v>37</v>
  </rv>
  <rv s="1">
    <fb>21844756</fb>
    <v>29</v>
  </rv>
  <rv s="13">
    <v>#VALUE!</v>
    <v>en-US</v>
    <v>06de2191-243d-a83f-6990-2eb1c7f3382a</v>
    <v>536870912</v>
    <v>1</v>
    <v>144</v>
    <v>145</v>
    <v>Australia</v>
    <v>24</v>
    <v>25</v>
    <v>Map</v>
    <v>26</v>
    <v>146</v>
    <v>AU</v>
    <v>546</v>
    <v>547</v>
    <v>548</v>
    <v>549</v>
    <v>550</v>
    <v>551</v>
    <v>552</v>
    <v>553</v>
    <v>554</v>
    <v>AUD</v>
    <v>Australia, officially the Commonwealth of Australia, is a sovereign country comprising the mainland of the Australian continent, the island of Tasmania, and numerous smaller islands. With an area of 7,617,930 square kilometres, Australia is the largest country by area in Oceania and the world's sixth-largest country. Australia is the oldest, flattest, and driest inhabited continent, with the least fertile soils. It is a megadiverse country, and its size gives it a wide variety of landscapes and climates, with deserts in the centre, tropical rainforests in the north-east, and mountain ranges in the south-east.</v>
    <v>555</v>
    <v>556</v>
    <v>557</v>
    <v>558</v>
    <v>559</v>
    <v>560</v>
    <v>561</v>
    <v>562</v>
    <v>563</v>
    <v>564</v>
    <v>565</v>
    <v>569</v>
    <v>570</v>
    <v>571</v>
    <v>572</v>
    <v>573</v>
    <v>574</v>
    <v>Australia</v>
    <v>Advance Australia Fair</v>
    <v>575</v>
    <v>Commonwealth of Australia</v>
    <v>576</v>
    <v>577</v>
    <v>578</v>
    <v>579</v>
    <v>580</v>
    <v>581</v>
    <v>582</v>
    <v>583</v>
    <v>500</v>
    <v>584</v>
    <v>585</v>
    <v>594</v>
    <v>595</v>
    <v>596</v>
    <v>597</v>
    <v>598</v>
    <v>Australia</v>
    <v>599</v>
    <v>mdp/vdpid/12</v>
  </rv>
  <rv s="0">
    <v>536870912</v>
    <v>Austria</v>
    <v>c3f78b59-5e8d-133a-d0e2-ff2e71c4a5d5</v>
    <v>en-US</v>
    <v>Map</v>
  </rv>
  <rv s="1">
    <fb>0.32356676139641499</fb>
    <v>28</v>
  </rv>
  <rv s="1">
    <fb>83871</fb>
    <v>29</v>
  </rv>
  <rv s="1">
    <fb>21000</fb>
    <v>29</v>
  </rv>
  <rv s="1">
    <fb>9.6999999999999993</fb>
    <v>30</v>
  </rv>
  <rv s="1">
    <fb>43</fb>
    <v>31</v>
  </rv>
  <rv s="0">
    <v>536870912</v>
    <v>Vienna</v>
    <v>a844b6d2-ff6e-902b-d359-8f7db08f7bb9</v>
    <v>en-US</v>
    <v>Map</v>
  </rv>
  <rv s="1">
    <fb>61447.919000000002</fb>
    <v>29</v>
  </rv>
  <rv s="1">
    <fb>118.057979804947</fb>
    <v>32</v>
  </rv>
  <rv s="1">
    <fb>1.5308955342270201E-2</fb>
    <v>28</v>
  </rv>
  <rv s="1">
    <fb>8355.8419518213395</fb>
    <v>29</v>
  </rv>
  <rv s="1">
    <fb>1.47</fb>
    <v>30</v>
  </rv>
  <rv s="1">
    <fb>0.46905712836916402</fb>
    <v>28</v>
  </rv>
  <rv s="1">
    <fb>65.661821989472699</fb>
    <v>36</v>
  </rv>
  <rv s="1">
    <fb>1.2</fb>
    <v>33</v>
  </rv>
  <rv s="1">
    <fb>446314739528.46997</fb>
    <v>34</v>
  </rv>
  <rv s="1">
    <fb>1.0311315000000001</fb>
    <v>28</v>
  </rv>
  <rv s="1">
    <fb>0.85057140000000009</fb>
    <v>28</v>
  </rv>
  <rv s="2">
    <v>5</v>
    <v>26</v>
    <v>159</v>
    <v>6</v>
    <v>0</v>
    <v>Image of Austria</v>
  </rv>
  <rv s="1">
    <fb>2.9</fb>
    <v>36</v>
  </rv>
  <rv s="0">
    <v>805306368</v>
    <v>Alexander Van der Bellen (President)</v>
    <v>09a88c4e-ba78-3b88-7539-fedb6d48b4a2</v>
    <v>en-US</v>
    <v>Generic</v>
  </rv>
  <rv s="0">
    <v>805306368</v>
    <v>Mario Kunasek (Minister)</v>
    <v>b9cf9ee5-9f78-2ad2-8dba-3c4e5f9e27ff</v>
    <v>en-US</v>
    <v>Generic</v>
  </rv>
  <rv s="0">
    <v>805306368</v>
    <v>Christoph Grabenwarter (President)</v>
    <v>c5714762-0bb1-0545-cba7-873dd2ba9aa3</v>
    <v>en-US</v>
    <v>Generic</v>
  </rv>
  <rv s="3">
    <v>40</v>
  </rv>
  <rv s="4">
    <v>https://www.bing.com/search?q=austria&amp;form=skydnc</v>
    <v>Learn more on Bing</v>
  </rv>
  <rv s="1">
    <fb>81.643902439024401</fb>
    <v>36</v>
  </rv>
  <rv s="1">
    <fb>133098220000</fb>
    <v>34</v>
  </rv>
  <rv s="3">
    <v>41</v>
  </rv>
  <rv s="1">
    <fb>0.179240277</fb>
    <v>28</v>
  </rv>
  <rv s="1">
    <fb>5.1696999999999997</fb>
    <v>30</v>
  </rv>
  <rv s="1">
    <fb>8877067</fb>
    <v>29</v>
  </rv>
  <rv s="1">
    <fb>0.23100000000000001</fb>
    <v>28</v>
  </rv>
  <rv s="1">
    <fb>0.23</fb>
    <v>28</v>
  </rv>
  <rv s="1">
    <fb>0.37799999999999995</fb>
    <v>28</v>
  </rv>
  <rv s="1">
    <fb>0.03</fb>
    <v>28</v>
  </rv>
  <rv s="1">
    <fb>0.08</fb>
    <v>28</v>
  </rv>
  <rv s="1">
    <fb>0.13300000000000001</fb>
    <v>28</v>
  </rv>
  <rv s="1">
    <fb>0.17800000000000002</fb>
    <v>28</v>
  </rv>
  <rv s="1">
    <fb>0.60683998107910198</fb>
    <v>28</v>
  </rv>
  <rv s="0">
    <v>536870912</v>
    <v>Tyrol</v>
    <v>bbfb1e8f-7c58-8f12-9249-9ff4d210f1d6</v>
    <v>en-US</v>
    <v>Map</v>
  </rv>
  <rv s="0">
    <v>536870912</v>
    <v>Carinthia</v>
    <v>5e37573b-7455-bff5-b6e2-1efd0b0d6059</v>
    <v>en-US</v>
    <v>Map</v>
  </rv>
  <rv s="0">
    <v>536870912</v>
    <v>Styria</v>
    <v>27e5c768-8121-a58a-3641-f4576289d790</v>
    <v>en-US</v>
    <v>Map</v>
  </rv>
  <rv s="0">
    <v>536870912</v>
    <v>Upper Austria</v>
    <v>5eda3d8d-2623-8c5c-71b9-98e76b245f37</v>
    <v>en-US</v>
    <v>Map</v>
  </rv>
  <rv s="0">
    <v>536870912</v>
    <v>Salzburg</v>
    <v>f1e6feb1-ca38-e293-2657-06a535e7d8ed</v>
    <v>en-US</v>
    <v>Map</v>
  </rv>
  <rv s="0">
    <v>536870912</v>
    <v>Lower Austria</v>
    <v>4dcd6132-5fe3-19ce-a37c-ff75732178e2</v>
    <v>en-US</v>
    <v>Map</v>
  </rv>
  <rv s="0">
    <v>536870912</v>
    <v>Burgenland</v>
    <v>20b1c17e-6204-a0df-6047-2725dec16761</v>
    <v>en-US</v>
    <v>Map</v>
  </rv>
  <rv s="0">
    <v>536870912</v>
    <v>Vorarlberg</v>
    <v>515e6b8f-2ef0-2ac9-184c-2834f6770193</v>
    <v>en-US</v>
    <v>Map</v>
  </rv>
  <rv s="3">
    <v>42</v>
  </rv>
  <rv s="1">
    <fb>0.25405547466329398</fb>
    <v>28</v>
  </rv>
  <rv s="1">
    <fb>0.51400000000000001</fb>
    <v>28</v>
  </rv>
  <rv s="1">
    <fb>4.6739997863769499E-2</fb>
    <v>37</v>
  </rv>
  <rv s="1">
    <fb>5194416</fb>
    <v>29</v>
  </rv>
  <rv s="14">
    <v>#VALUE!</v>
    <v>en-US</v>
    <v>c3f78b59-5e8d-133a-d0e2-ff2e71c4a5d5</v>
    <v>536870912</v>
    <v>1</v>
    <v>156</v>
    <v>157</v>
    <v>Austria</v>
    <v>24</v>
    <v>25</v>
    <v>Map</v>
    <v>26</v>
    <v>158</v>
    <v>AT</v>
    <v>602</v>
    <v>603</v>
    <v>604</v>
    <v>605</v>
    <v>606</v>
    <v>607</v>
    <v>608</v>
    <v>609</v>
    <v>610</v>
    <v>EUR</v>
    <v>Austria, officially the Republic of Austria, is a landlocked country in the southern part of Central Europe, situated at Eastern Alps. It is a federation of nine states, one of which is the capital Vienna, the largest city and state by population. The country is bordered by Germany to the northwest, the Czech Republic to the north, Slovakia to the northeast, Hungary to the east, Slovenia and Italy to the south, and Switzerland and Liechtenstein to the west. It occupies an area of 83,879 km² and has a population of 9 million people.</v>
    <v>611</v>
    <v>612</v>
    <v>613</v>
    <v>614</v>
    <v>615</v>
    <v>616</v>
    <v>617</v>
    <v>618</v>
    <v>619</v>
    <v>620</v>
    <v>607</v>
    <v>624</v>
    <v>625</v>
    <v>626</v>
    <v>627</v>
    <v>370</v>
    <v>Austria</v>
    <v>Land der Berge, Land am Strome</v>
    <v>628</v>
    <v>Republic of Austria</v>
    <v>629</v>
    <v>630</v>
    <v>631</v>
    <v>632</v>
    <v>633</v>
    <v>634</v>
    <v>635</v>
    <v>636</v>
    <v>637</v>
    <v>638</v>
    <v>639</v>
    <v>648</v>
    <v>649</v>
    <v>149</v>
    <v>650</v>
    <v>651</v>
    <v>Austria</v>
    <v>652</v>
    <v>mdp/vdpid/14</v>
  </rv>
  <rv s="0">
    <v>536870912</v>
    <v>Azerbaijan</v>
    <v>00e6da1c-e0ce-1961-9567-21511ce930a8</v>
    <v>en-US</v>
    <v>Map</v>
  </rv>
  <rv s="1">
    <fb>0.57735575178420195</fb>
    <v>28</v>
  </rv>
  <rv s="1">
    <fb>86600</fb>
    <v>29</v>
  </rv>
  <rv s="1">
    <fb>82000</fb>
    <v>29</v>
  </rv>
  <rv s="1">
    <fb>14</fb>
    <v>30</v>
  </rv>
  <rv s="1">
    <fb>994</fb>
    <v>31</v>
  </rv>
  <rv s="0">
    <v>536870912</v>
    <v>Baku</v>
    <v>0070e4f8-b4f3-4a7d-9223-ec1abb577cc3</v>
    <v>en-US</v>
    <v>Map</v>
  </rv>
  <rv s="1">
    <fb>37619.752999999997</fb>
    <v>29</v>
  </rv>
  <rv s="1">
    <fb>156.318691360017</fb>
    <v>32</v>
  </rv>
  <rv s="1">
    <fb>2.60833956534685E-2</fb>
    <v>28</v>
  </rv>
  <rv s="1">
    <fb>2202.3939182884601</fb>
    <v>29</v>
  </rv>
  <rv s="1">
    <fb>1.73</fb>
    <v>30</v>
  </rv>
  <rv s="1">
    <fb>0.14099673341202298</fb>
    <v>28</v>
  </rv>
  <rv s="1">
    <fb>98.365990026555593</fb>
    <v>36</v>
  </rv>
  <rv s="1">
    <fb>0.56000000000000005</fb>
    <v>33</v>
  </rv>
  <rv s="1">
    <fb>39207000000</fb>
    <v>34</v>
  </rv>
  <rv s="1">
    <fb>0.99722100000000002</fb>
    <v>28</v>
  </rv>
  <rv s="1">
    <fb>0.27708500000000003</fb>
    <v>28</v>
  </rv>
  <rv s="1">
    <fb>19.2</fb>
    <v>36</v>
  </rv>
  <rv s="0">
    <v>805306368</v>
    <v>Ilham Aliyev (President)</v>
    <v>6f230f7c-232a-f9d8-8496-ec158d713535</v>
    <v>en-US</v>
    <v>Generic</v>
  </rv>
  <rv s="0">
    <v>805306368</v>
    <v>Mehriban Aliyeva (Vice President)</v>
    <v>7479733d-121a-2018-fc01-a5e089f0ee47</v>
    <v>en-US</v>
    <v>Generic</v>
  </rv>
  <rv s="3">
    <v>43</v>
  </rv>
  <rv s="4">
    <v>https://www.bing.com/search?q=azerbaijan&amp;form=skydnc</v>
    <v>Learn more on Bing</v>
  </rv>
  <rv s="1">
    <fb>72.864000000000004</fb>
    <v>36</v>
  </rv>
  <rv s="1">
    <fb>3220000</fb>
    <v>34</v>
  </rv>
  <rv s="1">
    <fb>0.47</fb>
    <v>33</v>
  </rv>
  <rv s="3">
    <v>44</v>
  </rv>
  <rv s="1">
    <fb>0.78627087660000006</fb>
    <v>28</v>
  </rv>
  <rv s="1">
    <fb>3.4460000000000002</fb>
    <v>30</v>
  </rv>
  <rv s="1">
    <fb>10023318</fb>
    <v>29</v>
  </rv>
  <rv s="1">
    <fb>0.20899999999999999</fb>
    <v>28</v>
  </rv>
  <rv s="1">
    <fb>0.24199999999999999</fb>
    <v>28</v>
  </rv>
  <rv s="1">
    <fb>4.8000000000000001E-2</fb>
    <v>28</v>
  </rv>
  <rv s="1">
    <fb>0.10800000000000001</fb>
    <v>28</v>
  </rv>
  <rv s="1">
    <fb>0.13900000000000001</fb>
    <v>28</v>
  </rv>
  <rv s="1">
    <fb>0.16600000000000001</fb>
    <v>28</v>
  </rv>
  <rv s="1">
    <fb>0.66501998901367199</fb>
    <v>28</v>
  </rv>
  <rv s="0">
    <v>536870912</v>
    <v>Lankaran</v>
    <v>fa5bf7d8-d274-4bef-ae94-b07448b8c206</v>
    <v>en-US</v>
    <v>Map</v>
  </rv>
  <rv s="0">
    <v>536870912</v>
    <v>Nakhchivan</v>
    <v>2f9ce814-2679-a356-5934-3a2c6dfe4591</v>
    <v>en-US</v>
    <v>Map</v>
  </rv>
  <rv s="0">
    <v>536870912</v>
    <v>Ganja, Azerbaijan</v>
    <v>e1c860cb-c8bd-28f9-bd31-c8629f142e81</v>
    <v>en-US</v>
    <v>Map</v>
  </rv>
  <rv s="0">
    <v>536870912</v>
    <v>Lankaran District</v>
    <v>8d739315-b7d8-e6ca-59b6-9310f8846819</v>
    <v>en-US</v>
    <v>Map</v>
  </rv>
  <rv s="0">
    <v>536870912</v>
    <v>Stepanakert</v>
    <v>8a4885c1-f865-32b1-1642-7e5e435d51dc</v>
    <v>en-US</v>
    <v>Map</v>
  </rv>
  <rv s="0">
    <v>536870912</v>
    <v>Shaki, Azerbaijan</v>
    <v>f8449ddc-cfb9-493a-0eef-93ad10ac337f</v>
    <v>en-US</v>
    <v>Map</v>
  </rv>
  <rv s="0">
    <v>536870912</v>
    <v>Fuzuli District</v>
    <v>64ca9e82-efa3-1445-ba94-c7b401c5824c</v>
    <v>en-US</v>
    <v>Map</v>
  </rv>
  <rv s="0">
    <v>536870912</v>
    <v>Mingachevir</v>
    <v>be62a638-17b2-812c-36ab-d9c73c26096b</v>
    <v>en-US</v>
    <v>Map</v>
  </rv>
  <rv s="0">
    <v>536870912</v>
    <v>Shirvan</v>
    <v>706480f3-4715-716d-d2dc-51044fe0572e</v>
    <v>en-US</v>
    <v>Map</v>
  </rv>
  <rv s="0">
    <v>536870912</v>
    <v>Absheron District</v>
    <v>79609fcc-e73e-b7ac-7358-7d5d5d75eb93</v>
    <v>en-US</v>
    <v>Map</v>
  </rv>
  <rv s="0">
    <v>536870912</v>
    <v>Shaki District</v>
    <v>f5715d34-0685-3175-a842-01784e586005</v>
    <v>en-US</v>
    <v>Map</v>
  </rv>
  <rv s="0">
    <v>536870912</v>
    <v>Shamkir District</v>
    <v>a937ca01-32b6-3478-4f53-d3891ae03403</v>
    <v>en-US</v>
    <v>Map</v>
  </rv>
  <rv s="0">
    <v>536870912</v>
    <v>Shamakhi District</v>
    <v>6534e781-ac61-9d1a-4a31-371a6dcffa6e</v>
    <v>en-US</v>
    <v>Map</v>
  </rv>
  <rv s="0">
    <v>536870912</v>
    <v>Aghjabadi District</v>
    <v>e17266c1-9cde-85a9-8211-8341571b6cc6</v>
    <v>en-US</v>
    <v>Map</v>
  </rv>
  <rv s="0">
    <v>536870912</v>
    <v>Kalbajar District</v>
    <v>fb84f4ea-c6e1-273e-1c6f-88ee5eb4378c</v>
    <v>en-US</v>
    <v>Map</v>
  </rv>
  <rv s="0">
    <v>536870912</v>
    <v>Qabala District</v>
    <v>b19c1063-2f76-4bc3-7a7b-77e7aa2a2043</v>
    <v>en-US</v>
    <v>Map</v>
  </rv>
  <rv s="0">
    <v>536870912</v>
    <v>Kangarli District</v>
    <v>e8f35d91-6e74-f60c-00aa-95d7ae1515d5</v>
    <v>en-US</v>
    <v>Map</v>
  </rv>
  <rv s="0">
    <v>536870912</v>
    <v>Naftalan, Azerbaijan</v>
    <v>6f5b4a06-11bb-751a-2722-8e19cf421121</v>
    <v>en-US</v>
    <v>Map</v>
  </rv>
  <rv s="0">
    <v>536870912</v>
    <v>Agdash District</v>
    <v>43076ca7-1bec-c2b7-0e93-8e323b61c52e</v>
    <v>en-US</v>
    <v>Map</v>
  </rv>
  <rv s="0">
    <v>536870912</v>
    <v>Lachin District</v>
    <v>57f0f4ac-c6f9-2be1-6c5d-8c3c275a4ddf</v>
    <v>en-US</v>
    <v>Map</v>
  </rv>
  <rv s="0">
    <v>536870912</v>
    <v>Astara District</v>
    <v>148d9518-fa6e-9d9d-2617-59e14364eac7</v>
    <v>en-US</v>
    <v>Map</v>
  </rv>
  <rv s="0">
    <v>536870912</v>
    <v>Barda District</v>
    <v>6184b041-743f-5879-bda8-b985dd8848a0</v>
    <v>en-US</v>
    <v>Map</v>
  </rv>
  <rv s="0">
    <v>536870912</v>
    <v>Jalilabad District</v>
    <v>914928ee-65dd-a961-cb50-52e42b71e703</v>
    <v>en-US</v>
    <v>Map</v>
  </rv>
  <rv s="0">
    <v>536870912</v>
    <v>Qusar District</v>
    <v>5ca465fb-22df-a512-69b9-abcd9956e15c</v>
    <v>en-US</v>
    <v>Map</v>
  </rv>
  <rv s="0">
    <v>536870912</v>
    <v>Bilasuvar District</v>
    <v>bb4ceb16-aad5-580a-932f-a63deba9d251</v>
    <v>en-US</v>
    <v>Map</v>
  </rv>
  <rv s="0">
    <v>536870912</v>
    <v>Beylagan District</v>
    <v>878c297c-fe05-d26a-25b9-886801a46695</v>
    <v>en-US</v>
    <v>Map</v>
  </rv>
  <rv s="0">
    <v>536870912</v>
    <v>Jabrayil District</v>
    <v>3a7941e4-17be-55c1-38f4-76ec39e204c2</v>
    <v>en-US</v>
    <v>Map</v>
  </rv>
  <rv s="0">
    <v>536870912</v>
    <v>Goranboy District</v>
    <v>e908ff89-dc94-bd4a-b2f4-779c15b7fc71</v>
    <v>en-US</v>
    <v>Map</v>
  </rv>
  <rv s="0">
    <v>536870912</v>
    <v>Yevlakh</v>
    <v>dc8030ef-3f85-ba91-9ed8-347c40763a10</v>
    <v>en-US</v>
    <v>Map</v>
  </rv>
  <rv s="0">
    <v>536870912</v>
    <v>Imishli District</v>
    <v>dba15707-cd9c-d6bb-a5d9-3e5150852dd4</v>
    <v>en-US</v>
    <v>Map</v>
  </rv>
  <rv s="0">
    <v>536870912</v>
    <v>Gadabay District</v>
    <v>834c5441-2162-54f3-6478-31a51c0d04ce</v>
    <v>en-US</v>
    <v>Map</v>
  </rv>
  <rv s="0">
    <v>536870912</v>
    <v>Neftchala District</v>
    <v>74613247-61a5-bfbd-9f81-08e582e71165</v>
    <v>en-US</v>
    <v>Map</v>
  </rv>
  <rv s="0">
    <v>536870912</v>
    <v>Zardab District</v>
    <v>2998de73-30a2-37cc-11c0-a260ba57b7cc</v>
    <v>en-US</v>
    <v>Map</v>
  </rv>
  <rv s="0">
    <v>536870912</v>
    <v>Hajigabul District</v>
    <v>fe168803-c5a8-7b45-8007-6b9908199ec3</v>
    <v>en-US</v>
    <v>Map</v>
  </rv>
  <rv s="0">
    <v>536870912</v>
    <v>Quba District</v>
    <v>6effab5c-094d-18b8-8a4f-79a184d0e92e</v>
    <v>en-US</v>
    <v>Map</v>
  </rv>
  <rv s="0">
    <v>536870912</v>
    <v>Shabran District</v>
    <v>347165ef-2500-d6f4-b15d-4fe6561d2999</v>
    <v>en-US</v>
    <v>Map</v>
  </rv>
  <rv s="0">
    <v>536870912</v>
    <v>Zangilan District</v>
    <v>acef083f-77e8-1681-5dfe-60e5f6727f29</v>
    <v>en-US</v>
    <v>Map</v>
  </rv>
  <rv s="0">
    <v>536870912</v>
    <v>Oghuz District</v>
    <v>98a25544-9a25-5be8-5425-a506a5995b16</v>
    <v>en-US</v>
    <v>Map</v>
  </rv>
  <rv s="0">
    <v>536870912</v>
    <v>Gobustan District</v>
    <v>54ecaf00-8cb2-bf0c-00a2-6f32cdf6514e</v>
    <v>en-US</v>
    <v>Map</v>
  </rv>
  <rv s="0">
    <v>536870912</v>
    <v>Sabirabad District</v>
    <v>09e89d21-7b9a-5b20-4818-53406daca492</v>
    <v>en-US</v>
    <v>Map</v>
  </rv>
  <rv s="0">
    <v>536870912</v>
    <v>Khojavend District</v>
    <v>f6856fce-ff23-58d1-3031-4c484efb4d1a</v>
    <v>en-US</v>
    <v>Map</v>
  </rv>
  <rv s="0">
    <v>536870912</v>
    <v>Dashkasan District</v>
    <v>1d0f4446-bb05-c525-d298-7e32fd75bd0e</v>
    <v>en-US</v>
    <v>Map</v>
  </rv>
  <rv s="0">
    <v>536870912</v>
    <v>Lerik District</v>
    <v>21f61f6b-e8ad-a2b8-8067-09f6daef7d17</v>
    <v>en-US</v>
    <v>Map</v>
  </rv>
  <rv s="0">
    <v>536870912</v>
    <v>Qubadli District</v>
    <v>147bf6f9-33e8-4ad9-aa94-57ab62ff4dbe</v>
    <v>en-US</v>
    <v>Map</v>
  </rv>
  <rv s="0">
    <v>536870912</v>
    <v>Agsu District</v>
    <v>c914c877-5cb5-b99e-67e3-3a2bb7b0d19c</v>
    <v>en-US</v>
    <v>Map</v>
  </rv>
  <rv s="0">
    <v>536870912</v>
    <v>Khachmaz District</v>
    <v>cb336029-fd88-f981-af15-e91db9bd256a</v>
    <v>en-US</v>
    <v>Map</v>
  </rv>
  <rv s="0">
    <v>536870912</v>
    <v>Kurdamir District</v>
    <v>2cad0706-ab9c-ee2b-f3f7-90e3b96e600a</v>
    <v>en-US</v>
    <v>Map</v>
  </rv>
  <rv s="0">
    <v>536870912</v>
    <v>Balakan District</v>
    <v>cdda151a-7ebc-6def-3919-e4e56370b164</v>
    <v>en-US</v>
    <v>Map</v>
  </rv>
  <rv s="0">
    <v>536870912</v>
    <v>Khojaly District</v>
    <v>120e8dee-5720-24d1-ecfd-04f296863eff</v>
    <v>en-US</v>
    <v>Map</v>
  </rv>
  <rv s="0">
    <v>536870912</v>
    <v>Samukh District</v>
    <v>87e33b1e-94b3-9e9e-7d35-d550a607e2cf</v>
    <v>en-US</v>
    <v>Map</v>
  </rv>
  <rv s="0">
    <v>536870912</v>
    <v>Tartar District</v>
    <v>5ed340b4-c418-1fee-e944-a2d7e7152e08</v>
    <v>en-US</v>
    <v>Map</v>
  </rv>
  <rv s="0">
    <v>536870912</v>
    <v>Yevlakh District</v>
    <v>10a5260a-753d-1c51-e270-35f89500a98e</v>
    <v>en-US</v>
    <v>Map</v>
  </rv>
  <rv s="0">
    <v>536870912</v>
    <v>Ordubad District</v>
    <v>68523c12-e416-d8d6-e8f3-b938c4edff34</v>
    <v>en-US</v>
    <v>Map</v>
  </rv>
  <rv s="0">
    <v>536870912</v>
    <v>Sharur District</v>
    <v>888f43c4-b5f5-1195-f40e-c5d464ead5b1</v>
    <v>en-US</v>
    <v>Map</v>
  </rv>
  <rv s="0">
    <v>536870912</v>
    <v>Masally District</v>
    <v>03d4f9f4-f7bc-659d-fac6-38c6b71a77ba</v>
    <v>en-US</v>
    <v>Map</v>
  </rv>
  <rv s="0">
    <v>536870912</v>
    <v>Goychay District</v>
    <v>a78e6f1d-5944-3d4e-9305-237fa2b8d3a9</v>
    <v>en-US</v>
    <v>Map</v>
  </rv>
  <rv s="0">
    <v>536870912</v>
    <v>Qakh District</v>
    <v>26c9fb66-fcf1-33b1-ce5f-03877bea2d3b</v>
    <v>en-US</v>
    <v>Map</v>
  </rv>
  <rv s="0">
    <v>536870912</v>
    <v>Saatly District</v>
    <v>4ebad8e9-7857-c510-82a0-4c84f46505ac</v>
    <v>en-US</v>
    <v>Map</v>
  </rv>
  <rv s="0">
    <v>536870912</v>
    <v>Tovuz District</v>
    <v>558d8019-ad4b-0028-8bb3-538405c34e00</v>
    <v>en-US</v>
    <v>Map</v>
  </rv>
  <rv s="0">
    <v>536870912</v>
    <v>Babek District</v>
    <v>09358bde-deff-e982-255d-926a7bf2a6c3</v>
    <v>en-US</v>
    <v>Map</v>
  </rv>
  <rv s="0">
    <v>536870912</v>
    <v>Khizi District</v>
    <v>d7e520d2-1ff7-2c5e-0832-f4a1a60fbf2f</v>
    <v>en-US</v>
    <v>Map</v>
  </rv>
  <rv s="0">
    <v>536870912</v>
    <v>Sadarak District</v>
    <v>d0462300-dec3-5fd9-2aaf-38a563cd7cb3</v>
    <v>en-US</v>
    <v>Map</v>
  </rv>
  <rv s="0">
    <v>536870912</v>
    <v>Ujar District</v>
    <v>9ac3ff7f-06f4-e49b-db44-4afe1e7b5ab0</v>
    <v>en-US</v>
    <v>Map</v>
  </rv>
  <rv s="0">
    <v>536870912</v>
    <v>Julfa District</v>
    <v>8cb2c8e4-ebb5-508e-a18b-00143598fc81</v>
    <v>en-US</v>
    <v>Map</v>
  </rv>
  <rv s="0">
    <v>536870912</v>
    <v>Goygol District</v>
    <v>842e6af7-2af7-ce26-5b74-2fde5a34350c</v>
    <v>en-US</v>
    <v>Map</v>
  </rv>
  <rv s="0">
    <v>536870912</v>
    <v>Shusha District</v>
    <v>2d0bc353-176a-3049-fa7c-adc962d604a3</v>
    <v>en-US</v>
    <v>Map</v>
  </rv>
  <rv s="0">
    <v>536870912</v>
    <v>Shahbuz District</v>
    <v>ba498ba6-ef53-c813-41b8-21a4b303f39d</v>
    <v>en-US</v>
    <v>Map</v>
  </rv>
  <rv s="3">
    <v>45</v>
  </rv>
  <rv s="1">
    <fb>0.12971271787444399</fb>
    <v>28</v>
  </rv>
  <rv s="3">
    <v>46</v>
  </rv>
  <rv s="1">
    <fb>5.5089998245239302E-2</fb>
    <v>37</v>
  </rv>
  <rv s="1">
    <fb>5616165</fb>
    <v>29</v>
  </rv>
  <rv s="7">
    <v>#VALUE!</v>
    <v>en-US</v>
    <v>00e6da1c-e0ce-1961-9567-21511ce930a8</v>
    <v>536870912</v>
    <v>1</v>
    <v>167</v>
    <v>60</v>
    <v>Azerbaijan</v>
    <v>24</v>
    <v>49</v>
    <v>Map</v>
    <v>26</v>
    <v>168</v>
    <v>AZ</v>
    <v>655</v>
    <v>656</v>
    <v>657</v>
    <v>658</v>
    <v>659</v>
    <v>660</v>
    <v>661</v>
    <v>662</v>
    <v>663</v>
    <v>AZN</v>
    <v>Azerbaijan, officially the Republic of Azerbaijan, is a transcontinental country located at the boundary of Eastern Europe and Western Asia. It is a part of the South Caucasus region, and is bounded by the Caspian Sea to the east, Russia to the north, Georgia to the northwest, Armenia and Turkey to the west, and Iran to the south. Baku is the capital and largest city.</v>
    <v>664</v>
    <v>665</v>
    <v>666</v>
    <v>667</v>
    <v>668</v>
    <v>669</v>
    <v>670</v>
    <v>671</v>
    <v>672</v>
    <v>660</v>
    <v>675</v>
    <v>676</v>
    <v>677</v>
    <v>678</v>
    <v>490</v>
    <v>679</v>
    <v>Azerbaijan</v>
    <v>Azərbaycan marşı</v>
    <v>680</v>
    <v>Republic of Azerbaijan</v>
    <v>681</v>
    <v>682</v>
    <v>683</v>
    <v>684</v>
    <v>685</v>
    <v>634</v>
    <v>686</v>
    <v>687</v>
    <v>688</v>
    <v>689</v>
    <v>690</v>
    <v>758</v>
    <v>759</v>
    <v>760</v>
    <v>100</v>
    <v>761</v>
    <v>Azerbaijan</v>
    <v>762</v>
    <v>mdp/vdpid/5</v>
  </rv>
  <rv s="0">
    <v>536870912</v>
    <v>Bahamas</v>
    <v>27f36c28-9ec9-d220-72cc-2e590b20f82b</v>
    <v>en-US</v>
    <v>Map</v>
  </rv>
  <rv s="1">
    <fb>1.3986013986014002E-2</fb>
    <v>28</v>
  </rv>
  <rv s="1">
    <fb>13880</fb>
    <v>29</v>
  </rv>
  <rv s="1">
    <fb>1000</fb>
    <v>29</v>
  </rv>
  <rv s="1">
    <fb>13.968</fb>
    <v>30</v>
  </rv>
  <rv s="0">
    <v>536870912</v>
    <v>Nassau</v>
    <v>06a77b1b-4f8c-6235-1195-026f5e6af6e2</v>
    <v>en-US</v>
    <v>Map</v>
  </rv>
  <rv s="1">
    <fb>1785.829</fb>
    <v>29</v>
  </rv>
  <rv s="1">
    <fb>116.218911182281</fb>
    <v>32</v>
  </rv>
  <rv s="1">
    <fb>2.4912352736805497E-2</fb>
    <v>28</v>
  </rv>
  <rv s="1">
    <fb>1.752</fb>
    <v>30</v>
  </rv>
  <rv s="1">
    <fb>0.51448551448551394</fb>
    <v>28</v>
  </rv>
  <rv s="1">
    <fb>0.92</fb>
    <v>33</v>
  </rv>
  <rv s="1">
    <fb>12827000000</fb>
    <v>34</v>
  </rv>
  <rv s="1">
    <fb>0.81361170000000005</fb>
    <v>28</v>
  </rv>
  <rv s="1">
    <fb>0.15058179999999999</fb>
    <v>28</v>
  </rv>
  <rv s="1">
    <fb>8.3000000000000007</fb>
    <v>36</v>
  </rv>
  <rv s="0">
    <v>805306368</v>
    <v>Iram Lewis (Minister)</v>
    <v>c16c00da-4877-9652-267d-808fca940266</v>
    <v>en-US</v>
    <v>Generic</v>
  </rv>
  <rv s="3">
    <v>47</v>
  </rv>
  <rv s="4">
    <v>https://www.bing.com/search?q=the+bahamas&amp;form=skydnc</v>
    <v>Learn more on Bing</v>
  </rv>
  <rv s="1">
    <fb>73.751999999999995</fb>
    <v>36</v>
  </rv>
  <rv s="1">
    <fb>70</fb>
    <v>36</v>
  </rv>
  <rv s="1">
    <fb>5.25</fb>
    <v>33</v>
  </rv>
  <rv s="1">
    <fb>0.27760736200000002</fb>
    <v>28</v>
  </rv>
  <rv s="1">
    <fb>1.9373</fb>
    <v>30</v>
  </rv>
  <rv s="1">
    <fb>389482</fb>
    <v>29</v>
  </rv>
  <rv s="1">
    <fb>0.74558998107910202</fb>
    <v>28</v>
  </rv>
  <rv s="0">
    <v>536870912</v>
    <v>Freeport</v>
    <v>be22d020-dc03-eb63-0058-72487a539aea</v>
    <v>en-US</v>
    <v>Map</v>
  </rv>
  <rv s="0">
    <v>536870912</v>
    <v>New Providence</v>
    <v>28a14ee4-73c0-8ee5-077e-c0b2d115129d</v>
    <v>en-US</v>
    <v>Map</v>
  </rv>
  <rv s="0">
    <v>536870912</v>
    <v>Long Island</v>
    <v>ef0c0f37-bad2-bd1a-ad90-888ea76346bb</v>
    <v>en-US</v>
    <v>Map</v>
  </rv>
  <rv s="0">
    <v>536870912</v>
    <v>Cat Island, Bahamas</v>
    <v>c7c6a6cc-80bb-c0af-844a-6fe3b9a22587</v>
    <v>en-US</v>
    <v>Map</v>
  </rv>
  <rv s="0">
    <v>536870912</v>
    <v>Marsh Harbour</v>
    <v>fa33931f-e983-1061-5b10-57153a36a520</v>
    <v>en-US</v>
    <v>Map</v>
  </rv>
  <rv s="0">
    <v>536870912</v>
    <v>Exuma</v>
    <v>c3fd8889-03e7-bf4c-6fcc-cdd7f759e0d6</v>
    <v>en-US</v>
    <v>Map</v>
  </rv>
  <rv s="0">
    <v>536870912</v>
    <v>Long Island</v>
    <v>3ab1563a-230d-5a29-b89a-8ab93776d365</v>
    <v>en-US</v>
    <v>Map</v>
  </rv>
  <rv s="0">
    <v>536870912</v>
    <v>Inagua</v>
    <v>24f7238f-badc-488c-dc57-a1f00b0fc8ee</v>
    <v>en-US</v>
    <v>Map</v>
  </rv>
  <rv s="0">
    <v>536870912</v>
    <v>San Salvador Island</v>
    <v>f8c7cf8b-49d4-cd6f-b54e-6d24c34d7d7f</v>
    <v>en-US</v>
    <v>Map</v>
  </rv>
  <rv s="0">
    <v>536870912</v>
    <v>Crooked Island, Bahamas</v>
    <v>7ade5e6e-4e14-0693-b381-3ba6f0b25af1</v>
    <v>en-US</v>
    <v>Map</v>
  </rv>
  <rv s="0">
    <v>536870912</v>
    <v>Spanish Wells</v>
    <v>ba6ba39d-56ec-1dcc-4251-bdde735d6547</v>
    <v>en-US</v>
    <v>Map</v>
  </rv>
  <rv s="0">
    <v>536870912</v>
    <v>Berry Islands</v>
    <v>229c178c-d048-f1ad-c101-d9825c6a1dc1</v>
    <v>en-US</v>
    <v>Map</v>
  </rv>
  <rv s="0">
    <v>536870912</v>
    <v>Hope Town</v>
    <v>c7e14225-6c02-3169-4596-5dd65031f80b</v>
    <v>en-US</v>
    <v>Map</v>
  </rv>
  <rv s="0">
    <v>536870912</v>
    <v>Harbour Island, Bahamas</v>
    <v>1fc50400-6eec-1eaf-41c2-5a2078f66f85</v>
    <v>en-US</v>
    <v>Map</v>
  </rv>
  <rv s="0">
    <v>536870912</v>
    <v>Mayaguana</v>
    <v>c77c419a-2791-0c13-78a6-a20ba75d3755</v>
    <v>en-US</v>
    <v>Map</v>
  </rv>
  <rv s="0">
    <v>536870912</v>
    <v>South Andros</v>
    <v>0f779960-6440-926d-1824-f83e392824d4</v>
    <v>en-US</v>
    <v>Map</v>
  </rv>
  <rv s="0">
    <v>536870912</v>
    <v>Central Andros</v>
    <v>426c9873-1dc7-a1af-d791-cce5b5427e21</v>
    <v>en-US</v>
    <v>Map</v>
  </rv>
  <rv s="0">
    <v>536870912</v>
    <v>Ragged Island, Bahamas</v>
    <v>5ffd1d21-1202-511f-a22d-9e03ac68e1aa</v>
    <v>en-US</v>
    <v>Map</v>
  </rv>
  <rv s="0">
    <v>536870912</v>
    <v>North Andros</v>
    <v>41b5f3c5-63b8-cfd4-5704-bec29f18ef76</v>
    <v>en-US</v>
    <v>Map</v>
  </rv>
  <rv s="0">
    <v>536870912</v>
    <v>West Grand Bahama</v>
    <v>9aba9a56-ce87-6953-fd1a-eea104c1f9b0</v>
    <v>en-US</v>
    <v>Map</v>
  </rv>
  <rv s="0">
    <v>536870912</v>
    <v>Rum Cay</v>
    <v>8311c4cf-0729-5e91-be6b-c9b9286d3f9d</v>
    <v>en-US</v>
    <v>Map</v>
  </rv>
  <rv s="0">
    <v>536870912</v>
    <v>North Abaco</v>
    <v>7cdf5ce0-2059-5ae7-6d23-1737ced0de0d</v>
    <v>en-US</v>
    <v>Map</v>
  </rv>
  <rv s="0">
    <v>536870912</v>
    <v>Grand Cay</v>
    <v>73a9e34b-241b-efec-de35-f93e434ed7c3</v>
    <v>en-US</v>
    <v>Map</v>
  </rv>
  <rv s="0">
    <v>536870912</v>
    <v>Rock Sound, Bahamas</v>
    <v>1f364880-21e7-5060-0fe6-91c6cc90ef61</v>
    <v>en-US</v>
    <v>Map</v>
  </rv>
  <rv s="0">
    <v>536870912</v>
    <v>Kemps Bay</v>
    <v>9381c3c2-67ef-9724-6f6c-d7f7740a072a</v>
    <v>en-US</v>
    <v>Map</v>
  </rv>
  <rv s="0">
    <v>536870912</v>
    <v>Governor's Harbour</v>
    <v>d4549cd5-2a82-37ed-4918-8eb56ffdb123</v>
    <v>en-US</v>
    <v>Map</v>
  </rv>
  <rv s="0">
    <v>536870912</v>
    <v>Bimini</v>
    <v>3fc68e32-261d-3b14-94a8-07c9aef51f56</v>
    <v>en-US</v>
    <v>Map</v>
  </rv>
  <rv s="0">
    <v>536870912</v>
    <v>Acklins Island</v>
    <v>583fa551-dea3-4074-ace7-3351baf96063</v>
    <v>en-US</v>
    <v>Map</v>
  </rv>
  <rv s="0">
    <v>536870912</v>
    <v>Moore's Island</v>
    <v>aefa38bd-0a3a-ce5a-cbd9-ba4ae8823e41</v>
    <v>en-US</v>
    <v>Map</v>
  </rv>
  <rv s="0">
    <v>536870912</v>
    <v>Central Abaco</v>
    <v>e8eb45d8-9035-f28d-5bd8-d44ce55223b7</v>
    <v>en-US</v>
    <v>Map</v>
  </rv>
  <rv s="0">
    <v>536870912</v>
    <v>North Eleuthera</v>
    <v>de81304b-9d60-7a47-0b0a-3757e14d7ebf</v>
    <v>en-US</v>
    <v>Map</v>
  </rv>
  <rv s="0">
    <v>536870912</v>
    <v>East Grand Bahama</v>
    <v>ccbe68d3-0ebe-9cfc-b823-fcb369b12047</v>
    <v>en-US</v>
    <v>Map</v>
  </rv>
  <rv s="0">
    <v>536870912</v>
    <v>Mangrove Cay</v>
    <v>e526540c-a211-5bc1-82ac-1535baf217f9</v>
    <v>en-US</v>
    <v>Map</v>
  </rv>
  <rv s="0">
    <v>536870912</v>
    <v>South Eleuthera</v>
    <v>29b7b681-a2d3-31fc-5f5e-1fa21fe94353</v>
    <v>en-US</v>
    <v>Map</v>
  </rv>
  <rv s="0">
    <v>536870912</v>
    <v>Black Point, Bahamas</v>
    <v>d39c0d83-7c43-873b-1c27-a285702c4a1d</v>
    <v>en-US</v>
    <v>Map</v>
  </rv>
  <rv s="0">
    <v>536870912</v>
    <v>Central Eleuthera</v>
    <v>c7762d4a-cc71-a4df-b395-a6d95513ea2a</v>
    <v>en-US</v>
    <v>Map</v>
  </rv>
  <rv s="0">
    <v>536870912</v>
    <v>South Abaco</v>
    <v>059905b4-a8d2-5b6f-805a-5a6098990c70</v>
    <v>en-US</v>
    <v>Map</v>
  </rv>
  <rv s="3">
    <v>48</v>
  </rv>
  <rv s="1">
    <fb>0.147746307698499</fb>
    <v>28</v>
  </rv>
  <rv s="3">
    <v>49</v>
  </rv>
  <rv s="1">
    <fb>0.33799999999999997</fb>
    <v>28</v>
  </rv>
  <rv s="1">
    <fb>0.103599996566772</fb>
    <v>37</v>
  </rv>
  <rv s="1">
    <fb>323784</fb>
    <v>29</v>
  </rv>
  <rv s="15">
    <v>#VALUE!</v>
    <v>en-US</v>
    <v>27f36c28-9ec9-d220-72cc-2e590b20f82b</v>
    <v>536870912</v>
    <v>1</v>
    <v>175</v>
    <v>176</v>
    <v>Bahamas</v>
    <v>24</v>
    <v>49</v>
    <v>Map</v>
    <v>26</v>
    <v>177</v>
    <v>BS</v>
    <v>765</v>
    <v>766</v>
    <v>767</v>
    <v>768</v>
    <v>248</v>
    <v>769</v>
    <v>770</v>
    <v>771</v>
    <v>772</v>
    <v>The Bahamas, officially the Commonwealth of The Bahamas, is a country within the Lucayan Archipelago of the West Indies in the Atlantic. It takes up 97% of the Lucayan Archipelago's land area and is home to 88% of the archipelago's population. The archipelagic state consists of more than 3,000 islands, cays, and islets in the Atlantic Ocean, and is located north of Cuba and northwest of the island of Hispaniola and the Turks and Caicos Islands, southeast of the U.S. state of Florida, and east of the Florida Keys. The capital is Nassau on the island of New Providence. The Royal Bahamas Defence Force describes The Bahamas' territory as encompassing 470,000 km² of ocean space.</v>
    <v>773</v>
    <v>774</v>
    <v>365</v>
    <v>775</v>
    <v>776</v>
    <v>777</v>
    <v>778</v>
    <v>779</v>
    <v>769</v>
    <v>781</v>
    <v>782</v>
    <v>783</v>
    <v>784</v>
    <v>785</v>
    <v>Bahamas</v>
    <v>March On, Bahamaland</v>
    <v>378</v>
    <v>The Commonwealth of The Bahamas</v>
    <v>786</v>
    <v>787</v>
    <v>788</v>
    <v>789</v>
    <v>827</v>
    <v>828</v>
    <v>829</v>
    <v>830</v>
    <v>831</v>
    <v>Bahamas</v>
    <v>832</v>
    <v>mdp/vdpid/22</v>
  </rv>
  <rv s="0">
    <v>536870912</v>
    <v>Bahrain</v>
    <v>bd66ae7d-b78a-ec81-f799-6300f29771a8</v>
    <v>en-US</v>
    <v>Map</v>
  </rv>
  <rv s="1">
    <fb>0.110539846325564</fb>
    <v>28</v>
  </rv>
  <rv s="1">
    <fb>765.3</fb>
    <v>29</v>
  </rv>
  <rv s="1">
    <fb>19000</fb>
    <v>29</v>
  </rv>
  <rv s="1">
    <fb>13.99</fb>
    <v>30</v>
  </rv>
  <rv s="1">
    <fb>973</fb>
    <v>31</v>
  </rv>
  <rv s="0">
    <v>536870912</v>
    <v>Manama</v>
    <v>72f3d583-583b-b84a-0046-ebd515e58d58</v>
    <v>en-US</v>
    <v>Map</v>
  </rv>
  <rv s="1">
    <fb>31693.881000000001</fb>
    <v>29</v>
  </rv>
  <rv s="1">
    <fb>117.591078066915</fb>
    <v>32</v>
  </rv>
  <rv s="1">
    <fb>2.0848124959659403E-2</fb>
    <v>28</v>
  </rv>
  <rv s="1">
    <fb>19596.953763823101</fb>
    <v>29</v>
  </rv>
  <rv s="1">
    <fb>1.9870000000000001</fb>
    <v>30</v>
  </rv>
  <rv s="1">
    <fb>7.8406168428978296E-3</fb>
    <v>28</v>
  </rv>
  <rv s="1">
    <fb>99.365847174127396</fb>
    <v>36</v>
  </rv>
  <rv s="1">
    <fb>38574069148.936203</fb>
    <v>34</v>
  </rv>
  <rv s="1">
    <fb>0.99363049999999997</fb>
    <v>28</v>
  </rv>
  <rv s="1">
    <fb>0.50481900000000002</fb>
    <v>28</v>
  </rv>
  <rv s="1">
    <fb>6.1</fb>
    <v>36</v>
  </rv>
  <rv s="0">
    <v>536870912</v>
    <v>Riffa</v>
    <v>cad4e02d-32e1-bda4-31c8-d797c7282870</v>
    <v>en-US</v>
    <v>Map</v>
  </rv>
  <rv s="0">
    <v>805306368</v>
    <v>Abdullatif bin Rashid Al Zayani (Minister)</v>
    <v>4830b404-8df5-4227-9058-a0ab54aaadad</v>
    <v>en-US</v>
    <v>Generic</v>
  </rv>
  <rv s="0">
    <v>805306368</v>
    <v>Hamad bin Isa Al Khalifa (Monarch)</v>
    <v>060afe28-c008-7868-5c69-6d4e034f0d74</v>
    <v>en-US</v>
    <v>Generic</v>
  </rv>
  <rv s="0">
    <v>805306368</v>
    <v>Salman bin Hamad bin Isa Al Khalifa (Crown prince)</v>
    <v>a4e91105-43b8-2fb8-4d75-ad90486059d7</v>
    <v>en-US</v>
    <v>Generic</v>
  </rv>
  <rv s="3">
    <v>50</v>
  </rv>
  <rv s="4">
    <v>https://www.bing.com/search?q=bahrain&amp;form=skydnc</v>
    <v>Learn more on Bing</v>
  </rv>
  <rv s="1">
    <fb>77.162999999999997</fb>
    <v>36</v>
  </rv>
  <rv s="1">
    <fb>26882280000</fb>
    <v>34</v>
  </rv>
  <rv s="1">
    <fb>14</fb>
    <v>36</v>
  </rv>
  <rv s="3">
    <v>51</v>
  </rv>
  <rv s="1">
    <fb>0.25099341629999999</fb>
    <v>28</v>
  </rv>
  <rv s="1">
    <fb>0.92569999999999997</fb>
    <v>30</v>
  </rv>
  <rv s="1">
    <fb>1501635</fb>
    <v>29</v>
  </rv>
  <rv s="1">
    <fb>0.73361999511718812</fb>
    <v>28</v>
  </rv>
  <rv s="0">
    <v>536870912</v>
    <v>Isa Town</v>
    <v>0a86764d-57ec-ce70-2991-0e15328b07ac</v>
    <v>en-US</v>
    <v>Map</v>
  </rv>
  <rv s="0">
    <v>536870912</v>
    <v>Muharraq</v>
    <v>0d0bf8f8-4e11-4ef7-ef0b-2928f6af5e74</v>
    <v>en-US</v>
    <v>Map</v>
  </rv>
  <rv s="0">
    <v>536870912</v>
    <v>Jidhafs</v>
    <v>54d11937-5093-3b7c-46e4-4ed7d3a9d432</v>
    <v>en-US</v>
    <v>Map</v>
  </rv>
  <rv s="0">
    <v>536870912</v>
    <v>Hamad Town</v>
    <v>e5d3d57d-acdf-1b01-5231-8c775d7b1521</v>
    <v>en-US</v>
    <v>Map</v>
  </rv>
  <rv s="0">
    <v>536870912</v>
    <v>Al Hidd</v>
    <v>7f8fb03a-f7bf-e339-491b-dd1922254e3d</v>
    <v>en-US</v>
    <v>Map</v>
  </rv>
  <rv s="3">
    <v>52</v>
  </rv>
  <rv s="1">
    <fb>4.2168406661192502E-2</fb>
    <v>28</v>
  </rv>
  <rv s="3">
    <v>53</v>
  </rv>
  <rv s="1">
    <fb>0.13800000000000001</fb>
    <v>28</v>
  </rv>
  <rv s="1">
    <fb>7.1399998664856005E-3</fb>
    <v>37</v>
  </rv>
  <rv s="1">
    <fb>1467109</fb>
    <v>29</v>
  </rv>
  <rv s="16">
    <v>#VALUE!</v>
    <v>en-US</v>
    <v>bd66ae7d-b78a-ec81-f799-6300f29771a8</v>
    <v>536870912</v>
    <v>1</v>
    <v>185</v>
    <v>186</v>
    <v>Bahrain</v>
    <v>24</v>
    <v>49</v>
    <v>Map</v>
    <v>26</v>
    <v>187</v>
    <v>BH</v>
    <v>835</v>
    <v>836</v>
    <v>837</v>
    <v>838</v>
    <v>839</v>
    <v>840</v>
    <v>841</v>
    <v>842</v>
    <v>843</v>
    <v>BHD</v>
    <v>Bahrain, officially the Kingdom of Bahrain, is an island country in Western Asia. It is situated on the Persian Gulf, and comprises a small archipelago made up of 50 natural islands and an additional 33 artificial islands, centered on Bahrain Island which makes up around 83 percent of the country's landmass. Bahrain is situated between Qatar and the northeastern coast of Saudi Arabia, to which it is connected by the King Fahd Causeway. According to the 2020 census, the country's population numbers 1,501,635, of which 712,362 are Bahraini nationals. Bahrain spans some 760 square kilometres, and is the third-smallest nation in Asia after the Maldives and Singapore. The capital and largest city is Manama.</v>
    <v>844</v>
    <v>845</v>
    <v>846</v>
    <v>847</v>
    <v>22</v>
    <v>848</v>
    <v>849</v>
    <v>850</v>
    <v>851</v>
    <v>852</v>
    <v>856</v>
    <v>857</v>
    <v>858</v>
    <v>859</v>
    <v>860</v>
    <v>Bahrain</v>
    <v>Bahrainona</v>
    <v>861</v>
    <v>Kingdom of Bahrain</v>
    <v>862</v>
    <v>863</v>
    <v>864</v>
    <v>865</v>
    <v>871</v>
    <v>872</v>
    <v>873</v>
    <v>874</v>
    <v>875</v>
    <v>Bahrain</v>
    <v>876</v>
    <v>mdp/vdpid/17</v>
  </rv>
  <rv s="0">
    <v>536870912</v>
    <v>Bangladesh</v>
    <v>c5fa012f-7347-0857-872b-2a5efc180846</v>
    <v>en-US</v>
    <v>Map</v>
  </rv>
  <rv s="1">
    <fb>0.70632326656967803</fb>
    <v>28</v>
  </rv>
  <rv s="1">
    <fb>148460</fb>
    <v>29</v>
  </rv>
  <rv s="1">
    <fb>221000</fb>
    <v>29</v>
  </rv>
  <rv s="1">
    <fb>18.184000000000001</fb>
    <v>30</v>
  </rv>
  <rv s="1">
    <fb>880</fb>
    <v>31</v>
  </rv>
  <rv s="0">
    <v>536870912</v>
    <v>Dhaka</v>
    <v>1052f933-5988-4433-c3d9-2f3435647afa</v>
    <v>en-US</v>
    <v>Map</v>
  </rv>
  <rv s="1">
    <fb>84245.657999999996</fb>
    <v>29</v>
  </rv>
  <rv s="1">
    <fb>179.67982174704801</fb>
    <v>32</v>
  </rv>
  <rv s="1">
    <fb>5.5919963993063301E-2</fb>
    <v>28</v>
  </rv>
  <rv s="1">
    <fb>320.20415820544599</fb>
    <v>29</v>
  </rv>
  <rv s="1">
    <fb>2.036</fb>
    <v>30</v>
  </rv>
  <rv s="1">
    <fb>0.109579782162869</fb>
    <v>28</v>
  </rv>
  <rv s="1">
    <fb>73.768937945008602</fb>
    <v>36</v>
  </rv>
  <rv s="1">
    <fb>302571254131.13501</fb>
    <v>34</v>
  </rv>
  <rv s="1">
    <fb>1.1646634</fb>
    <v>28</v>
  </rv>
  <rv s="1">
    <fb>0.20565069999999999</fb>
    <v>28</v>
  </rv>
  <rv s="1">
    <fb>25.1</fb>
    <v>36</v>
  </rv>
  <rv s="0">
    <v>805306368</v>
    <v>Mustafa Jabbar (Minister)</v>
    <v>6dc89bca-ec16-f620-73ff-35527fae751f</v>
    <v>en-US</v>
    <v>Generic</v>
  </rv>
  <rv s="0">
    <v>805306368</v>
    <v>Saifuzzaman Chowdhury (Minister)</v>
    <v>57204811-38f9-5621-47fb-d4d2bad52608</v>
    <v>en-US</v>
    <v>Generic</v>
  </rv>
  <rv s="0">
    <v>805306368</v>
    <v>Mustafa Kamal (Minister)</v>
    <v>65bf6887-8213-4bbe-9664-917cb8988d8c</v>
    <v>en-US</v>
    <v>Generic</v>
  </rv>
  <rv s="0">
    <v>805306368</v>
    <v>Dipu Moni (Minister)</v>
    <v>6b329421-b184-204f-aded-e429802f743b</v>
    <v>en-US</v>
    <v>Generic</v>
  </rv>
  <rv s="0">
    <v>805306368</v>
    <v>Anisul Huq (Minister)</v>
    <v>dc397a91-0217-a139-ebad-7b9ae86e3494</v>
    <v>en-US</v>
    <v>Generic</v>
  </rv>
  <rv s="0">
    <v>805306368</v>
    <v>Imran Ahmad (Minister)</v>
    <v>fb9ccaf0-2bd1-40be-8454-ca9907cec185</v>
    <v>en-US</v>
    <v>Generic</v>
  </rv>
  <rv s="0">
    <v>805306368</v>
    <v>Yafes Osman (Minister)</v>
    <v>5e8fc2e4-c1f5-29b7-7133-e81198716e15</v>
    <v>en-US</v>
    <v>Generic</v>
  </rv>
  <rv s="3">
    <v>54</v>
  </rv>
  <rv s="4">
    <v>https://www.bing.com/search?q=bangladesh&amp;form=skydnc</v>
    <v>Learn more on Bing</v>
  </rv>
  <rv s="1">
    <fb>72.319999999999993</fb>
    <v>36</v>
  </rv>
  <rv s="1">
    <fb>77390500000</fb>
    <v>34</v>
  </rv>
  <rv s="1">
    <fb>173</fb>
    <v>36</v>
  </rv>
  <rv s="1">
    <fb>0.51</fb>
    <v>33</v>
  </rv>
  <rv s="3">
    <v>55</v>
  </rv>
  <rv s="1">
    <fb>0.71816336719999996</fb>
    <v>28</v>
  </rv>
  <rv s="1">
    <fb>0.58089999999999997</fb>
    <v>30</v>
  </rv>
  <rv s="1">
    <fb>167310838</fb>
    <v>29</v>
  </rv>
  <rv s="1">
    <fb>0.214</fb>
    <v>28</v>
  </rv>
  <rv s="1">
    <fb>0.26800000000000002</fb>
    <v>28</v>
  </rv>
  <rv s="1">
    <fb>0.41399999999999998</fb>
    <v>28</v>
  </rv>
  <rv s="1">
    <fb>3.7000000000000005E-2</fb>
    <v>28</v>
  </rv>
  <rv s="1">
    <fb>8.5999999999999993E-2</fb>
    <v>28</v>
  </rv>
  <rv s="1">
    <fb>0.124</fb>
    <v>28</v>
  </rv>
  <rv s="1">
    <fb>0.58993000030517595</fb>
    <v>28</v>
  </rv>
  <rv s="0">
    <v>536870912</v>
    <v>Khulna Division</v>
    <v>91466b95-10c0-e30b-bbf1-e01564c351b9</v>
    <v>en-US</v>
    <v>Map</v>
  </rv>
  <rv s="0">
    <v>536870912</v>
    <v>Sylhet</v>
    <v>4a31f1b4-b678-5cbd-607c-39d79576b18d</v>
    <v>en-US</v>
    <v>Map</v>
  </rv>
  <rv s="0">
    <v>536870912</v>
    <v>Munshiganj District</v>
    <v>e48d794f-c892-8487-6e62-adc0380777b2</v>
    <v>en-US</v>
    <v>Map</v>
  </rv>
  <rv s="0">
    <v>536870912</v>
    <v>Faridpur District</v>
    <v>c2d0fcc0-92f1-7887-986e-0de3303cc402</v>
    <v>en-US</v>
    <v>Map</v>
  </rv>
  <rv s="0">
    <v>536870912</v>
    <v>Sylhet District</v>
    <v>f1c5ba22-da01-eec8-bd26-2cc585a799e1</v>
    <v>en-US</v>
    <v>Map</v>
  </rv>
  <rv s="0">
    <v>536870912</v>
    <v>Kushtia District</v>
    <v>0b3f10d7-95a2-f195-d153-0d7a1849244c</v>
    <v>en-US</v>
    <v>Map</v>
  </rv>
  <rv s="0">
    <v>536870912</v>
    <v>Dhaka Division</v>
    <v>31821045-9519-4206-56bc-2eb01fb6c71d</v>
    <v>en-US</v>
    <v>Map</v>
  </rv>
  <rv s="0">
    <v>536870912</v>
    <v>Chuadanga District</v>
    <v>9364b845-4925-c1d2-da60-46d424ba1145</v>
    <v>en-US</v>
    <v>Map</v>
  </rv>
  <rv s="0">
    <v>536870912</v>
    <v>Feni District</v>
    <v>14db9ffe-4f02-8596-e275-8e38085dbcef</v>
    <v>en-US</v>
    <v>Map</v>
  </rv>
  <rv s="0">
    <v>536870912</v>
    <v>Chittagong Division</v>
    <v>ab343ce3-a920-bd96-4d55-5e1805a83766</v>
    <v>en-US</v>
    <v>Map</v>
  </rv>
  <rv s="0">
    <v>536870912</v>
    <v>Moulvibazar</v>
    <v>b704d88a-5f28-da03-9a5b-66897322e128</v>
    <v>en-US</v>
    <v>Map</v>
  </rv>
  <rv s="0">
    <v>536870912</v>
    <v>Bogra</v>
    <v>62871805-5715-27dc-285c-fa54ed93f1a5</v>
    <v>en-US</v>
    <v>Map</v>
  </rv>
  <rv s="0">
    <v>536870912</v>
    <v>Tangail</v>
    <v>6e410e8a-5dd0-cddc-b4a7-b8eee7054309</v>
    <v>en-US</v>
    <v>Map</v>
  </rv>
  <rv s="0">
    <v>536870912</v>
    <v>Khulna District</v>
    <v>2267a837-27f5-c9d3-3a44-ee480733d60e</v>
    <v>en-US</v>
    <v>Map</v>
  </rv>
  <rv s="0">
    <v>536870912</v>
    <v>Barisal Division</v>
    <v>43584efe-2ddf-e5bc-52eb-b8751204a21f</v>
    <v>en-US</v>
    <v>Map</v>
  </rv>
  <rv s="0">
    <v>536870912</v>
    <v>Bandarban District</v>
    <v>44601548-7307-df2a-4115-e319114a4e5a</v>
    <v>en-US</v>
    <v>Map</v>
  </rv>
  <rv s="0">
    <v>536870912</v>
    <v>Rajshahi Division</v>
    <v>6f0455a3-b5ec-6b6f-0928-3986232961a4</v>
    <v>en-US</v>
    <v>Map</v>
  </rv>
  <rv s="0">
    <v>536870912</v>
    <v>Rangpur District</v>
    <v>4638bb22-e3c1-75ab-82c3-bad738d009cf</v>
    <v>en-US</v>
    <v>Map</v>
  </rv>
  <rv s="0">
    <v>536870912</v>
    <v>Dinajpur</v>
    <v>1634f99a-2f1b-2eea-506c-334257b98e59</v>
    <v>en-US</v>
    <v>Map</v>
  </rv>
  <rv s="0">
    <v>536870912</v>
    <v>Khagrachari District</v>
    <v>df50ab78-eb78-3bcf-148b-da5ba188fbbe</v>
    <v>en-US</v>
    <v>Map</v>
  </rv>
  <rv s="0">
    <v>536870912</v>
    <v>Chapai Nawabganj District</v>
    <v>2ffb7c76-2433-36bd-e7a0-ac3d7b8899ff</v>
    <v>en-US</v>
    <v>Map</v>
  </rv>
  <rv s="0">
    <v>536870912</v>
    <v>Chittagong District</v>
    <v>65b603ce-0f41-0793-f6e9-fa0a18542588</v>
    <v>en-US</v>
    <v>Map</v>
  </rv>
  <rv s="0">
    <v>536870912</v>
    <v>Comilla District</v>
    <v>c51b7fa1-fc10-b984-9740-e887327888b3</v>
    <v>en-US</v>
    <v>Map</v>
  </rv>
  <rv s="0">
    <v>536870912</v>
    <v>Mymensingh District</v>
    <v>590a3470-a886-d415-3ad7-3bccd844cdd9</v>
    <v>en-US</v>
    <v>Map</v>
  </rv>
  <rv s="0">
    <v>536870912</v>
    <v>Noakhali District</v>
    <v>36fb5f08-60d7-497c-b03d-35bae144d066</v>
    <v>en-US</v>
    <v>Map</v>
  </rv>
  <rv s="0">
    <v>536870912</v>
    <v>Madaripur District</v>
    <v>265445d5-ba00-fb5c-8ae6-f66e720948d5</v>
    <v>en-US</v>
    <v>Map</v>
  </rv>
  <rv s="0">
    <v>536870912</v>
    <v>Rangamati</v>
    <v>54305c39-4e4d-09c4-56f6-e7fd41d62908</v>
    <v>en-US</v>
    <v>Map</v>
  </rv>
  <rv s="0">
    <v>536870912</v>
    <v>Kishoreganj District</v>
    <v>af83a26c-c5ab-29f4-2c0c-5304aa2957f3</v>
    <v>en-US</v>
    <v>Map</v>
  </rv>
  <rv s="0">
    <v>536870912</v>
    <v>Sirajganj District</v>
    <v>8e9a3a3f-0d91-aeca-8261-46aa05643405</v>
    <v>en-US</v>
    <v>Map</v>
  </rv>
  <rv s="0">
    <v>536870912</v>
    <v>Brahmanbaria District</v>
    <v>f55b98d0-6184-7a92-6084-08af8a1cb9d3</v>
    <v>en-US</v>
    <v>Map</v>
  </rv>
  <rv s="0">
    <v>536870912</v>
    <v>Rajbari District</v>
    <v>1eb4f214-0b0b-d0c0-acfb-00e6dddfbe47</v>
    <v>en-US</v>
    <v>Map</v>
  </rv>
  <rv s="0">
    <v>536870912</v>
    <v>Sherpur District</v>
    <v>30952a95-37ab-b586-028f-45ae6b3dfd7d</v>
    <v>en-US</v>
    <v>Map</v>
  </rv>
  <rv s="0">
    <v>536870912</v>
    <v>Pabna District</v>
    <v>df35ca02-1c1e-5053-6d99-90803f0c1b63</v>
    <v>en-US</v>
    <v>Map</v>
  </rv>
  <rv s="0">
    <v>536870912</v>
    <v>Jamalpur District</v>
    <v>059478e1-293a-1a66-a42b-150ec592122a</v>
    <v>en-US</v>
    <v>Map</v>
  </rv>
  <rv s="0">
    <v>536870912</v>
    <v>Sunamganj District</v>
    <v>6af738e8-49d6-c008-f993-6afc69aa73e5</v>
    <v>en-US</v>
    <v>Map</v>
  </rv>
  <rv s="0">
    <v>536870912</v>
    <v>Narsingdi District</v>
    <v>754aee51-db8e-8c47-c9c9-fe3e70f50210</v>
    <v>en-US</v>
    <v>Map</v>
  </rv>
  <rv s="0">
    <v>536870912</v>
    <v>Manikganj District</v>
    <v>7956489f-4baf-23ef-b6f9-ec62226e6bc3</v>
    <v>en-US</v>
    <v>Map</v>
  </rv>
  <rv s="0">
    <v>536870912</v>
    <v>Thakurgaon District</v>
    <v>f3a2134e-c0a5-2381-403e-918ffe4f3835</v>
    <v>en-US</v>
    <v>Map</v>
  </rv>
  <rv s="0">
    <v>536870912</v>
    <v>Barisal District</v>
    <v>92c2322f-8da9-59b8-014d-5fa7e7b55c92</v>
    <v>en-US</v>
    <v>Map</v>
  </rv>
  <rv s="0">
    <v>536870912</v>
    <v>Rajshahi District</v>
    <v>7b50a1fb-ac64-9857-7fb8-fa6090e99136</v>
    <v>en-US</v>
    <v>Map</v>
  </rv>
  <rv s="0">
    <v>536870912</v>
    <v>Rangpur Division</v>
    <v>57cd882a-c5de-439c-3c97-9b97d81cfb7e</v>
    <v>en-US</v>
    <v>Map</v>
  </rv>
  <rv s="0">
    <v>536870912</v>
    <v>Joypurhat District</v>
    <v>6fdf8749-6ad3-275d-9844-671bd92f0e57</v>
    <v>en-US</v>
    <v>Map</v>
  </rv>
  <rv s="0">
    <v>536870912</v>
    <v>Barguna District</v>
    <v>2e55a1cd-b0ec-6bae-5b8c-31c4cd7e8f10</v>
    <v>en-US</v>
    <v>Map</v>
  </rv>
  <rv s="0">
    <v>536870912</v>
    <v>Bagerhat District</v>
    <v>93bf8a81-9e71-46a1-29a4-82aa8e813fcf</v>
    <v>en-US</v>
    <v>Map</v>
  </rv>
  <rv s="0">
    <v>536870912</v>
    <v>Habiganj</v>
    <v>cc82c0ab-facd-0d86-4108-a7b925230072</v>
    <v>en-US</v>
    <v>Map</v>
  </rv>
  <rv s="0">
    <v>536870912</v>
    <v>Magura District</v>
    <v>ddcaa282-c6b9-a469-8d02-4786b5a7d6ed</v>
    <v>en-US</v>
    <v>Map</v>
  </rv>
  <rv s="0">
    <v>536870912</v>
    <v>Netrokona District</v>
    <v>be7569fa-79c9-df02-da0a-a256cd2edca7</v>
    <v>en-US</v>
    <v>Map</v>
  </rv>
  <rv s="0">
    <v>536870912</v>
    <v>Nilphamari District</v>
    <v>609a2fba-bb90-5e01-04f5-cd636aaa25f3</v>
    <v>en-US</v>
    <v>Map</v>
  </rv>
  <rv s="0">
    <v>536870912</v>
    <v>Natore District</v>
    <v>5d41ba01-9e4b-43f4-ad92-37b1bc114019</v>
    <v>en-US</v>
    <v>Map</v>
  </rv>
  <rv s="0">
    <v>536870912</v>
    <v>Gaibandha District</v>
    <v>64abc825-19a5-31b7-464a-e8559718dcfa</v>
    <v>en-US</v>
    <v>Map</v>
  </rv>
  <rv s="0">
    <v>536870912</v>
    <v>Jessore District</v>
    <v>85b9346f-35d3-0d7b-e48a-14531ac19bb0</v>
    <v>en-US</v>
    <v>Map</v>
  </rv>
  <rv s="0">
    <v>536870912</v>
    <v>Lakshmipur District</v>
    <v>23f7ece1-6452-7ca1-9396-549ccee6ba18</v>
    <v>en-US</v>
    <v>Map</v>
  </rv>
  <rv s="0">
    <v>536870912</v>
    <v>Chandpur District</v>
    <v>20adaf05-0539-6dfe-1d5b-9f2a004b2124</v>
    <v>en-US</v>
    <v>Map</v>
  </rv>
  <rv s="0">
    <v>536870912</v>
    <v>Meherpur District</v>
    <v>d6111075-2c3c-dd35-d49d-8d1d296f261c</v>
    <v>en-US</v>
    <v>Map</v>
  </rv>
  <rv s="0">
    <v>536870912</v>
    <v>Satkhira District</v>
    <v>b902067f-823c-841c-d524-3a25234955ec</v>
    <v>en-US</v>
    <v>Map</v>
  </rv>
  <rv s="0">
    <v>536870912</v>
    <v>Cox's Bazar District</v>
    <v>e5af98b4-9051-6706-f69f-650a27ae1cc0</v>
    <v>en-US</v>
    <v>Map</v>
  </rv>
  <rv s="0">
    <v>536870912</v>
    <v>Naogaon District</v>
    <v>7b644144-f12f-6d87-b6c9-31e89e7f2a1a</v>
    <v>en-US</v>
    <v>Map</v>
  </rv>
  <rv s="0">
    <v>536870912</v>
    <v>Gopalganj District, Bangladesh</v>
    <v>7f2e438c-ed77-1090-3997-dbd0054322e5</v>
    <v>en-US</v>
    <v>Map</v>
  </rv>
  <rv s="0">
    <v>536870912</v>
    <v>Patuakhali District</v>
    <v>c5929c69-f22f-e7eb-42a0-3f0b2cf5ee9e</v>
    <v>en-US</v>
    <v>Map</v>
  </rv>
  <rv s="0">
    <v>536870912</v>
    <v>Bhola District</v>
    <v>30aba729-68a8-beee-1a99-1c996cf1e205</v>
    <v>en-US</v>
    <v>Map</v>
  </rv>
  <rv s="0">
    <v>536870912</v>
    <v>Gazipur District</v>
    <v>187236cd-77fa-9f1d-6273-7f0cea753b58</v>
    <v>en-US</v>
    <v>Map</v>
  </rv>
  <rv s="0">
    <v>536870912</v>
    <v>Dhaka District</v>
    <v>29f9817d-aa78-ecda-a183-e0e883a40700</v>
    <v>en-US</v>
    <v>Map</v>
  </rv>
  <rv s="0">
    <v>536870912</v>
    <v>Shariatpur District</v>
    <v>f8d53c68-d54a-8fd4-2480-1f2d4689342e</v>
    <v>en-US</v>
    <v>Map</v>
  </rv>
  <rv s="0">
    <v>536870912</v>
    <v>Lalmonirhat District</v>
    <v>f3b77f02-2f14-b55f-e499-fe09af81d753</v>
    <v>en-US</v>
    <v>Map</v>
  </rv>
  <rv s="0">
    <v>536870912</v>
    <v>Pirojpur District</v>
    <v>d25556b0-3a5e-87c4-e14e-8613e7945812</v>
    <v>en-US</v>
    <v>Map</v>
  </rv>
  <rv s="0">
    <v>536870912</v>
    <v>Narayanganj District</v>
    <v>0465d84e-2af9-6cbd-51e2-68ebe8657fa2</v>
    <v>en-US</v>
    <v>Map</v>
  </rv>
  <rv s="0">
    <v>536870912</v>
    <v>Kurigram District</v>
    <v>a3b94970-9777-1749-61de-8766e5496aea</v>
    <v>en-US</v>
    <v>Map</v>
  </rv>
  <rv s="0">
    <v>536870912</v>
    <v>Jhenaidah District</v>
    <v>c5fcc3da-d51f-4bc3-c854-973714eaf5ac</v>
    <v>en-US</v>
    <v>Map</v>
  </rv>
  <rv s="0">
    <v>536870912</v>
    <v>Jhalokati District</v>
    <v>4d45be92-3b3a-be24-9f7d-baf23f7b3a47</v>
    <v>en-US</v>
    <v>Map</v>
  </rv>
  <rv s="0">
    <v>536870912</v>
    <v>Panchagarh District</v>
    <v>de1857b8-9c24-a273-c6b2-1db5408e4fc0</v>
    <v>en-US</v>
    <v>Map</v>
  </rv>
  <rv s="0">
    <v>536870912</v>
    <v>Narail District</v>
    <v>742fdd7b-fb35-5433-615a-69b4003d73cb</v>
    <v>en-US</v>
    <v>Map</v>
  </rv>
  <rv s="0">
    <v>536870912</v>
    <v>Mymensingh Division</v>
    <v>f1980674-ef33-451b-9ec0-a7b694dad827</v>
    <v>en-US</v>
    <v>Map</v>
  </rv>
  <rv s="3">
    <v>56</v>
  </rv>
  <rv s="1">
    <fb>8.7650276516234193E-2</fb>
    <v>28</v>
  </rv>
  <rv s="3">
    <v>57</v>
  </rv>
  <rv s="1">
    <fb>0.33399999999999996</fb>
    <v>28</v>
  </rv>
  <rv s="1">
    <fb>4.1900000572204596E-2</fb>
    <v>37</v>
  </rv>
  <rv s="1">
    <fb>60987417</fb>
    <v>29</v>
  </rv>
  <rv s="7">
    <v>#VALUE!</v>
    <v>en-US</v>
    <v>c5fa012f-7347-0857-872b-2a5efc180846</v>
    <v>536870912</v>
    <v>1</v>
    <v>195</v>
    <v>60</v>
    <v>Bangladesh</v>
    <v>24</v>
    <v>49</v>
    <v>Map</v>
    <v>26</v>
    <v>196</v>
    <v>BD</v>
    <v>879</v>
    <v>880</v>
    <v>881</v>
    <v>882</v>
    <v>883</v>
    <v>884</v>
    <v>885</v>
    <v>886</v>
    <v>887</v>
    <v>BDT</v>
    <v>Chuadanga is a prosperous city in the western part of Bangladesh. It is the headquarters of Chuadanga Sadar Upazila and Chuadanga District. Chuadanga was the first capital of Bangladesh. It was the sub-district of Kushtia district &amp; turned into a district in 1984. In 1862, the first railway station in Bangladesh was established in Chuadanga city. Chuadanga city is connected by rail and road across the country.</v>
    <v>888</v>
    <v>889</v>
    <v>890</v>
    <v>891</v>
    <v>93</v>
    <v>892</v>
    <v>893</v>
    <v>894</v>
    <v>895</v>
    <v>884</v>
    <v>903</v>
    <v>904</v>
    <v>905</v>
    <v>906</v>
    <v>907</v>
    <v>908</v>
    <v>Bangladesh</v>
    <v>Amar Sonar Bangla</v>
    <v>909</v>
    <v>People's Republic of Bangladesh</v>
    <v>910</v>
    <v>911</v>
    <v>912</v>
    <v>913</v>
    <v>914</v>
    <v>915</v>
    <v>916</v>
    <v>917</v>
    <v>918</v>
    <v>584</v>
    <v>919</v>
    <v>992</v>
    <v>993</v>
    <v>994</v>
    <v>995</v>
    <v>996</v>
    <v>Bangladesh</v>
    <v>997</v>
    <v>mdp/vdpid/23</v>
  </rv>
  <rv s="0">
    <v>536870912</v>
    <v>Barbados</v>
    <v>9f89dfaf-5d55-0b9a-df17-7ed2831787b1</v>
    <v>en-US</v>
    <v>Map</v>
  </rv>
  <rv s="1">
    <fb>0.232558139534884</fb>
    <v>28</v>
  </rv>
  <rv s="1">
    <fb>430</fb>
    <v>29</v>
  </rv>
  <rv s="1">
    <fb>10.648</fb>
    <v>30</v>
  </rv>
  <rv s="0">
    <v>536870912</v>
    <v>Bridgetown</v>
    <v>a07ba8af-9207-ac22-682d-618b6f236497</v>
    <v>en-US</v>
    <v>Map</v>
  </rv>
  <rv s="1">
    <fb>1276.116</fb>
    <v>29</v>
  </rv>
  <rv s="1">
    <fb>134.091174070188</fb>
    <v>32</v>
  </rv>
  <rv s="1">
    <fb>4.10028964518463E-2</fb>
    <v>28</v>
  </rv>
  <rv s="1">
    <fb>1.619</fb>
    <v>30</v>
  </rv>
  <rv s="1">
    <fb>0.14651163234267101</fb>
    <v>28</v>
  </rv>
  <rv s="1">
    <fb>1.81</fb>
    <v>33</v>
  </rv>
  <rv s="1">
    <fb>5209000000</fb>
    <v>34</v>
  </rv>
  <rv s="1">
    <fb>0.99351349999999994</fb>
    <v>28</v>
  </rv>
  <rv s="1">
    <fb>0.6542534000000001</fb>
    <v>28</v>
  </rv>
  <rv s="1">
    <fb>11.3</fb>
    <v>36</v>
  </rv>
  <rv s="0">
    <v>805306368</v>
    <v>Sandra Mason (President)</v>
    <v>592f4200-ac9c-6577-9b99-dd817f219309</v>
    <v>en-US</v>
    <v>Generic</v>
  </rv>
  <rv s="0">
    <v>805306368</v>
    <v>Mia Mottley (Prime Minister)</v>
    <v>20dbc3c6-8e85-4fbd-b010-bd3a8c1f9682</v>
    <v>en-US</v>
    <v>Generic</v>
  </rv>
  <rv s="3">
    <v>58</v>
  </rv>
  <rv s="4">
    <v>https://www.bing.com/search?q=barbados&amp;form=skydnc</v>
    <v>Learn more on Bing</v>
  </rv>
  <rv s="1">
    <fb>79.081000000000003</fb>
    <v>36</v>
  </rv>
  <rv s="1">
    <fb>3398000000</fb>
    <v>34</v>
  </rv>
  <rv s="1">
    <fb>27</fb>
    <v>36</v>
  </rv>
  <rv s="1">
    <fb>3.13</fb>
    <v>33</v>
  </rv>
  <rv s="3">
    <v>59</v>
  </rv>
  <rv s="1">
    <fb>0.4516694289</fb>
    <v>28</v>
  </rv>
  <rv s="1">
    <fb>2.4843000000000002</fb>
    <v>30</v>
  </rv>
  <rv s="1">
    <fb>287025</fb>
    <v>29</v>
  </rv>
  <rv s="1">
    <fb>0.65226997375488294</fb>
    <v>28</v>
  </rv>
  <rv s="0">
    <v>536870912</v>
    <v>Christ Church Parish</v>
    <v>ac820016-8fbc-036e-11ea-6766b36c162c</v>
    <v>en-US</v>
    <v>Map</v>
  </rv>
  <rv s="0">
    <v>536870912</v>
    <v>Saint Michael Parish</v>
    <v>b2f4a190-39c5-0529-4189-5d7d23fe1b25</v>
    <v>en-US</v>
    <v>Map</v>
  </rv>
  <rv s="0">
    <v>536870912</v>
    <v>Saint James Parish</v>
    <v>9a8b2428-8203-e66a-80e4-cecdf7bba622</v>
    <v>en-US</v>
    <v>Map</v>
  </rv>
  <rv s="0">
    <v>536870912</v>
    <v>Saint John Parish</v>
    <v>c214b64d-459b-3570-fe19-d4630fcd769d</v>
    <v>en-US</v>
    <v>Map</v>
  </rv>
  <rv s="0">
    <v>536870912</v>
    <v>Saint Lucy, Barbados</v>
    <v>d15444b2-eb55-489a-6a46-41e8ad74396b</v>
    <v>en-US</v>
    <v>Map</v>
  </rv>
  <rv s="0">
    <v>536870912</v>
    <v>Saint George Parish</v>
    <v>86a9fa59-41db-dfb0-22d9-202ed4a0fa13</v>
    <v>en-US</v>
    <v>Map</v>
  </rv>
  <rv s="0">
    <v>536870912</v>
    <v>Saint Philip Parish</v>
    <v>43956f66-2934-f687-c1f5-9ca91fb65e94</v>
    <v>en-US</v>
    <v>Map</v>
  </rv>
  <rv s="0">
    <v>536870912</v>
    <v>Saint Joseph Parish</v>
    <v>68127762-436c-50d7-25a6-754a007bae55</v>
    <v>en-US</v>
    <v>Map</v>
  </rv>
  <rv s="0">
    <v>536870912</v>
    <v>Saint Thomas Parish</v>
    <v>856ea0fe-683d-ede2-2b1f-33722197893c</v>
    <v>en-US</v>
    <v>Map</v>
  </rv>
  <rv s="0">
    <v>536870912</v>
    <v>Saint Peter Parish</v>
    <v>72a35400-476e-b0e1-6498-54a19b5ef9bb</v>
    <v>en-US</v>
    <v>Map</v>
  </rv>
  <rv s="0">
    <v>536870912</v>
    <v>Saint Andrew Parish</v>
    <v>3c341a51-f476-6b89-9624-c2fcc8d53f31</v>
    <v>en-US</v>
    <v>Map</v>
  </rv>
  <rv s="3">
    <v>60</v>
  </rv>
  <rv s="1">
    <fb>0.27494456583850901</fb>
    <v>28</v>
  </rv>
  <rv s="1">
    <fb>0.35600000000000004</fb>
    <v>28</v>
  </rv>
  <rv s="1">
    <fb>0.10331000328064001</fb>
    <v>37</v>
  </rv>
  <rv s="1">
    <fb>89431</fb>
    <v>29</v>
  </rv>
  <rv s="17">
    <v>#VALUE!</v>
    <v>en-US</v>
    <v>9f89dfaf-5d55-0b9a-df17-7ed2831787b1</v>
    <v>536870912</v>
    <v>1</v>
    <v>204</v>
    <v>205</v>
    <v>Barbados</v>
    <v>24</v>
    <v>49</v>
    <v>Map</v>
    <v>26</v>
    <v>206</v>
    <v>BB</v>
    <v>1000</v>
    <v>1001</v>
    <v>767</v>
    <v>1002</v>
    <v>248</v>
    <v>1003</v>
    <v>1004</v>
    <v>1005</v>
    <v>1006</v>
    <v>BBD</v>
    <v>Barbados is an island country in the Lesser Antilles of the West Indies, in the Caribbean region of the Americas, and the most easterly of the Caribbean Islands. It occupies an area of 432 km² and has a population of about 287,000. Its capital and largest city is Bridgetown.</v>
    <v>1007</v>
    <v>1008</v>
    <v>365</v>
    <v>1009</v>
    <v>1010</v>
    <v>1011</v>
    <v>1012</v>
    <v>1013</v>
    <v>1003</v>
    <v>1016</v>
    <v>1017</v>
    <v>1018</v>
    <v>1019</v>
    <v>1020</v>
    <v>1021</v>
    <v>Barbados</v>
    <v>In Plenty and In Time of Need</v>
    <v>1022</v>
    <v>Barbados</v>
    <v>1023</v>
    <v>1024</v>
    <v>1025</v>
    <v>1026</v>
    <v>1038</v>
    <v>1039</v>
    <v>392</v>
    <v>1040</v>
    <v>1041</v>
    <v>Barbados</v>
    <v>1042</v>
    <v>mdp/vdpid/18</v>
  </rv>
  <rv s="0">
    <v>536870912</v>
    <v>Belarus</v>
    <v>70f0e4f4-4cfb-8ee3-cfe6-041ba6b221bc</v>
    <v>en-US</v>
    <v>Map</v>
  </rv>
  <rv s="1">
    <fb>0.42035489126993902</fb>
    <v>28</v>
  </rv>
  <rv s="1">
    <fb>207600</fb>
    <v>29</v>
  </rv>
  <rv s="1">
    <fb>155000</fb>
    <v>29</v>
  </rv>
  <rv s="1">
    <fb>9.9</fb>
    <v>30</v>
  </rv>
  <rv s="1">
    <fb>375</fb>
    <v>31</v>
  </rv>
  <rv s="0">
    <v>536870912</v>
    <v>Minsk</v>
    <v>7d5fe25b-a082-1bd8-278a-66d1e889c777</v>
    <v>en-US</v>
    <v>Map</v>
  </rv>
  <rv s="1">
    <fb>58279.631000000001</fb>
    <v>29</v>
  </rv>
  <rv s="1">
    <fb>5.5981559503985298E-2</fb>
    <v>28</v>
  </rv>
  <rv s="1">
    <fb>3679.9788400688999</fb>
    <v>29</v>
  </rv>
  <rv s="1">
    <fb>1.448</fb>
    <v>30</v>
  </rv>
  <rv s="1">
    <fb>0.426301064968239</fb>
    <v>28</v>
  </rv>
  <rv s="1">
    <fb>92.440375016529202</fb>
    <v>36</v>
  </rv>
  <rv s="1">
    <fb>0.6</fb>
    <v>33</v>
  </rv>
  <rv s="1">
    <fb>63080457022.659897</fb>
    <v>34</v>
  </rv>
  <rv s="1">
    <fb>1.0050021</fb>
    <v>28</v>
  </rv>
  <rv s="1">
    <fb>0.87429089999999998</fb>
    <v>28</v>
  </rv>
  <rv s="1">
    <fb>2.6</fb>
    <v>36</v>
  </rv>
  <rv s="0">
    <v>805306368</v>
    <v>Alexander Lukashenko (President)</v>
    <v>f1271f40-73e7-294e-b707-41d58d186567</v>
    <v>en-US</v>
    <v>Generic</v>
  </rv>
  <rv s="3">
    <v>61</v>
  </rv>
  <rv s="4">
    <v>https://www.bing.com/search?q=belarus&amp;form=skydnc</v>
    <v>Learn more on Bing</v>
  </rv>
  <rv s="1">
    <fb>74.1756097560976</fb>
    <v>36</v>
  </rv>
  <rv s="1">
    <fb>0</fb>
    <v>34</v>
  </rv>
  <rv s="1">
    <fb>2</fb>
    <v>36</v>
  </rv>
  <rv s="1">
    <fb>1.49</fb>
    <v>33</v>
  </rv>
  <rv s="3">
    <v>62</v>
  </rv>
  <rv s="1">
    <fb>0.34543326620000003</fb>
    <v>28</v>
  </rv>
  <rv s="1">
    <fb>5.1905000000000001</fb>
    <v>30</v>
  </rv>
  <rv s="1">
    <fb>9466856</fb>
    <v>29</v>
  </rv>
  <rv s="1">
    <fb>0.35499999999999998</fb>
    <v>28</v>
  </rv>
  <rv s="1">
    <fb>4.2999999999999997E-2</fb>
    <v>28</v>
  </rv>
  <rv s="1">
    <fb>0.10099999999999999</fb>
    <v>28</v>
  </rv>
  <rv s="1">
    <fb>0.14400000000000002</fb>
    <v>28</v>
  </rv>
  <rv s="1">
    <fb>0.64130996704101606</fb>
    <v>28</v>
  </rv>
  <rv s="0">
    <v>536870912</v>
    <v>Brest</v>
    <v>6c3c6abd-ba6c-bc21-19c7-ffa8180a1ebb</v>
    <v>en-US</v>
    <v>Map</v>
  </rv>
  <rv s="0">
    <v>536870912</v>
    <v>Hrodna</v>
    <v>f0c3d29f-07a8-efbf-d4a0-27f6b7cb3db7</v>
    <v>en-US</v>
    <v>Map</v>
  </rv>
  <rv s="0">
    <v>536870912</v>
    <v>Minsk Region</v>
    <v>ffb2e5af-d28b-f746-5de3-97cae92a9146</v>
    <v>en-US</v>
    <v>Map</v>
  </rv>
  <rv s="0">
    <v>536870912</v>
    <v>Vitebsk Region</v>
    <v>6de767f2-c556-bb0e-4e0d-d574e233a67e</v>
    <v>en-US</v>
    <v>Map</v>
  </rv>
  <rv s="0">
    <v>536870912</v>
    <v>Mogilev Region</v>
    <v>3f19e5be-9876-46bf-46d4-862f70521fbb</v>
    <v>en-US</v>
    <v>Map</v>
  </rv>
  <rv s="0">
    <v>536870912</v>
    <v>Gomel Region</v>
    <v>fc2c550e-f347-af1e-a7dd-2fe62699a809</v>
    <v>en-US</v>
    <v>Map</v>
  </rv>
  <rv s="3">
    <v>63</v>
  </rv>
  <rv s="1">
    <fb>0.14672568969838901</fb>
    <v>28</v>
  </rv>
  <rv s="3">
    <v>64</v>
  </rv>
  <rv s="1">
    <fb>0.53299999999999992</fb>
    <v>28</v>
  </rv>
  <rv s="1">
    <fb>4.5949997901916506E-2</fb>
    <v>37</v>
  </rv>
  <rv s="1">
    <fb>7482982</fb>
    <v>29</v>
  </rv>
  <rv s="18">
    <v>#VALUE!</v>
    <v>en-US</v>
    <v>70f0e4f4-4cfb-8ee3-cfe6-041ba6b221bc</v>
    <v>536870912</v>
    <v>1</v>
    <v>214</v>
    <v>215</v>
    <v>Belarus</v>
    <v>24</v>
    <v>49</v>
    <v>Map</v>
    <v>26</v>
    <v>216</v>
    <v>BY</v>
    <v>1045</v>
    <v>1046</v>
    <v>1047</v>
    <v>1048</v>
    <v>1049</v>
    <v>1050</v>
    <v>1051</v>
    <v>1052</v>
    <v>BYN</v>
    <v>Belarus, officially the Republic of Belarus, is a landlocked country in Eastern Europe. It is bordered by Russia to the east and northeast, Ukraine to the south, Poland to the west, and Lithuania and Latvia to the northwest. Covering an area of 207,600 square kilometres and with a population of 9.3 million, Belarus is the 13th-largest and the 20th-most populous country in Europe. The country is administratively divided into seven regions. Minsk is the capital and largest city.</v>
    <v>1053</v>
    <v>1054</v>
    <v>1055</v>
    <v>1056</v>
    <v>1057</v>
    <v>1058</v>
    <v>1059</v>
    <v>1060</v>
    <v>1061</v>
    <v>1050</v>
    <v>1063</v>
    <v>1064</v>
    <v>1065</v>
    <v>1066</v>
    <v>1067</v>
    <v>1068</v>
    <v>Belarus</v>
    <v>My Belarusy</v>
    <v>1069</v>
    <v>Republic of Belarus</v>
    <v>1070</v>
    <v>1071</v>
    <v>1072</v>
    <v>184</v>
    <v>913</v>
    <v>1073</v>
    <v>1074</v>
    <v>1075</v>
    <v>1076</v>
    <v>638</v>
    <v>1077</v>
    <v>1084</v>
    <v>1085</v>
    <v>1086</v>
    <v>1087</v>
    <v>1088</v>
    <v>Belarus</v>
    <v>1089</v>
    <v>mdp/vdpid/29</v>
  </rv>
  <rv s="0">
    <v>536870912</v>
    <v>Belgium</v>
    <v>ac5bcc34-e1cd-2e76-9d31-fb1be1159a5e</v>
    <v>en-US</v>
    <v>Map</v>
  </rv>
  <rv s="1">
    <fb>0.44610305443465298</fb>
    <v>28</v>
  </rv>
  <rv s="1">
    <fb>30528</fb>
    <v>29</v>
  </rv>
  <rv s="1">
    <fb>32000</fb>
    <v>29</v>
  </rv>
  <rv s="1">
    <fb>10.3</fb>
    <v>30</v>
  </rv>
  <rv s="1">
    <fb>32</fb>
    <v>31</v>
  </rv>
  <rv s="0">
    <v>536870912</v>
    <v>City of Brussels</v>
    <v>95e13b04-adba-5f35-d2c5-f828990ca1fd</v>
    <v>en-US</v>
    <v>Map</v>
  </rv>
  <rv s="1">
    <fb>96889.474000000002</fb>
    <v>29</v>
  </rv>
  <rv s="1">
    <fb>117.11045718797099</fb>
    <v>32</v>
  </rv>
  <rv s="1">
    <fb>1.43681956996435E-2</fb>
    <v>28</v>
  </rv>
  <rv s="1">
    <fb>7709.1230778824702</fb>
    <v>29</v>
  </rv>
  <rv s="1">
    <fb>1.62</fb>
    <v>30</v>
  </rv>
  <rv s="1">
    <fb>0.22583884638555801</fb>
    <v>28</v>
  </rv>
  <rv s="1">
    <fb>75.870784353682396</fb>
    <v>36</v>
  </rv>
  <rv s="1">
    <fb>1.43</fb>
    <v>33</v>
  </rv>
  <rv s="1">
    <fb>529606710418.03802</fb>
    <v>34</v>
  </rv>
  <rv s="1">
    <fb>1.0390557</fb>
    <v>28</v>
  </rv>
  <rv s="1">
    <fb>0.79661730000000008</fb>
    <v>28</v>
  </rv>
  <rv s="0">
    <v>536870912</v>
    <v>Brussels</v>
    <v>f77206fd-fe4f-6c8e-5588-1d0651b151ea</v>
    <v>en-US</v>
    <v>Map</v>
  </rv>
  <rv s="4">
    <v>https://www.bing.com/search?q=belgium&amp;form=skydnc</v>
    <v>Learn more on Bing</v>
  </rv>
  <rv s="1">
    <fb>81.595121951219497</fb>
    <v>36</v>
  </rv>
  <rv s="1">
    <fb>321093542983.70203</fb>
    <v>34</v>
  </rv>
  <rv s="1">
    <fb>10.31</fb>
    <v>33</v>
  </rv>
  <rv s="3">
    <v>65</v>
  </rv>
  <rv s="1">
    <fb>0.17567192210000002</fb>
    <v>28</v>
  </rv>
  <rv s="1">
    <fb>3.0709</fb>
    <v>30</v>
  </rv>
  <rv s="1">
    <fb>11484055</fb>
    <v>29</v>
  </rv>
  <rv s="1">
    <fb>0.22699999999999998</fb>
    <v>28</v>
  </rv>
  <rv s="1">
    <fb>0.21899999999999997</fb>
    <v>28</v>
  </rv>
  <rv s="1">
    <fb>0.36299999999999999</fb>
    <v>28</v>
  </rv>
  <rv s="1">
    <fb>8.6999999999999994E-2</fb>
    <v>28</v>
  </rv>
  <rv s="1">
    <fb>0.14199999999999999</fb>
    <v>28</v>
  </rv>
  <rv s="1">
    <fb>0.18100000000000002</fb>
    <v>28</v>
  </rv>
  <rv s="1">
    <fb>0.53562000274658206</fb>
    <v>28</v>
  </rv>
  <rv s="3">
    <v>66</v>
  </rv>
  <rv s="1">
    <fb>0.23994106172459101</fb>
    <v>28</v>
  </rv>
  <rv s="1">
    <fb>0.55399999999999994</fb>
    <v>28</v>
  </rv>
  <rv s="1">
    <fb>5.5890002250671394E-2</fb>
    <v>37</v>
  </rv>
  <rv s="1">
    <fb>11259082</fb>
    <v>29</v>
  </rv>
  <rv s="19">
    <v>#VALUE!</v>
    <v>en-US</v>
    <v>ac5bcc34-e1cd-2e76-9d31-fb1be1159a5e</v>
    <v>536870912</v>
    <v>1</v>
    <v>225</v>
    <v>226</v>
    <v>Belgium</v>
    <v>24</v>
    <v>49</v>
    <v>Map</v>
    <v>26</v>
    <v>227</v>
    <v>BE</v>
    <v>1092</v>
    <v>1093</v>
    <v>1094</v>
    <v>1095</v>
    <v>1096</v>
    <v>1097</v>
    <v>1098</v>
    <v>1099</v>
    <v>1100</v>
    <v>EUR</v>
    <v>Belgium, officially the Kingdom of Belgium, is a country in Northwestern Europe. The country is bordered by the Netherlands to the north, Germany to the east, Luxembourg to the southeast, France to the southwest, and the North Sea to the northwest. It covers an area of 30,689 km² and has a population of more than 11.5 million, making it the 22nd most densely populated country in the world and the 6th most densely populated country in Europe, with a density of 376 per square kilometre. The capital and largest city is Brussels; other major cities are Antwerp, Ghent, Charleroi, Liège, Bruges, Namur, and Leuven.</v>
    <v>1101</v>
    <v>1102</v>
    <v>1103</v>
    <v>1104</v>
    <v>1105</v>
    <v>1106</v>
    <v>1107</v>
    <v>1108</v>
    <v>620</v>
    <v>1109</v>
    <v>1110</v>
    <v>1111</v>
    <v>1112</v>
    <v>370</v>
    <v>1113</v>
    <v>Belgium</v>
    <v>Brabançonne</v>
    <v>1114</v>
    <v>Kingdom of Belgium</v>
    <v>1115</v>
    <v>1116</v>
    <v>1117</v>
    <v>1118</v>
    <v>1119</v>
    <v>1120</v>
    <v>498</v>
    <v>1121</v>
    <v>1122</v>
    <v>1123</v>
    <v>1124</v>
    <v>1125</v>
    <v>1126</v>
    <v>149</v>
    <v>1127</v>
    <v>1128</v>
    <v>Belgium</v>
    <v>1129</v>
    <v>mdp/vdpid/21</v>
  </rv>
  <rv s="0">
    <v>536870912</v>
    <v>Belize</v>
    <v>eae59045-3e7c-550b-bf09-43e8fa37d86c</v>
    <v>en-US</v>
    <v>Map</v>
  </rv>
  <rv s="1">
    <fb>7.0144673388864501E-2</fb>
    <v>28</v>
  </rv>
  <rv s="1">
    <fb>22966</fb>
    <v>29</v>
  </rv>
  <rv s="1">
    <fb>2000</fb>
    <v>29</v>
  </rv>
  <rv s="1">
    <fb>20.786000000000001</fb>
    <v>30</v>
  </rv>
  <rv s="1">
    <fb>501</fb>
    <v>31</v>
  </rv>
  <rv s="0">
    <v>536870912</v>
    <v>Belmopan</v>
    <v>dad1dd30-ed1c-0202-05ab-669ad8919a90</v>
    <v>en-US</v>
    <v>Map</v>
  </rv>
  <rv s="1">
    <fb>568.38499999999999</fb>
    <v>29</v>
  </rv>
  <rv s="1">
    <fb>105.677036031274</fb>
    <v>32</v>
  </rv>
  <rv s="1">
    <fb>-8.8528155199999996E-3</fb>
    <v>28</v>
  </rv>
  <rv s="1">
    <fb>2.3069999999999999</fb>
    <v>30</v>
  </rv>
  <rv s="1">
    <fb>0.59679089403633501</fb>
    <v>28</v>
  </rv>
  <rv s="1">
    <fb>1.1299999999999999</fb>
    <v>33</v>
  </rv>
  <rv s="1">
    <fb>1879613600</fb>
    <v>34</v>
  </rv>
  <rv s="1">
    <fb>1.1169688</fb>
    <v>28</v>
  </rv>
  <rv s="1">
    <fb>0.24656639999999999</fb>
    <v>28</v>
  </rv>
  <rv s="1">
    <fb>11.2</fb>
    <v>36</v>
  </rv>
  <rv s="0">
    <v>536870912</v>
    <v>Belize City</v>
    <v>8f0e9015-6b2a-49be-e880-840892d4b61b</v>
    <v>en-US</v>
    <v>Map</v>
  </rv>
  <rv s="0">
    <v>805306368</v>
    <v>Johnny Briceño (Prime Minister)</v>
    <v>fc266a28-f4c6-9adf-b1d7-26c8c0c93f25</v>
    <v>en-US</v>
    <v>Generic</v>
  </rv>
  <rv s="3">
    <v>67</v>
  </rv>
  <rv s="4">
    <v>https://www.bing.com/search?q=belize&amp;form=skydnc</v>
    <v>Learn more on Bing</v>
  </rv>
  <rv s="1">
    <fb>74.495999999999995</fb>
    <v>36</v>
  </rv>
  <rv s="1">
    <fb>36</fb>
    <v>36</v>
  </rv>
  <rv s="1">
    <fb>1.65</fb>
    <v>33</v>
  </rv>
  <rv s="1">
    <fb>0.22653518250000002</fb>
    <v>28</v>
  </rv>
  <rv s="1">
    <fb>1.1229</fb>
    <v>30</v>
  </rv>
  <rv s="1">
    <fb>390353</fb>
    <v>29</v>
  </rv>
  <rv s="1">
    <fb>0.19399999999999998</fb>
    <v>28</v>
  </rv>
  <rv s="1">
    <fb>0.42399999999999999</fb>
    <v>28</v>
  </rv>
  <rv s="1">
    <fb>0.57700000000000007</fb>
    <v>28</v>
  </rv>
  <rv s="1">
    <fb>9.0000000000000011E-3</fb>
    <v>28</v>
  </rv>
  <rv s="1">
    <fb>3.2000000000000001E-2</fb>
    <v>28</v>
  </rv>
  <rv s="1">
    <fb>0.65055999755859406</fb>
    <v>28</v>
  </rv>
  <rv s="0">
    <v>536870912</v>
    <v>Belize District</v>
    <v>409b313f-3766-80d5-7bad-2ef05a3772d5</v>
    <v>en-US</v>
    <v>Map</v>
  </rv>
  <rv s="0">
    <v>536870912</v>
    <v>Orange Walk District</v>
    <v>e2c07473-b05a-03ba-cac3-f4fa1fba9ea1</v>
    <v>en-US</v>
    <v>Map</v>
  </rv>
  <rv s="0">
    <v>536870912</v>
    <v>Corozal District</v>
    <v>08cc89bc-1318-db5b-d64f-3824ae1c2826</v>
    <v>en-US</v>
    <v>Map</v>
  </rv>
  <rv s="0">
    <v>536870912</v>
    <v>Stann Creek District</v>
    <v>1c03201e-86fb-790c-6d28-ad109e2e7b5e</v>
    <v>en-US</v>
    <v>Map</v>
  </rv>
  <rv s="0">
    <v>536870912</v>
    <v>Toledo District</v>
    <v>c3c6b98d-3c9e-a32e-5a63-37509945ac40</v>
    <v>en-US</v>
    <v>Map</v>
  </rv>
  <rv s="0">
    <v>536870912</v>
    <v>Cayo District</v>
    <v>1347ac81-8a46-0687-d9ce-4a2f24ebb647</v>
    <v>en-US</v>
    <v>Map</v>
  </rv>
  <rv s="3">
    <v>68</v>
  </rv>
  <rv s="1">
    <fb>0.26337913307198102</fb>
    <v>28</v>
  </rv>
  <rv s="3">
    <v>69</v>
  </rv>
  <rv s="1">
    <fb>0.311</fb>
    <v>28</v>
  </rv>
  <rv s="1">
    <fb>6.41300010681152E-2</fb>
    <v>37</v>
  </rv>
  <rv s="1">
    <fb>179039</fb>
    <v>29</v>
  </rv>
  <rv s="20">
    <v>#VALUE!</v>
    <v>en-US</v>
    <v>eae59045-3e7c-550b-bf09-43e8fa37d86c</v>
    <v>536870912</v>
    <v>1</v>
    <v>236</v>
    <v>237</v>
    <v>Belize</v>
    <v>24</v>
    <v>49</v>
    <v>Map</v>
    <v>26</v>
    <v>238</v>
    <v>BZ</v>
    <v>1132</v>
    <v>1133</v>
    <v>1134</v>
    <v>1135</v>
    <v>1136</v>
    <v>1137</v>
    <v>1138</v>
    <v>1139</v>
    <v>1140</v>
    <v>BZD</v>
    <v>Belize is a country on the northeastern coast of Central America. It borders Mexico to the north, the Caribbean Sea to the east, and Guatemala to the west and south. It has an area of 22,970 square kilometres and a population of 419,199. Its mainland is about 290 km long and 110 km wide. It has the lowest population and population density in Central America. Its population growth rate of 1.87% per year is the second-highest in the region and one of the highest in the Western Hemisphere. Its capital is Belmopan, and its largest city is Belize City.</v>
    <v>1141</v>
    <v>1142</v>
    <v>365</v>
    <v>1143</v>
    <v>1144</v>
    <v>1145</v>
    <v>1146</v>
    <v>1147</v>
    <v>1148</v>
    <v>1150</v>
    <v>1151</v>
    <v>1152</v>
    <v>1153</v>
    <v>1154</v>
    <v>Belize</v>
    <v>Land of the Free</v>
    <v>378</v>
    <v>Belize</v>
    <v>1155</v>
    <v>1156</v>
    <v>1157</v>
    <v>1158</v>
    <v>1159</v>
    <v>1160</v>
    <v>1161</v>
    <v>1162</v>
    <v>326</v>
    <v>103</v>
    <v>1163</v>
    <v>1170</v>
    <v>1171</v>
    <v>1172</v>
    <v>1173</v>
    <v>1174</v>
    <v>Belize</v>
    <v>1175</v>
    <v>mdp/vdpid/24</v>
  </rv>
  <rv s="0">
    <v>536870912</v>
    <v>Benin</v>
    <v>fd7f79df-e6ce-a0dc-2a07-c156019e62e4</v>
    <v>en-US</v>
    <v>Map</v>
  </rv>
  <rv s="1">
    <fb>0.33256473926924401</fb>
    <v>28</v>
  </rv>
  <rv s="1">
    <fb>112622</fb>
    <v>29</v>
  </rv>
  <rv s="1">
    <fb>12000</fb>
    <v>29</v>
  </rv>
  <rv s="1">
    <fb>36.220999999999997</fb>
    <v>30</v>
  </rv>
  <rv s="1">
    <fb>229</fb>
    <v>31</v>
  </rv>
  <rv s="0">
    <v>536870912</v>
    <v>Porto-Novo</v>
    <v>03bd3c55-9557-8577-e456-672fc53d7d5d</v>
    <v>en-US</v>
    <v>Map</v>
  </rv>
  <rv s="1">
    <fb>6475.9219999999996</fb>
    <v>29</v>
  </rv>
  <rv s="1">
    <fb>110.709095484763</fb>
    <v>32</v>
  </rv>
  <rv s="1">
    <fb>-9.1568157286491501E-3</fb>
    <v>28</v>
  </rv>
  <rv s="1">
    <fb>100.22512254003701</fb>
    <v>29</v>
  </rv>
  <rv s="1">
    <fb>4.8360000000000003</fb>
    <v>30</v>
  </rv>
  <rv s="1">
    <fb>0.37788222774033398</fb>
    <v>28</v>
  </rv>
  <rv s="1">
    <fb>36.724581325344801</fb>
    <v>36</v>
  </rv>
  <rv s="1">
    <fb>0.72</fb>
    <v>33</v>
  </rv>
  <rv s="1">
    <fb>14390709094.938601</fb>
    <v>34</v>
  </rv>
  <rv s="1">
    <fb>1.2195825</fb>
    <v>28</v>
  </rv>
  <rv s="1">
    <fb>0.12274139999999999</fb>
    <v>28</v>
  </rv>
  <rv s="1">
    <fb>60.5</fb>
    <v>36</v>
  </rv>
  <rv s="0">
    <v>536870912</v>
    <v>Cotonou</v>
    <v>e37489c6-6216-d1a1-37ca-5cae638b76ec</v>
    <v>en-US</v>
    <v>Map</v>
  </rv>
  <rv s="3">
    <v>70</v>
  </rv>
  <rv s="4">
    <v>https://www.bing.com/search?q=benin&amp;form=skydnc</v>
    <v>Learn more on Bing</v>
  </rv>
  <rv s="1">
    <fb>61.47</fb>
    <v>36</v>
  </rv>
  <rv s="1">
    <fb>397</fb>
    <v>36</v>
  </rv>
  <rv s="1">
    <fb>0.39</fb>
    <v>33</v>
  </rv>
  <rv s="3">
    <v>71</v>
  </rv>
  <rv s="1">
    <fb>0.40496587409999996</fb>
    <v>28</v>
  </rv>
  <rv s="1">
    <fb>7.9100000000000004E-2</fb>
    <v>30</v>
  </rv>
  <rv s="1">
    <fb>11801151</fb>
    <v>29</v>
  </rv>
  <rv s="1">
    <fb>0.376</fb>
    <v>28</v>
  </rv>
  <rv s="1">
    <fb>0.52100000000000002</fb>
    <v>28</v>
  </rv>
  <rv s="1">
    <fb>0.01</fb>
    <v>28</v>
  </rv>
  <rv s="1">
    <fb>9.6000000000000002E-2</fb>
    <v>28</v>
  </rv>
  <rv s="1">
    <fb>0.70867996215820295</fb>
    <v>28</v>
  </rv>
  <rv s="0">
    <v>536870912</v>
    <v>Kouffo Department</v>
    <v>22b6a768-49f9-a3f3-dbc7-1ed882382e84</v>
    <v>en-US</v>
    <v>Map</v>
  </rv>
  <rv s="0">
    <v>536870912</v>
    <v>Ouémé Department</v>
    <v>4947cc35-3581-1570-acd5-e90f9cb6f1fc</v>
    <v>en-US</v>
    <v>Map</v>
  </rv>
  <rv s="0">
    <v>536870912</v>
    <v>Atlantique Department</v>
    <v>a8b1d989-46d7-9f32-6737-012b6e567663</v>
    <v>en-US</v>
    <v>Map</v>
  </rv>
  <rv s="0">
    <v>536870912</v>
    <v>Borgou</v>
    <v>5cdeafb1-70b0-340f-3163-b095d91c9070</v>
    <v>en-US</v>
    <v>Map</v>
  </rv>
  <rv s="0">
    <v>536870912</v>
    <v>Atakora</v>
    <v>24b521e6-2d25-a462-1fe9-31d977f83cbc</v>
    <v>en-US</v>
    <v>Map</v>
  </rv>
  <rv s="0">
    <v>536870912</v>
    <v>Alibori</v>
    <v>548de0a8-8966-1755-3701-c53e579431e7</v>
    <v>en-US</v>
    <v>Map</v>
  </rv>
  <rv s="0">
    <v>536870912</v>
    <v>Plateau Department</v>
    <v>c84679b4-0b88-9a28-ef82-9cc7eb5b5020</v>
    <v>en-US</v>
    <v>Map</v>
  </rv>
  <rv s="0">
    <v>536870912</v>
    <v>Mono</v>
    <v>b1530902-d753-87e7-7b71-cf5f5a134189</v>
    <v>en-US</v>
    <v>Map</v>
  </rv>
  <rv s="0">
    <v>536870912</v>
    <v>Collines Department</v>
    <v>2c901451-7b35-4224-39b6-b63b4e9e4a40</v>
    <v>en-US</v>
    <v>Map</v>
  </rv>
  <rv s="0">
    <v>536870912</v>
    <v>Zou Department</v>
    <v>8269a0ab-0ce7-2ca6-aab4-ad95a7aa3717</v>
    <v>en-US</v>
    <v>Map</v>
  </rv>
  <rv s="0">
    <v>536870912</v>
    <v>Donga</v>
    <v>e5466c4e-b92f-6e2c-1e5c-9523dbff0711</v>
    <v>en-US</v>
    <v>Map</v>
  </rv>
  <rv s="3">
    <v>72</v>
  </rv>
  <rv s="1">
    <fb>0.10789142547378701</fb>
    <v>28</v>
  </rv>
  <rv s="1">
    <fb>0.48899999999999999</fb>
    <v>28</v>
  </rv>
  <rv s="1">
    <fb>2.2320001125335699E-2</fb>
    <v>37</v>
  </rv>
  <rv s="1">
    <fb>5648149</fb>
    <v>29</v>
  </rv>
  <rv s="6">
    <v>#VALUE!</v>
    <v>en-US</v>
    <v>fd7f79df-e6ce-a0dc-2a07-c156019e62e4</v>
    <v>536870912</v>
    <v>1</v>
    <v>245</v>
    <v>48</v>
    <v>Benin</v>
    <v>24</v>
    <v>49</v>
    <v>Map</v>
    <v>26</v>
    <v>246</v>
    <v>BJ</v>
    <v>1178</v>
    <v>1179</v>
    <v>1180</v>
    <v>1181</v>
    <v>1182</v>
    <v>1183</v>
    <v>1184</v>
    <v>1185</v>
    <v>1186</v>
    <v>XOF</v>
    <v>Benin, officially the Republic of Benin, and formerly Dahomey, is a country in West Africa. It is bordered by Togo to the west, Nigeria to the east, Burkina Faso to the north-west, and Niger to the north-east. The majority of its population lives on the southern coastline of the Bight of Benin, part of the Gulf of Guinea in the northernmost tropical portion of the Atlantic Ocean. The capital is Porto-Novo, and the seat of government is in Cotonou, the most populous city and economic capital. Benin covers an area of 114,763 square kilometres and its population in 2018 was estimated to be approximately 11.49 million. It is a tropical nation, dependent on agriculture, and is an exporter of palm oil and cotton. Some employment and income arise from subsistence farming.</v>
    <v>1187</v>
    <v>1188</v>
    <v>1189</v>
    <v>1190</v>
    <v>1191</v>
    <v>1192</v>
    <v>1193</v>
    <v>1194</v>
    <v>1195</v>
    <v>1196</v>
    <v>1197</v>
    <v>1198</v>
    <v>1199</v>
    <v>1200</v>
    <v>1201</v>
    <v>Benin</v>
    <v>L'Aube Nouvelle</v>
    <v>1202</v>
    <v>Republic of Benin</v>
    <v>1203</v>
    <v>1204</v>
    <v>1205</v>
    <v>496</v>
    <v>1206</v>
    <v>1207</v>
    <v>1208</v>
    <v>1162</v>
    <v>1209</v>
    <v>1122</v>
    <v>1210</v>
    <v>1222</v>
    <v>1223</v>
    <v>349</v>
    <v>1224</v>
    <v>1225</v>
    <v>Benin</v>
    <v>1226</v>
    <v>mdp/vdpid/28</v>
  </rv>
  <rv s="0">
    <v>536870912</v>
    <v>Bhutan</v>
    <v>10889457-0175-c510-019f-5ced6d4a02ed</v>
    <v>en-US</v>
    <v>Map</v>
  </rv>
  <rv s="1">
    <fb>0.136063342409668</fb>
    <v>28</v>
  </rv>
  <rv s="1">
    <fb>38394</fb>
    <v>29</v>
  </rv>
  <rv s="1">
    <fb>6000</fb>
    <v>29</v>
  </rv>
  <rv s="1">
    <fb>17.259</fb>
    <v>30</v>
  </rv>
  <rv s="1">
    <fb>975</fb>
    <v>31</v>
  </rv>
  <rv s="0">
    <v>536870912</v>
    <v>Thimphu</v>
    <v>f5d856a6-c9ae-0fff-5969-806e5a5604dd</v>
    <v>en-US</v>
    <v>Map</v>
  </rv>
  <rv s="1">
    <fb>1261.4480000000001</fb>
    <v>29</v>
  </rv>
  <rv s="1">
    <fb>167.18245868540899</fb>
    <v>32</v>
  </rv>
  <rv s="1">
    <fb>2.7258210430730401E-2</fb>
    <v>28</v>
  </rv>
  <rv s="1">
    <fb>1.9750000000000001</fb>
    <v>30</v>
  </rv>
  <rv s="1">
    <fb>0.72484536714605996</fb>
    <v>28</v>
  </rv>
  <rv s="1">
    <fb>0.98</fb>
    <v>33</v>
  </rv>
  <rv s="1">
    <fb>2446674101.3737001</fb>
    <v>34</v>
  </rv>
  <rv s="1">
    <fb>1.0013968</fb>
    <v>28</v>
  </rv>
  <rv s="1">
    <fb>0.15554509999999999</fb>
    <v>28</v>
  </rv>
  <rv s="2">
    <v>6</v>
    <v>26</v>
    <v>258</v>
    <v>6</v>
    <v>0</v>
    <v>Image of Bhutan</v>
  </rv>
  <rv s="1">
    <fb>24.8</fb>
    <v>36</v>
  </rv>
  <rv s="0">
    <v>805306368</v>
    <v>Jigme Khesar Namgyel Wangchuck (Monarch)</v>
    <v>ec5101fc-706d-4df9-efb3-7290d7ea6c19</v>
    <v>en-US</v>
    <v>Generic</v>
  </rv>
  <rv s="0">
    <v>805306368</v>
    <v>Lotay Tshering (Prime Minister)</v>
    <v>b1b3a425-ae5a-676a-dde1-648970793878</v>
    <v>en-US</v>
    <v>Generic</v>
  </rv>
  <rv s="3">
    <v>73</v>
  </rv>
  <rv s="4">
    <v>https://www.bing.com/search?q=bhutan&amp;form=skydnc</v>
    <v>Learn more on Bing</v>
  </rv>
  <rv s="1">
    <fb>71.459999999999994</fb>
    <v>36</v>
  </rv>
  <rv s="1">
    <fb>183</fb>
    <v>36</v>
  </rv>
  <rv s="1">
    <fb>0.32</fb>
    <v>33</v>
  </rv>
  <rv s="3">
    <v>74</v>
  </rv>
  <rv s="1">
    <fb>0.19794020509999999</fb>
    <v>28</v>
  </rv>
  <rv s="1">
    <fb>0.42420000000000002</fb>
    <v>30</v>
  </rv>
  <rv s="1">
    <fb>727145</fb>
    <v>29</v>
  </rv>
  <rv s="1">
    <fb>0.27899999999999997</fb>
    <v>28</v>
  </rv>
  <rv s="1">
    <fb>0.44400000000000001</fb>
    <v>28</v>
  </rv>
  <rv s="1">
    <fb>2.7000000000000003E-2</fb>
    <v>28</v>
  </rv>
  <rv s="1">
    <fb>6.7000000000000004E-2</fb>
    <v>28</v>
  </rv>
  <rv s="1">
    <fb>0.155</fb>
    <v>28</v>
  </rv>
  <rv s="1">
    <fb>0.66713996887207005</fb>
    <v>28</v>
  </rv>
  <rv s="0">
    <v>536870912</v>
    <v>Thimphu District</v>
    <v>a7c71886-c68c-6f9c-a46d-9fc6367e5384</v>
    <v>en-US</v>
    <v>Map</v>
  </rv>
  <rv s="0">
    <v>536870912</v>
    <v>Bumthang District</v>
    <v>c9d9491b-78c6-ee53-3e10-7161a7aab970</v>
    <v>en-US</v>
    <v>Map</v>
  </rv>
  <rv s="0">
    <v>536870912</v>
    <v>Wangdue Phodrang District</v>
    <v>08dfd4ca-4969-726f-cef4-e8ecffc3aa14</v>
    <v>en-US</v>
    <v>Map</v>
  </rv>
  <rv s="0">
    <v>536870912</v>
    <v>Chukha District</v>
    <v>7d8cde63-fb73-afb8-6e8f-a7317c70e238</v>
    <v>en-US</v>
    <v>Map</v>
  </rv>
  <rv s="0">
    <v>536870912</v>
    <v>Paro District</v>
    <v>00ae02e4-2c03-8951-1644-61dd0d2a4ae0</v>
    <v>en-US</v>
    <v>Map</v>
  </rv>
  <rv s="0">
    <v>536870912</v>
    <v>Trongsa District</v>
    <v>7faa71eb-3f76-adab-b76b-90019c6feee2</v>
    <v>en-US</v>
    <v>Map</v>
  </rv>
  <rv s="0">
    <v>536870912</v>
    <v>Mongar District</v>
    <v>e72b2b9d-ac35-5368-b945-e79ae653ce8d</v>
    <v>en-US</v>
    <v>Map</v>
  </rv>
  <rv s="0">
    <v>536870912</v>
    <v>Punakha District</v>
    <v>fc16bedc-07ef-117a-5034-f58d31997444</v>
    <v>en-US</v>
    <v>Map</v>
  </rv>
  <rv s="0">
    <v>536870912</v>
    <v>Samdrup Jongkhar District</v>
    <v>9258ad98-e00a-56c8-99cb-6127bf13f82d</v>
    <v>en-US</v>
    <v>Map</v>
  </rv>
  <rv s="0">
    <v>536870912</v>
    <v>Lhuntse District</v>
    <v>e3eb7bc4-9509-0671-69c5-28bb67312e3a</v>
    <v>en-US</v>
    <v>Map</v>
  </rv>
  <rv s="0">
    <v>536870912</v>
    <v>Haa District</v>
    <v>a00f0377-849d-8753-06c7-6ef1a3ccd2d8</v>
    <v>en-US</v>
    <v>Map</v>
  </rv>
  <rv s="0">
    <v>536870912</v>
    <v>Zhemgang District</v>
    <v>84cd4160-8271-688d-87f5-97503419e619</v>
    <v>en-US</v>
    <v>Map</v>
  </rv>
  <rv s="0">
    <v>536870912</v>
    <v>Trashiyangtse District</v>
    <v>8baff5b7-abbc-2a2b-806d-d13f02f19b1e</v>
    <v>en-US</v>
    <v>Map</v>
  </rv>
  <rv s="0">
    <v>536870912</v>
    <v>Dagana District</v>
    <v>62cf2299-af59-ce64-db6c-1cf9509c8a84</v>
    <v>en-US</v>
    <v>Map</v>
  </rv>
  <rv s="0">
    <v>536870912</v>
    <v>Tsirang District</v>
    <v>6546d106-4aa9-7c03-ce69-cf5edb220344</v>
    <v>en-US</v>
    <v>Map</v>
  </rv>
  <rv s="0">
    <v>536870912</v>
    <v>Gasa District</v>
    <v>8841d62f-1173-0e62-95ba-60766e33ee4e</v>
    <v>en-US</v>
    <v>Map</v>
  </rv>
  <rv s="0">
    <v>536870912</v>
    <v>Samtse District</v>
    <v>2e1dce3f-5bde-41ef-85b0-2aeb5f4c1261</v>
    <v>en-US</v>
    <v>Map</v>
  </rv>
  <rv s="0">
    <v>536870912</v>
    <v>Pemagatshel District</v>
    <v>12fb61a6-70e3-1534-c8cb-e92667edc109</v>
    <v>en-US</v>
    <v>Map</v>
  </rv>
  <rv s="0">
    <v>536870912</v>
    <v>Trashigang District</v>
    <v>e534212a-97b7-6058-5912-6812a671f21e</v>
    <v>en-US</v>
    <v>Map</v>
  </rv>
  <rv s="0">
    <v>536870912</v>
    <v>Sarpang District</v>
    <v>00e92243-5058-ddfa-ba59-3dd58fa55054</v>
    <v>en-US</v>
    <v>Map</v>
  </rv>
  <rv s="3">
    <v>75</v>
  </rv>
  <rv s="1">
    <fb>0.160188437410588</fb>
    <v>28</v>
  </rv>
  <rv s="3">
    <v>76</v>
  </rv>
  <rv s="1">
    <fb>0.35299999999999998</fb>
    <v>28</v>
  </rv>
  <rv s="1">
    <fb>2.3420000076293902E-2</fb>
    <v>37</v>
  </rv>
  <rv s="1">
    <fb>317538</fb>
    <v>29</v>
  </rv>
  <rv s="21">
    <v>#VALUE!</v>
    <v>en-US</v>
    <v>10889457-0175-c510-019f-5ced6d4a02ed</v>
    <v>536870912</v>
    <v>1</v>
    <v>255</v>
    <v>256</v>
    <v>Bhutan</v>
    <v>24</v>
    <v>25</v>
    <v>Map</v>
    <v>26</v>
    <v>257</v>
    <v>BT</v>
    <v>1229</v>
    <v>1230</v>
    <v>1231</v>
    <v>1232</v>
    <v>1233</v>
    <v>1234</v>
    <v>1235</v>
    <v>1236</v>
    <v>1237</v>
    <v>Bhutan, officially known as the Kingdom of Bhutan, is a landlocked country in the Eastern Himalayas, located in Southern Asia between China and India. It is a mountainous country. Bhutan is known as "Druk Yul," or "Land of the Thunder Dragon". Nepal and Bangladesh are located near Bhutan but do not share a land border. The country has a population of over 788,615 and territory of 38,394 square kilometres which ranks 133rd in terms of land area and 160th in population. Bhutan is a constitutional monarchy with Vajrayana Buddhism as the state religion.</v>
    <v>1238</v>
    <v>1239</v>
    <v>365</v>
    <v>1240</v>
    <v>1241</v>
    <v>1242</v>
    <v>1243</v>
    <v>1244</v>
    <v>1245</v>
    <v>1234</v>
    <v>1248</v>
    <v>1249</v>
    <v>1250</v>
    <v>1251</v>
    <v>1252</v>
    <v>Bhutan</v>
    <v>Druk tsendhen</v>
    <v>1253</v>
    <v>Kingdom of Bhutan</v>
    <v>1254</v>
    <v>1255</v>
    <v>1256</v>
    <v>1118</v>
    <v>1257</v>
    <v>1258</v>
    <v>1259</v>
    <v>1260</v>
    <v>687</v>
    <v>1261</v>
    <v>1262</v>
    <v>1283</v>
    <v>1284</v>
    <v>1285</v>
    <v>1286</v>
    <v>1287</v>
    <v>Bhutan</v>
    <v>1288</v>
    <v>mdp/vdpid/34</v>
  </rv>
  <rv s="0">
    <v>536870912</v>
    <v>Bolivia</v>
    <v>2da62ca9-5c7a-8f0a-b312-b40ce201f0d0</v>
    <v>en-US</v>
    <v>Map</v>
  </rv>
  <rv s="1">
    <fb>0.34787224222283797</fb>
    <v>28</v>
  </rv>
  <rv s="1">
    <fb>1098581</fb>
    <v>29</v>
  </rv>
  <rv s="1">
    <fb>71000</fb>
    <v>29</v>
  </rv>
  <rv s="1">
    <fb>21.75</fb>
    <v>30</v>
  </rv>
  <rv s="1">
    <fb>591</fb>
    <v>31</v>
  </rv>
  <rv s="0">
    <v>536870912</v>
    <v>Sucre</v>
    <v>f8e304d7-f705-ae11-2527-4417e0689505</v>
    <v>en-US</v>
    <v>Map</v>
  </rv>
  <rv s="1">
    <fb>21605.964</fb>
    <v>29</v>
  </rv>
  <rv s="1">
    <fb>148.31751847535801</fb>
    <v>32</v>
  </rv>
  <rv s="1">
    <fb>1.83954504969032E-2</fb>
    <v>28</v>
  </rv>
  <rv s="1">
    <fb>742.53839974288599</fb>
    <v>29</v>
  </rv>
  <rv s="1">
    <fb>2.73</fb>
    <v>30</v>
  </rv>
  <rv s="1">
    <fb>0.50286162651158495</fb>
    <v>28</v>
  </rv>
  <rv s="1">
    <fb>84.153289986877496</fb>
    <v>36</v>
  </rv>
  <rv s="1">
    <fb>40895322865.412399</fb>
    <v>34</v>
  </rv>
  <rv s="1">
    <fb>0.98150919999999997</fb>
    <v>28</v>
  </rv>
  <rv s="1">
    <fb>21.8</fb>
    <v>36</v>
  </rv>
  <rv s="0">
    <v>536870912</v>
    <v>Santa Cruz de la Sierra</v>
    <v>af7cf39e-638f-ff6b-c0bc-d59f11e7993e</v>
    <v>en-US</v>
    <v>Map</v>
  </rv>
  <rv s="0">
    <v>805306368</v>
    <v>Luis Alberto Arce Catacora (President)</v>
    <v>d1f13422-1d15-493d-8364-b20f08fc79ae</v>
    <v>en-US</v>
    <v>Generic</v>
  </rv>
  <rv s="0">
    <v>805306368</v>
    <v>David Choquehuanca (Vice President)</v>
    <v>4084c748-353c-a859-544a-e1be262507f3</v>
    <v>en-US</v>
    <v>Generic</v>
  </rv>
  <rv s="3">
    <v>77</v>
  </rv>
  <rv s="4">
    <v>https://www.bing.com/search?q=bolivia&amp;form=skydnc</v>
    <v>Learn more on Bing</v>
  </rv>
  <rv s="1">
    <fb>71.239000000000004</fb>
    <v>36</v>
  </rv>
  <rv s="1">
    <fb>155</fb>
    <v>36</v>
  </rv>
  <rv s="3">
    <v>78</v>
  </rv>
  <rv s="1">
    <fb>0.25921914619999997</fb>
    <v>28</v>
  </rv>
  <rv s="1">
    <fb>1.5901000000000001</fb>
    <v>30</v>
  </rv>
  <rv s="1">
    <fb>11513100</fb>
    <v>29</v>
  </rv>
  <rv s="1">
    <fb>0.30399999999999999</fb>
    <v>28</v>
  </rv>
  <rv s="1">
    <fb>0.47200000000000003</fb>
    <v>28</v>
  </rv>
  <rv s="1">
    <fb>1.4999999999999999E-2</fb>
    <v>28</v>
  </rv>
  <rv s="1">
    <fb>4.5999999999999999E-2</fb>
    <v>28</v>
  </rv>
  <rv s="1">
    <fb>0.153</fb>
    <v>28</v>
  </rv>
  <rv s="1">
    <fb>0.718130035400391</fb>
    <v>28</v>
  </rv>
  <rv s="0">
    <v>536870912</v>
    <v>La Paz</v>
    <v>29c87a7e-90c5-955f-b0fc-971e7610a8fc</v>
    <v>en-US</v>
    <v>Map</v>
  </rv>
  <rv s="0">
    <v>536870912</v>
    <v>Chuquisaca</v>
    <v>02bf17fb-0e5b-d89f-1f80-9faaf75f002a</v>
    <v>en-US</v>
    <v>Map</v>
  </rv>
  <rv s="0">
    <v>536870912</v>
    <v>Cochabamba</v>
    <v>773b6e15-7981-19c3-9b72-f562f8e78fd5</v>
    <v>en-US</v>
    <v>Map</v>
  </rv>
  <rv s="0">
    <v>536870912</v>
    <v>Potosí</v>
    <v>a546933d-2809-ff8f-ceed-3714ac903a55</v>
    <v>en-US</v>
    <v>Map</v>
  </rv>
  <rv s="0">
    <v>536870912</v>
    <v>Santa Cruz Department</v>
    <v>4fbb234c-7880-72ad-ed91-20faf0a1ce64</v>
    <v>en-US</v>
    <v>Map</v>
  </rv>
  <rv s="0">
    <v>536870912</v>
    <v>Oruro Department</v>
    <v>2431b55d-5fe3-644e-77d3-89d8bace76db</v>
    <v>en-US</v>
    <v>Map</v>
  </rv>
  <rv s="0">
    <v>536870912</v>
    <v>Beni Department</v>
    <v>2c2bad54-59b5-c8ba-a70d-7afc08c53963</v>
    <v>en-US</v>
    <v>Map</v>
  </rv>
  <rv s="0">
    <v>536870912</v>
    <v>Pando Department</v>
    <v>eed3cf44-05da-c432-d53e-c47683dc5a6b</v>
    <v>en-US</v>
    <v>Map</v>
  </rv>
  <rv s="0">
    <v>536870912</v>
    <v>Tarija Department</v>
    <v>bef97951-fecf-0d6d-8e48-4bac07be159e</v>
    <v>en-US</v>
    <v>Map</v>
  </rv>
  <rv s="3">
    <v>79</v>
  </rv>
  <rv s="1">
    <fb>0.169648658038032</fb>
    <v>28</v>
  </rv>
  <rv s="3">
    <v>80</v>
  </rv>
  <rv s="1">
    <fb>0.83700000000000008</fb>
    <v>28</v>
  </rv>
  <rv s="1">
    <fb>3.4979999065399198E-2</fb>
    <v>37</v>
  </rv>
  <rv s="1">
    <fb>8033035</fb>
    <v>29</v>
  </rv>
  <rv s="22">
    <v>#VALUE!</v>
    <v>en-US</v>
    <v>2da62ca9-5c7a-8f0a-b312-b40ce201f0d0</v>
    <v>536870912</v>
    <v>1</v>
    <v>267</v>
    <v>268</v>
    <v>Bolivia</v>
    <v>24</v>
    <v>49</v>
    <v>Map</v>
    <v>26</v>
    <v>269</v>
    <v>BO</v>
    <v>1291</v>
    <v>1292</v>
    <v>1293</v>
    <v>1294</v>
    <v>1295</v>
    <v>1296</v>
    <v>1297</v>
    <v>1298</v>
    <v>1299</v>
    <v>BOB</v>
    <v>Bolivia, officially the Plurinational State of Bolivia, is a country located in western-central South America. The seat of government and executive capital is La Paz, while the constitutional capital is Sucre. The largest city and principal industrial center is Santa Cruz de la Sierra, located on the Llanos Orientales, a mostly flat region in the east of the country.</v>
    <v>1300</v>
    <v>1301</v>
    <v>1302</v>
    <v>1303</v>
    <v>316</v>
    <v>1304</v>
    <v>1305</v>
    <v>1306</v>
    <v>1307</v>
    <v>1310</v>
    <v>1311</v>
    <v>1312</v>
    <v>1313</v>
    <v>82</v>
    <v>Bolivia</v>
    <v>National Anthem of Bolivia</v>
    <v>1314</v>
    <v>Plurinational State of Bolivia</v>
    <v>1315</v>
    <v>1316</v>
    <v>1317</v>
    <v>185</v>
    <v>1318</v>
    <v>1319</v>
    <v>1320</v>
    <v>1321</v>
    <v>1075</v>
    <v>1322</v>
    <v>1323</v>
    <v>1333</v>
    <v>1334</v>
    <v>1335</v>
    <v>1336</v>
    <v>1337</v>
    <v>Bolivia</v>
    <v>1338</v>
    <v>mdp/vdpid/26</v>
  </rv>
  <rv s="0">
    <v>536870912</v>
    <v>Bosnia and Herzegovina</v>
    <v>d4cae21e-b3ba-1c2f-fa55-9c516a522c1b</v>
    <v>en-US</v>
    <v>Map</v>
  </rv>
  <rv s="1">
    <fb>0.43144531250000001</fb>
    <v>28</v>
  </rv>
  <rv s="1">
    <fb>51197</fb>
    <v>29</v>
  </rv>
  <rv s="1">
    <fb>11000</fb>
    <v>29</v>
  </rv>
  <rv s="1">
    <fb>8.1110000000000007</fb>
    <v>30</v>
  </rv>
  <rv s="1">
    <fb>387</fb>
    <v>31</v>
  </rv>
  <rv s="0">
    <v>536870912</v>
    <v>Sarajevo</v>
    <v>377e62c3-d9a6-4966-991a-32be280889e0</v>
    <v>en-US</v>
    <v>Map</v>
  </rv>
  <rv s="1">
    <fb>21847.986000000001</fb>
    <v>29</v>
  </rv>
  <rv s="1">
    <fb>104.896137350469</fb>
    <v>32</v>
  </rv>
  <rv s="1">
    <fb>5.6278215406130308E-3</fb>
    <v>28</v>
  </rv>
  <rv s="1">
    <fb>3446.76666750907</fb>
    <v>29</v>
  </rv>
  <rv s="1">
    <fb>1.2649999999999999</fb>
    <v>30</v>
  </rv>
  <rv s="1">
    <fb>0.4267578125</fb>
    <v>28</v>
  </rv>
  <rv s="1">
    <fb>77.522044967234194</fb>
    <v>36</v>
  </rv>
  <rv s="1">
    <fb>1.05</fb>
    <v>33</v>
  </rv>
  <rv s="1">
    <fb>20047848434.548698</fb>
    <v>34</v>
  </rv>
  <rv s="1">
    <fb>0.2334466</fb>
    <v>28</v>
  </rv>
  <rv s="0">
    <v>536870912</v>
    <v>Tuzla Canton</v>
    <v>c2a9cb0d-f812-082d-68db-377338cbda35</v>
    <v>en-US</v>
    <v>Map</v>
  </rv>
  <rv s="4">
    <v>https://www.bing.com/search?q=bosnia+and+herzegovina&amp;form=skydnc</v>
    <v>Learn more on Bing</v>
  </rv>
  <rv s="1">
    <fb>77.262</fb>
    <v>36</v>
  </rv>
  <rv s="1">
    <fb>10</fb>
    <v>36</v>
  </rv>
  <rv s="1">
    <fb>1.04</fb>
    <v>33</v>
  </rv>
  <rv s="3">
    <v>81</v>
  </rv>
  <rv s="1">
    <fb>0.2863505703</fb>
    <v>28</v>
  </rv>
  <rv s="1">
    <fb>2.1616</fb>
    <v>30</v>
  </rv>
  <rv s="1">
    <fb>3301000</fb>
    <v>29</v>
  </rv>
  <rv s="1">
    <fb>0.251</fb>
    <v>28</v>
  </rv>
  <rv s="1">
    <fb>2.8999999999999998E-2</fb>
    <v>28</v>
  </rv>
  <rv s="1">
    <fb>0.12300000000000001</fb>
    <v>28</v>
  </rv>
  <rv s="1">
    <fb>0.16699999999999998</fb>
    <v>28</v>
  </rv>
  <rv s="1">
    <fb>0.46395000457763702</fb>
    <v>28</v>
  </rv>
  <rv s="0">
    <v>536870912</v>
    <v>Republika Srpska</v>
    <v>2fe856d7-b6f4-dbce-fa75-9ac4319b1d63</v>
    <v>en-US</v>
    <v>Map</v>
  </rv>
  <rv s="0">
    <v>536870912</v>
    <v>Brčko District</v>
    <v>b396b6d6-db22-9823-d1e7-7291c204c629</v>
    <v>en-US</v>
    <v>Map</v>
  </rv>
  <rv s="0">
    <v>536870912</v>
    <v>Herzegovina-Neretva Canton</v>
    <v>7257571f-bfff-5551-5a18-c9709b17237a</v>
    <v>en-US</v>
    <v>Map</v>
  </rv>
  <rv s="0">
    <v>536870912</v>
    <v>West Herzegovina Canton</v>
    <v>d142c26d-0e11-ffd4-bf85-9d4cd0f851e6</v>
    <v>en-US</v>
    <v>Map</v>
  </rv>
  <rv s="0">
    <v>536870912</v>
    <v>Central Bosnia Canton</v>
    <v>6b404f48-b8f1-d920-41a0-107efe20a3de</v>
    <v>en-US</v>
    <v>Map</v>
  </rv>
  <rv s="0">
    <v>536870912</v>
    <v>Una-Sana Canton</v>
    <v>9de97c03-6b63-0cb8-479a-e51f90db3cbb</v>
    <v>en-US</v>
    <v>Map</v>
  </rv>
  <rv s="0">
    <v>536870912</v>
    <v>Posavina Canton</v>
    <v>3dc850c8-835d-4159-7d26-31e169f3893d</v>
    <v>en-US</v>
    <v>Map</v>
  </rv>
  <rv s="0">
    <v>536870912</v>
    <v>Canton 10</v>
    <v>4d9acd64-42b9-2435-4eef-4404cd7d22fb</v>
    <v>en-US</v>
    <v>Map</v>
  </rv>
  <rv s="0">
    <v>536870912</v>
    <v>Zenica-Doboj Canton</v>
    <v>b824b5da-07eb-d07c-e2e2-b81380a82bf8</v>
    <v>en-US</v>
    <v>Map</v>
  </rv>
  <rv s="0">
    <v>536870912</v>
    <v>Federation of Bosnia and Herzegovina</v>
    <v>47ecb05c-2b04-6687-3768-5ad1d4122d13</v>
    <v>en-US</v>
    <v>Map</v>
  </rv>
  <rv s="0">
    <v>536870912</v>
    <v>Bosnian-Podrinje Canton Goražde</v>
    <v>c022e045-6479-b03a-53a4-093053703e58</v>
    <v>en-US</v>
    <v>Map</v>
  </rv>
  <rv s="3">
    <v>82</v>
  </rv>
  <rv s="1">
    <fb>0.204407603558384</fb>
    <v>28</v>
  </rv>
  <rv s="1">
    <fb>0.23699999999999999</fb>
    <v>28</v>
  </rv>
  <rv s="1">
    <fb>0.18424999237060502</fb>
    <v>37</v>
  </rv>
  <rv s="1">
    <fb>1605144</fb>
    <v>29</v>
  </rv>
  <rv s="23">
    <v>#VALUE!</v>
    <v>en-US</v>
    <v>d4cae21e-b3ba-1c2f-fa55-9c516a522c1b</v>
    <v>536870912</v>
    <v>1</v>
    <v>277</v>
    <v>278</v>
    <v>Bosnia and Herzegovina</v>
    <v>24</v>
    <v>49</v>
    <v>Map</v>
    <v>26</v>
    <v>279</v>
    <v>BA</v>
    <v>1341</v>
    <v>1342</v>
    <v>1343</v>
    <v>1344</v>
    <v>1345</v>
    <v>1346</v>
    <v>1347</v>
    <v>1348</v>
    <v>1349</v>
    <v>BAM</v>
    <v>Bosnia and Herzegovina, abbreviated BiH or B&amp;H, sometimes called Bosnia–Herzegovina and often known informally as Bosnia, is a country at the crossroads of south and southeast Europe, located in the Balkans. The capital and largest city is Sarajevo. Bosnia and Herzegovina borders Serbia to the east, Montenegro to the southeast, and Croatia to the north and southwest. In the south it has a narrow coast on the Adriatic Sea within the Mediterranean, which is about 20 kilometres long and surrounds the town of Neum. Bosnia, which is the inland region of the country, has a moderate continental climate with hot summers and cold, snowy winters. In the central and eastern regions of the country, the geography is mountainous, in the northwest it is moderately hilly, and in the northeast it is predominantly flat. Herzegovina, which is the smaller, southern region of the country, has a Mediterranean climate and is mostly mountainous.</v>
    <v>1350</v>
    <v>1351</v>
    <v>1352</v>
    <v>1353</v>
    <v>1354</v>
    <v>1355</v>
    <v>1356</v>
    <v>370</v>
    <v>1357</v>
    <v>1358</v>
    <v>1359</v>
    <v>1360</v>
    <v>1361</v>
    <v>Bosnia and Herzegovina</v>
    <v>Jedna si jedina</v>
    <v>1362</v>
    <v>Bosnia and Herzegovina</v>
    <v>1363</v>
    <v>1364</v>
    <v>1365</v>
    <v>185</v>
    <v>1366</v>
    <v>100</v>
    <v>1367</v>
    <v>102</v>
    <v>1368</v>
    <v>1369</v>
    <v>1370</v>
    <v>1382</v>
    <v>1383</v>
    <v>149</v>
    <v>1384</v>
    <v>1385</v>
    <v>Bosnia and Herzegovina</v>
    <v>1386</v>
    <v>mdp/vdpid/25</v>
  </rv>
  <rv s="0">
    <v>536870912</v>
    <v>Botswana</v>
    <v>8aa19277-27e8-6def-a3e1-47929d921d30</v>
    <v>en-US</v>
    <v>Map</v>
  </rv>
  <rv s="1">
    <fb>0.45633016797019699</fb>
    <v>28</v>
  </rv>
  <rv s="1">
    <fb>581730</fb>
    <v>29</v>
  </rv>
  <rv s="1">
    <fb>24.821000000000002</fb>
    <v>30</v>
  </rv>
  <rv s="1">
    <fb>267</fb>
    <v>31</v>
  </rv>
  <rv s="0">
    <v>536870912</v>
    <v>Gaborone</v>
    <v>5609d0f5-9932-65c1-b698-73699641cba2</v>
    <v>en-US</v>
    <v>Map</v>
  </rv>
  <rv s="1">
    <fb>6340.2430000000004</fb>
    <v>29</v>
  </rv>
  <rv s="1">
    <fb>149.75369875886699</fb>
    <v>32</v>
  </rv>
  <rv s="1">
    <fb>2.7728644286333003E-2</fb>
    <v>28</v>
  </rv>
  <rv s="1">
    <fb>1815.5580686522301</fb>
    <v>29</v>
  </rv>
  <rv s="1">
    <fb>2.8740000000000001</fb>
    <v>30</v>
  </rv>
  <rv s="1">
    <fb>0.189469408795855</fb>
    <v>28</v>
  </rv>
  <rv s="1">
    <fb>74.6879840737883</fb>
    <v>36</v>
  </rv>
  <rv s="1">
    <fb>18340510789.4272</fb>
    <v>34</v>
  </rv>
  <rv s="1">
    <fb>1.0323838999999999</fb>
    <v>28</v>
  </rv>
  <rv s="1">
    <fb>0.24859970000000001</fb>
    <v>28</v>
  </rv>
  <rv s="1">
    <fb>30</fb>
    <v>36</v>
  </rv>
  <rv s="0">
    <v>805306368</v>
    <v>Slumber Tsogwane (Vice President)</v>
    <v>6cd136d6-aaa6-4b0e-0b30-769c55412703</v>
    <v>en-US</v>
    <v>Generic</v>
  </rv>
  <rv s="0">
    <v>805306368</v>
    <v>Mokgweetsi Masisi (President)</v>
    <v>eaa89159-7ba6-ec60-88d0-567ecdf05955</v>
    <v>en-US</v>
    <v>Generic</v>
  </rv>
  <rv s="3">
    <v>83</v>
  </rv>
  <rv s="4">
    <v>https://www.bing.com/search?q=botswana&amp;form=skydnc</v>
    <v>Learn more on Bing</v>
  </rv>
  <rv s="1">
    <fb>69.275000000000006</fb>
    <v>36</v>
  </rv>
  <rv s="1">
    <fb>977610000</fb>
    <v>34</v>
  </rv>
  <rv s="1">
    <fb>144</fb>
    <v>36</v>
  </rv>
  <rv s="1">
    <fb>0.28999999999999998</fb>
    <v>33</v>
  </rv>
  <rv s="3">
    <v>84</v>
  </rv>
  <rv s="1">
    <fb>5.2608499999999996E-2</fb>
    <v>28</v>
  </rv>
  <rv s="1">
    <fb>0.36880000000000002</fb>
    <v>30</v>
  </rv>
  <rv s="1">
    <fb>2346179</fb>
    <v>29</v>
  </rv>
  <rv s="1">
    <fb>0.19500000000000001</fb>
    <v>28</v>
  </rv>
  <rv s="1">
    <fb>0.41499999999999998</fb>
    <v>28</v>
  </rv>
  <rv s="1">
    <fb>0.58499999999999996</fb>
    <v>28</v>
  </rv>
  <rv s="1">
    <fb>3.9E-2</fb>
    <v>28</v>
  </rv>
  <rv s="1">
    <fb>7.0000000000000007E-2</fb>
    <v>28</v>
  </rv>
  <rv s="1">
    <fb>0.111</fb>
    <v>28</v>
  </rv>
  <rv s="1">
    <fb>0.70819999694824209</fb>
    <v>28</v>
  </rv>
  <rv s="0">
    <v>536870912</v>
    <v>Francistown</v>
    <v>4f9596e9-1bee-ee52-a4e4-d10faeff99c4</v>
    <v>en-US</v>
    <v>Map</v>
  </rv>
  <rv s="0">
    <v>536870912</v>
    <v>South-East District</v>
    <v>70f9f2fb-580d-debb-7ba5-fd99ee462d53</v>
    <v>en-US</v>
    <v>Map</v>
  </rv>
  <rv s="0">
    <v>536870912</v>
    <v>Selebi-Phikwe</v>
    <v>e47cc6c8-b9e8-010b-2626-fc6de230b5c3</v>
    <v>en-US</v>
    <v>Map</v>
  </rv>
  <rv s="0">
    <v>536870912</v>
    <v>Lobatse</v>
    <v>5a22a2de-5a1f-03ac-4b8d-0331a57da4e5</v>
    <v>en-US</v>
    <v>Map</v>
  </rv>
  <rv s="0">
    <v>536870912</v>
    <v>Jwaneng</v>
    <v>e26c8f73-280f-d360-edd1-608dd7f677a7</v>
    <v>en-US</v>
    <v>Map</v>
  </rv>
  <rv s="0">
    <v>536870912</v>
    <v>Central District</v>
    <v>5a59f96f-2e8b-418f-ce75-352be10aa630</v>
    <v>en-US</v>
    <v>Map</v>
  </rv>
  <rv s="0">
    <v>536870912</v>
    <v>North-East District</v>
    <v>8c38eee8-a3d2-19ad-4893-f762c50add09</v>
    <v>en-US</v>
    <v>Map</v>
  </rv>
  <rv s="0">
    <v>536870912</v>
    <v>Kgalagadi District</v>
    <v>2c25ab3f-f6f0-b1cc-9c70-b5fb8e82502c</v>
    <v>en-US</v>
    <v>Map</v>
  </rv>
  <rv s="0">
    <v>536870912</v>
    <v>Kweneng District</v>
    <v>18aefd8f-46c2-6167-c82a-acb3d55936b2</v>
    <v>en-US</v>
    <v>Map</v>
  </rv>
  <rv s="0">
    <v>536870912</v>
    <v>Ghanzi District</v>
    <v>1c8a9f6e-7b9d-d8cf-b717-90bd029cb152</v>
    <v>en-US</v>
    <v>Map</v>
  </rv>
  <rv s="0">
    <v>536870912</v>
    <v>Southern District</v>
    <v>7171f0fe-bba5-fa98-90c5-d45a0d2077ab</v>
    <v>en-US</v>
    <v>Map</v>
  </rv>
  <rv s="0">
    <v>536870912</v>
    <v>Kgatleng District</v>
    <v>ac2497a9-9802-58ef-220d-ca6fd0c4f68c</v>
    <v>en-US</v>
    <v>Map</v>
  </rv>
  <rv s="0">
    <v>536870912</v>
    <v>North-West District</v>
    <v>e72eefa7-02e2-3ed3-d2c9-5598ebb2288b</v>
    <v>en-US</v>
    <v>Map</v>
  </rv>
  <rv s="0">
    <v>536870912</v>
    <v>Sowa</v>
    <v>bfd8c414-bf81-ba92-fce3-49d197b561e7</v>
    <v>en-US</v>
    <v>Map</v>
  </rv>
  <rv s="0">
    <v>536870912</v>
    <v>Chobe District</v>
    <v>22f5be25-3859-5fa6-bb3a-134cba92b2fa</v>
    <v>en-US</v>
    <v>Map</v>
  </rv>
  <rv s="3">
    <v>85</v>
  </rv>
  <rv s="1">
    <fb>0.19548510153898799</fb>
    <v>28</v>
  </rv>
  <rv s="3">
    <v>86</v>
  </rv>
  <rv s="1">
    <fb>0.18193000793456998</fb>
    <v>37</v>
  </rv>
  <rv s="1">
    <fb>1616550</fb>
    <v>29</v>
  </rv>
  <rv s="7">
    <v>#VALUE!</v>
    <v>en-US</v>
    <v>8aa19277-27e8-6def-a3e1-47929d921d30</v>
    <v>536870912</v>
    <v>1</v>
    <v>287</v>
    <v>60</v>
    <v>Botswana</v>
    <v>24</v>
    <v>49</v>
    <v>Map</v>
    <v>26</v>
    <v>288</v>
    <v>BW</v>
    <v>1389</v>
    <v>1390</v>
    <v>71</v>
    <v>1391</v>
    <v>1392</v>
    <v>1393</v>
    <v>1394</v>
    <v>1395</v>
    <v>1396</v>
    <v>BWP</v>
    <v>Botswana, officially the Republic of Botswana, is a landlocked country in Southern Africa. Botswana is topographically flat, with up to 70 percent of its territory being the Kalahari Desert. It is bordered by South Africa to the south and southeast, Namibia to the west and north, and Zimbabwe to the northeast. It is connected to Zambia across the short Zambezi River border by the Kazungula Bridge.</v>
    <v>1397</v>
    <v>1398</v>
    <v>1399</v>
    <v>1400</v>
    <v>316</v>
    <v>1401</v>
    <v>1402</v>
    <v>1403</v>
    <v>1404</v>
    <v>1393</v>
    <v>1407</v>
    <v>1408</v>
    <v>1409</v>
    <v>1410</v>
    <v>1411</v>
    <v>1412</v>
    <v>Botswana</v>
    <v>Fatshe leno la rona</v>
    <v>1413</v>
    <v>Republic of Botswana</v>
    <v>1414</v>
    <v>1415</v>
    <v>1416</v>
    <v>1417</v>
    <v>1418</v>
    <v>1419</v>
    <v>1320</v>
    <v>1420</v>
    <v>1421</v>
    <v>1422</v>
    <v>1423</v>
    <v>1439</v>
    <v>1440</v>
    <v>1441</v>
    <v>1366</v>
    <v>1442</v>
    <v>Botswana</v>
    <v>1443</v>
    <v>mdp/vdpid/19</v>
  </rv>
  <rv s="0">
    <v>536870912</v>
    <v>Brazil</v>
    <v>a828cf41-b938-49fe-7986-4b336618d413</v>
    <v>en-US</v>
    <v>Map</v>
  </rv>
  <rv s="1">
    <fb>0.33924533448829503</fb>
    <v>28</v>
  </rv>
  <rv s="1">
    <fb>8515770</fb>
    <v>29</v>
  </rv>
  <rv s="1">
    <fb>730000</fb>
    <v>29</v>
  </rv>
  <rv s="1">
    <fb>13.923999999999999</fb>
    <v>30</v>
  </rv>
  <rv s="1">
    <fb>55</fb>
    <v>31</v>
  </rv>
  <rv s="0">
    <v>536870912</v>
    <v>Brasília</v>
    <v>0f4c1a26-f33c-b6de-a63f-578da6617369</v>
    <v>en-US</v>
    <v>Map</v>
  </rv>
  <rv s="1">
    <fb>462298.69</fb>
    <v>29</v>
  </rv>
  <rv s="1">
    <fb>167.397860280061</fb>
    <v>32</v>
  </rv>
  <rv s="1">
    <fb>3.7329762121689397E-2</fb>
    <v>28</v>
  </rv>
  <rv s="1">
    <fb>2619.96061573831</fb>
    <v>29</v>
  </rv>
  <rv s="1">
    <fb>0.58931054038338704</fb>
    <v>28</v>
  </rv>
  <rv s="1">
    <fb>59.1075326389753</fb>
    <v>36</v>
  </rv>
  <rv s="1">
    <fb>1.02</fb>
    <v>33</v>
  </rv>
  <rv s="1">
    <fb>1839758040765.6201</fb>
    <v>34</v>
  </rv>
  <rv s="1">
    <fb>1.1544783999999999</fb>
    <v>28</v>
  </rv>
  <rv s="1">
    <fb>0.513436</fb>
    <v>28</v>
  </rv>
  <rv s="1">
    <fb>12.8</fb>
    <v>36</v>
  </rv>
  <rv s="0">
    <v>536870912</v>
    <v>São Paulo</v>
    <v>c6cf2f6e-626c-4267-ae48-9e13ea74d2b9</v>
    <v>en-US</v>
    <v>Map</v>
  </rv>
  <rv s="0">
    <v>805306368</v>
    <v>Jair Bolsonaro (President)</v>
    <v>e5c2a3dc-a01d-9ba4-59d7-7920ab72e453</v>
    <v>en-US</v>
    <v>Generic</v>
  </rv>
  <rv s="0">
    <v>805306368</v>
    <v>Hamilton Mourão (Vice President)</v>
    <v>82d9ec69-ca73-987b-d035-f269280ea4a8</v>
    <v>en-US</v>
    <v>Generic</v>
  </rv>
  <rv s="3">
    <v>87</v>
  </rv>
  <rv s="4">
    <v>https://www.bing.com/search?q=brazil&amp;form=skydnc</v>
    <v>Learn more on Bing</v>
  </rv>
  <rv s="1">
    <fb>75.671999999999997</fb>
    <v>36</v>
  </rv>
  <rv s="1">
    <fb>1187361690000</fb>
    <v>34</v>
  </rv>
  <rv s="1">
    <fb>60</fb>
    <v>36</v>
  </rv>
  <rv s="1">
    <fb>1.53</fb>
    <v>33</v>
  </rv>
  <rv s="1">
    <fb>0.28289823089999999</fb>
    <v>28</v>
  </rv>
  <rv s="1">
    <fb>2.1499000000000001</fb>
    <v>30</v>
  </rv>
  <rv s="1">
    <fb>212559417</fb>
    <v>29</v>
  </rv>
  <rv s="1">
    <fb>0.192</fb>
    <v>28</v>
  </rv>
  <rv s="1">
    <fb>0.42499999999999999</fb>
    <v>28</v>
  </rv>
  <rv s="1">
    <fb>0.58399999999999996</fb>
    <v>28</v>
  </rv>
  <rv s="1">
    <fb>7.2999999999999995E-2</fb>
    <v>28</v>
  </rv>
  <rv s="1">
    <fb>0.63883998870849601</fb>
    <v>28</v>
  </rv>
  <rv s="0">
    <v>536870912</v>
    <v>São Paulo</v>
    <v>4d56ae2d-1aad-8c4f-dca2-4456acc12f89</v>
    <v>en-US</v>
    <v>Map</v>
  </rv>
  <rv s="0">
    <v>536870912</v>
    <v>Minas Gerais</v>
    <v>974e2066-dee0-aecd-c973-50babb750033</v>
    <v>en-US</v>
    <v>Map</v>
  </rv>
  <rv s="0">
    <v>536870912</v>
    <v>Rio de Janeiro</v>
    <v>3f5a22fa-26bd-86f9-0345-3a6206e8aab5</v>
    <v>en-US</v>
    <v>Map</v>
  </rv>
  <rv s="0">
    <v>536870912</v>
    <v>Bahia</v>
    <v>e904684f-6d5b-f7bb-c27d-bdb50a0ec8ab</v>
    <v>en-US</v>
    <v>Map</v>
  </rv>
  <rv s="0">
    <v>536870912</v>
    <v>Pernambuco</v>
    <v>5538aab1-15ae-294f-2c10-f5083201cca1</v>
    <v>en-US</v>
    <v>Map</v>
  </rv>
  <rv s="0">
    <v>536870912</v>
    <v>Rio Grande do Sul</v>
    <v>9644dbbf-be0c-de9c-a534-3d7ff4801a8b</v>
    <v>en-US</v>
    <v>Map</v>
  </rv>
  <rv s="0">
    <v>536870912</v>
    <v>Mato Grosso</v>
    <v>af05c757-4d77-813e-b8eb-97635c07f37a</v>
    <v>en-US</v>
    <v>Map</v>
  </rv>
  <rv s="0">
    <v>536870912</v>
    <v>Ceará</v>
    <v>b598e20e-29fb-ccf6-be0e-2650e6ba40c5</v>
    <v>en-US</v>
    <v>Map</v>
  </rv>
  <rv s="0">
    <v>536870912</v>
    <v>Paraná</v>
    <v>a33450c4-459a-0682-41ee-635b343dd785</v>
    <v>en-US</v>
    <v>Map</v>
  </rv>
  <rv s="0">
    <v>536870912</v>
    <v>Espírito Santo</v>
    <v>dbc4d679-53e7-49d7-c6b3-88a4ca7f522f</v>
    <v>en-US</v>
    <v>Map</v>
  </rv>
  <rv s="0">
    <v>536870912</v>
    <v>Piauí</v>
    <v>ab11433a-8357-ae6d-67fe-8570cc271399</v>
    <v>en-US</v>
    <v>Map</v>
  </rv>
  <rv s="0">
    <v>536870912</v>
    <v>Santa Catarina</v>
    <v>6262969d-76c7-e65f-1be5-668011a93ff0</v>
    <v>en-US</v>
    <v>Map</v>
  </rv>
  <rv s="0">
    <v>536870912</v>
    <v>Goiás</v>
    <v>38750702-647a-b72a-2cec-e4a55e078f36</v>
    <v>en-US</v>
    <v>Map</v>
  </rv>
  <rv s="0">
    <v>536870912</v>
    <v>Federal District</v>
    <v>88dfc3b6-8e7a-694d-61b2-96d14f226ec4</v>
    <v>en-US</v>
    <v>Map</v>
  </rv>
  <rv s="0">
    <v>536870912</v>
    <v>Amazonas</v>
    <v>f79e57ca-6fc1-5a6a-015b-38d90f33902f</v>
    <v>en-US</v>
    <v>Map</v>
  </rv>
  <rv s="0">
    <v>536870912</v>
    <v>Pará</v>
    <v>7a0db70a-73db-e83d-e548-6fab7a523b35</v>
    <v>en-US</v>
    <v>Map</v>
  </rv>
  <rv s="0">
    <v>536870912</v>
    <v>Rondônia</v>
    <v>25fbe5d5-9bc1-0ec2-ac78-2d9fe5b147dd</v>
    <v>en-US</v>
    <v>Map</v>
  </rv>
  <rv s="0">
    <v>536870912</v>
    <v>Mato Grosso do Sul</v>
    <v>7de24933-1d79-fc85-387b-3ce7947910b6</v>
    <v>en-US</v>
    <v>Map</v>
  </rv>
  <rv s="0">
    <v>536870912</v>
    <v>Acre</v>
    <v>8960bf27-5261-01d1-4019-e7d898f67bb4</v>
    <v>en-US</v>
    <v>Map</v>
  </rv>
  <rv s="0">
    <v>536870912</v>
    <v>Paraíba</v>
    <v>f5be810b-3322-2252-c10f-35206d84b548</v>
    <v>en-US</v>
    <v>Map</v>
  </rv>
  <rv s="0">
    <v>536870912</v>
    <v>Roraima</v>
    <v>3b8383a2-7c79-31f6-2359-bd9ba2099213</v>
    <v>en-US</v>
    <v>Map</v>
  </rv>
  <rv s="0">
    <v>536870912</v>
    <v>Rio Grande do Norte</v>
    <v>4cccb40d-d26b-4493-e031-bcf803f1c2b1</v>
    <v>en-US</v>
    <v>Map</v>
  </rv>
  <rv s="0">
    <v>536870912</v>
    <v>Maranhão</v>
    <v>98274980-9da4-ff5e-78a1-e512bb4179ca</v>
    <v>en-US</v>
    <v>Map</v>
  </rv>
  <rv s="0">
    <v>536870912</v>
    <v>Alagoas</v>
    <v>4e3f1ba4-1948-0514-728a-55b34ab027b4</v>
    <v>en-US</v>
    <v>Map</v>
  </rv>
  <rv s="0">
    <v>536870912</v>
    <v>Amapá</v>
    <v>28d39e09-4b9f-31f6-cc72-48b1f9be59db</v>
    <v>en-US</v>
    <v>Map</v>
  </rv>
  <rv s="0">
    <v>536870912</v>
    <v>Sergipe</v>
    <v>a7f70762-a1ab-d5de-8bf0-3eb8532c1eb9</v>
    <v>en-US</v>
    <v>Map</v>
  </rv>
  <rv s="0">
    <v>536870912</v>
    <v>Tocantins</v>
    <v>f7a46dfe-e192-d6f7-e5f8-084e555ba7cb</v>
    <v>en-US</v>
    <v>Map</v>
  </rv>
  <rv s="3">
    <v>88</v>
  </rv>
  <rv s="1">
    <fb>0.14178605589771201</fb>
    <v>28</v>
  </rv>
  <rv s="3">
    <v>89</v>
  </rv>
  <rv s="1">
    <fb>0.65099999999999991</fb>
    <v>28</v>
  </rv>
  <rv s="1">
    <fb>0.12083000183105501</fb>
    <v>37</v>
  </rv>
  <rv s="1">
    <fb>183241641</fb>
    <v>29</v>
  </rv>
  <rv s="7">
    <v>#VALUE!</v>
    <v>en-US</v>
    <v>a828cf41-b938-49fe-7986-4b336618d413</v>
    <v>536870912</v>
    <v>1</v>
    <v>295</v>
    <v>60</v>
    <v>Brazil</v>
    <v>24</v>
    <v>49</v>
    <v>Map</v>
    <v>26</v>
    <v>296</v>
    <v>BR</v>
    <v>1446</v>
    <v>1447</v>
    <v>1448</v>
    <v>1449</v>
    <v>1450</v>
    <v>1451</v>
    <v>1452</v>
    <v>1453</v>
    <v>1454</v>
    <v>BRL</v>
    <v>Brazil, officially the Federative Republic of Brazil, is the largest country in both South America and Latin America. At 8.5 million square kilometers and with over 214 million people, Brazil is the world's fifth-largest country by area and the seventh most populous. Its capital is Brasília, and its most populous city is São Paulo. The federation is composed of the union of the 26 states and the Federal District. It is the largest country to have Portuguese as an official language and the only one in the Americas; it is also one of the most multicultural and ethnically diverse nations, due to over a century of mass immigration from around the world; as well as the most populous Roman Catholic-majority country.</v>
    <v>1455</v>
    <v>665</v>
    <v>1456</v>
    <v>1457</v>
    <v>1458</v>
    <v>1459</v>
    <v>1460</v>
    <v>1461</v>
    <v>1462</v>
    <v>1463</v>
    <v>1466</v>
    <v>1467</v>
    <v>1468</v>
    <v>1469</v>
    <v>1470</v>
    <v>1471</v>
    <v>Brazil</v>
    <v>Brazilian National Anthem</v>
    <v>317</v>
    <v>Brazil</v>
    <v>1472</v>
    <v>1473</v>
    <v>1474</v>
    <v>1475</v>
    <v>1476</v>
    <v>1477</v>
    <v>1208</v>
    <v>101</v>
    <v>1478</v>
    <v>103</v>
    <v>1479</v>
    <v>1507</v>
    <v>1508</v>
    <v>1509</v>
    <v>1510</v>
    <v>1511</v>
    <v>Brazil</v>
    <v>1512</v>
    <v>mdp/vdpid/32</v>
  </rv>
  <rv s="0">
    <v>536870912</v>
    <v>Brunei</v>
    <v>dde316d9-cf10-398d-ffd9-1c4cd798a523</v>
    <v>en-US</v>
    <v>Map</v>
  </rv>
  <rv s="1">
    <fb>2.7324477454516698E-2</fb>
    <v>28</v>
  </rv>
  <rv s="1">
    <fb>5765</fb>
    <v>29</v>
  </rv>
  <rv s="1">
    <fb>8000</fb>
    <v>29</v>
  </rv>
  <rv s="1">
    <fb>14.896000000000001</fb>
    <v>30</v>
  </rv>
  <rv s="1">
    <fb>673</fb>
    <v>31</v>
  </rv>
  <rv s="0">
    <v>536870912</v>
    <v>Bandar Seri Begawan</v>
    <v>a0c655b6-95c7-fe5a-2cf3-39ebfad16464</v>
    <v>en-US</v>
    <v>Map</v>
  </rv>
  <rv s="1">
    <fb>7664.03</fb>
    <v>29</v>
  </rv>
  <rv s="1">
    <fb>99.026816572106597</fb>
    <v>32</v>
  </rv>
  <rv s="1">
    <fb>-3.90522069165492E-3</fb>
    <v>28</v>
  </rv>
  <rv s="1">
    <fb>10291.164046084499</fb>
    <v>29</v>
  </rv>
  <rv s="1">
    <fb>1.8480000000000001</fb>
    <v>30</v>
  </rv>
  <rv s="1">
    <fb>0.72106261859582499</fb>
    <v>28</v>
  </rv>
  <rv s="1">
    <fb>99.995188469885605</fb>
    <v>36</v>
  </rv>
  <rv s="1">
    <fb>0.37</fb>
    <v>33</v>
  </rv>
  <rv s="1">
    <fb>13469422941.391899</fb>
    <v>34</v>
  </rv>
  <rv s="1">
    <fb>1.0315162</fb>
    <v>28</v>
  </rv>
  <rv s="1">
    <fb>0.31392579999999998</fb>
    <v>28</v>
  </rv>
  <rv s="1">
    <fb>9.8000000000000007</fb>
    <v>36</v>
  </rv>
  <rv s="0">
    <v>536870912</v>
    <v>Mentiri</v>
    <v>e11e0ba7-1b52-9692-b1a2-dfa2b8aa3a86</v>
    <v>en-US</v>
    <v>Map</v>
  </rv>
  <rv s="4">
    <v>https://www.bing.com/search?q=brunei&amp;form=skydnc</v>
    <v>Learn more on Bing</v>
  </rv>
  <rv s="1">
    <fb>75.721999999999994</fb>
    <v>36</v>
  </rv>
  <rv s="1">
    <fb>31</fb>
    <v>36</v>
  </rv>
  <rv s="3">
    <v>90</v>
  </rv>
  <rv s="1">
    <fb>6.0119631E-2</fb>
    <v>28</v>
  </rv>
  <rv s="1">
    <fb>1.609</fb>
    <v>30</v>
  </rv>
  <rv s="1">
    <fb>433285</fb>
    <v>29</v>
  </rv>
  <rv s="1">
    <fb>0.64678001403808594</fb>
    <v>28</v>
  </rv>
  <rv s="0">
    <v>536870912</v>
    <v>Tutong District</v>
    <v>9360ebc0-b1cf-8937-52c0-5278ac08b670</v>
    <v>en-US</v>
    <v>Map</v>
  </rv>
  <rv s="0">
    <v>536870912</v>
    <v>Belait District</v>
    <v>2556f0e1-d2ef-f34a-7d2b-203798d09ed4</v>
    <v>en-US</v>
    <v>Map</v>
  </rv>
  <rv s="0">
    <v>536870912</v>
    <v>Temburong District</v>
    <v>66ea33cd-31e3-55ec-e6f0-49ca01d7a004</v>
    <v>en-US</v>
    <v>Map</v>
  </rv>
  <rv s="0">
    <v>536870912</v>
    <v>Brunei-Muara District</v>
    <v>b6c13f5e-4b6e-d9fb-0481-ea499518ed7d</v>
    <v>en-US</v>
    <v>Map</v>
  </rv>
  <rv s="3">
    <v>91</v>
  </rv>
  <rv s="3">
    <v>92</v>
  </rv>
  <rv s="1">
    <fb>9.1169996261596692E-2</fb>
    <v>37</v>
  </rv>
  <rv s="1">
    <fb>337711</fb>
    <v>29</v>
  </rv>
  <rv s="24">
    <v>#VALUE!</v>
    <v>en-US</v>
    <v>dde316d9-cf10-398d-ffd9-1c4cd798a523</v>
    <v>536870912</v>
    <v>1</v>
    <v>305</v>
    <v>306</v>
    <v>Brunei</v>
    <v>24</v>
    <v>49</v>
    <v>Map</v>
    <v>26</v>
    <v>307</v>
    <v>BN</v>
    <v>1515</v>
    <v>1516</v>
    <v>1517</v>
    <v>1518</v>
    <v>1519</v>
    <v>1520</v>
    <v>1521</v>
    <v>1522</v>
    <v>1523</v>
    <v>BND</v>
    <v>Brunei, formally Brunei Darussalam, is a country located on the north coast of the island of Borneo in Southeast Asia. Apart from its South China Sea coast, it is completely surrounded by the Malaysian state of Sarawak. It is separated into two parts by the Sarawak district of Limbang. Brunei is the only sovereign state entirely on Borneo; the remainder of the island is divided between Malaysia and Indonesia. As of 2020, its population was 460,345, of whom about 100,000 live in the capital and largest city, Bandar Seri Begawan. The government is an absolute monarchy ruled by its Sultan, entitled the Yang di-Pertuan, and implements a combination of English common law and sharia law, as well as general Islamic practices.</v>
    <v>1524</v>
    <v>1525</v>
    <v>1526</v>
    <v>1527</v>
    <v>1528</v>
    <v>1529</v>
    <v>1530</v>
    <v>1531</v>
    <v>1532</v>
    <v>1533</v>
    <v>1534</v>
    <v>1535</v>
    <v>1536</v>
    <v>Brunei</v>
    <v>Allah Peliharakan Sultan</v>
    <v>1537</v>
    <v>Brunei Darussalam</v>
    <v>1538</v>
    <v>1539</v>
    <v>1540</v>
    <v>1541</v>
    <v>1546</v>
    <v>1547</v>
    <v>636</v>
    <v>1548</v>
    <v>Brunei</v>
    <v>1549</v>
    <v>mdp/vdpid/37</v>
  </rv>
  <rv s="0">
    <v>536870912</v>
    <v>Bulgaria</v>
    <v>74aa5012-510a-f5fb-6b80-bdb48e9f088c</v>
    <v>en-US</v>
    <v>Map</v>
  </rv>
  <rv s="1">
    <fb>0.46250921149594704</fb>
    <v>28</v>
  </rv>
  <rv s="1">
    <fb>110879</fb>
    <v>29</v>
  </rv>
  <rv s="1">
    <fb>31000</fb>
    <v>29</v>
  </rv>
  <rv s="1">
    <fb>8.9</fb>
    <v>30</v>
  </rv>
  <rv s="1">
    <fb>359</fb>
    <v>31</v>
  </rv>
  <rv s="0">
    <v>536870912</v>
    <v>Sofia</v>
    <v>eff4fcb8-c55d-2f4b-c72e-3fe0a1efe922</v>
    <v>en-US</v>
    <v>Map</v>
  </rv>
  <rv s="1">
    <fb>41708.457999999999</fb>
    <v>29</v>
  </rv>
  <rv s="1">
    <fb>114.41839316035301</fb>
    <v>32</v>
  </rv>
  <rv s="1">
    <fb>3.1037294479677402E-2</fb>
    <v>28</v>
  </rv>
  <rv s="1">
    <fb>4708.9274575723102</fb>
    <v>29</v>
  </rv>
  <rv s="1">
    <fb>1.56</fb>
    <v>30</v>
  </rv>
  <rv s="1">
    <fb>0.35373986285665798</fb>
    <v>28</v>
  </rv>
  <rv s="1">
    <fb>71.045922522026899</fb>
    <v>36</v>
  </rv>
  <rv s="1">
    <fb>1.1100000000000001</fb>
    <v>33</v>
  </rv>
  <rv s="1">
    <fb>86000000000</fb>
    <v>34</v>
  </rv>
  <rv s="1">
    <fb>0.89333770000000001</fb>
    <v>28</v>
  </rv>
  <rv s="1">
    <fb>0.71030660000000001</fb>
    <v>28</v>
  </rv>
  <rv s="1">
    <fb>5.9</fb>
    <v>36</v>
  </rv>
  <rv s="0">
    <v>805306368</v>
    <v>Iliana Iotova (Vice President)</v>
    <v>a785fd4e-7b51-e907-ba50-10ed795f0bc9</v>
    <v>en-US</v>
    <v>Generic</v>
  </rv>
  <rv s="0">
    <v>805306368</v>
    <v>Kiril Petkov (Prime Minister)</v>
    <v>65673435-a3e5-1fd4-c02c-4b301b6658d1</v>
    <v>en-US</v>
    <v>Generic</v>
  </rv>
  <rv s="3">
    <v>93</v>
  </rv>
  <rv s="4">
    <v>https://www.bing.com/search?q=bulgaria&amp;form=skydnc</v>
    <v>Learn more on Bing</v>
  </rv>
  <rv s="1">
    <fb>74.865853658536594</fb>
    <v>36</v>
  </rv>
  <rv s="1">
    <fb>8253250000</fb>
    <v>34</v>
  </rv>
  <rv s="1">
    <fb>1.57</fb>
    <v>33</v>
  </rv>
  <rv s="3">
    <v>94</v>
  </rv>
  <rv s="1">
    <fb>0.47668267909999995</fb>
    <v>28</v>
  </rv>
  <rv s="1">
    <fb>4.0331999999999999</fb>
    <v>30</v>
  </rv>
  <rv s="1">
    <fb>6975761</fb>
    <v>29</v>
  </rv>
  <rv s="1">
    <fb>0.21299999999999999</fb>
    <v>28</v>
  </rv>
  <rv s="1">
    <fb>0.31900000000000001</fb>
    <v>28</v>
  </rv>
  <rv s="1">
    <fb>0.46600000000000003</fb>
    <v>28</v>
  </rv>
  <rv s="1">
    <fb>1.9E-2</fb>
    <v>28</v>
  </rv>
  <rv s="1">
    <fb>5.7000000000000002E-2</fb>
    <v>28</v>
  </rv>
  <rv s="1">
    <fb>0.11</fb>
    <v>28</v>
  </rv>
  <rv s="1">
    <fb>0.55367000579834003</fb>
    <v>28</v>
  </rv>
  <rv s="0">
    <v>536870912</v>
    <v>Lovech Province</v>
    <v>10897c71-c602-548d-e1ce-86c199b79bb6</v>
    <v>en-US</v>
    <v>Map</v>
  </rv>
  <rv s="0">
    <v>536870912</v>
    <v>Sofia Province</v>
    <v>1ba90f10-4ca5-a6b7-f231-146d244f1507</v>
    <v>en-US</v>
    <v>Map</v>
  </rv>
  <rv s="0">
    <v>536870912</v>
    <v>Plovdiv Province</v>
    <v>3672cc48-23a5-9f46-35a5-2f4185be4c98</v>
    <v>en-US</v>
    <v>Map</v>
  </rv>
  <rv s="0">
    <v>536870912</v>
    <v>Burgas Province</v>
    <v>443f974a-4bfb-2414-7bd3-b175c0b45f0f</v>
    <v>en-US</v>
    <v>Map</v>
  </rv>
  <rv s="0">
    <v>536870912</v>
    <v>Varna Province</v>
    <v>1101bd86-143c-c8e8-99ed-e537e115ba15</v>
    <v>en-US</v>
    <v>Map</v>
  </rv>
  <rv s="0">
    <v>536870912</v>
    <v>Blagoevgrad Province</v>
    <v>8ded25ce-e3d4-642b-4889-064c7d724958</v>
    <v>en-US</v>
    <v>Map</v>
  </rv>
  <rv s="0">
    <v>536870912</v>
    <v>Veliko Tarnovo Province</v>
    <v>9ba20876-be15-7cca-a266-62f9ac350794</v>
    <v>en-US</v>
    <v>Map</v>
  </rv>
  <rv s="0">
    <v>536870912</v>
    <v>Haskovo Province</v>
    <v>73ca7e64-5786-bcc7-1823-082cb9bc65c8</v>
    <v>en-US</v>
    <v>Map</v>
  </rv>
  <rv s="0">
    <v>536870912</v>
    <v>Kardzhali Province</v>
    <v>10e9ee5b-d5f8-c267-0f19-b1877cd3e63d</v>
    <v>en-US</v>
    <v>Map</v>
  </rv>
  <rv s="0">
    <v>536870912</v>
    <v>Ruse Province</v>
    <v>6cd2a7d9-8d1b-df19-74fa-b264c310496e</v>
    <v>en-US</v>
    <v>Map</v>
  </rv>
  <rv s="0">
    <v>536870912</v>
    <v>Pazardzhik Province</v>
    <v>5067ddd2-5707-31e6-be8c-4d0fae0660c4</v>
    <v>en-US</v>
    <v>Map</v>
  </rv>
  <rv s="0">
    <v>536870912</v>
    <v>Sliven Province</v>
    <v>68405c86-93bf-0229-64d7-e6223de1e273</v>
    <v>en-US</v>
    <v>Map</v>
  </rv>
  <rv s="0">
    <v>536870912</v>
    <v>Pleven Province</v>
    <v>2c5af5f6-f2e0-3529-006b-ae9a4c18039d</v>
    <v>en-US</v>
    <v>Map</v>
  </rv>
  <rv s="0">
    <v>536870912</v>
    <v>Dobrich Province</v>
    <v>a177d832-8845-23a6-ed1b-d497c6b9cf4a</v>
    <v>en-US</v>
    <v>Map</v>
  </rv>
  <rv s="0">
    <v>536870912</v>
    <v>Kyustendil Province</v>
    <v>b8088648-e27e-1024-b371-6f0516f14c38</v>
    <v>en-US</v>
    <v>Map</v>
  </rv>
  <rv s="0">
    <v>536870912</v>
    <v>Yambol Province</v>
    <v>20ed6940-66fe-8c50-1220-448f9d1ade32</v>
    <v>en-US</v>
    <v>Map</v>
  </rv>
  <rv s="0">
    <v>536870912</v>
    <v>Gabrovo Province</v>
    <v>b6427aae-cd44-0105-2cc8-0d73897a7540</v>
    <v>en-US</v>
    <v>Map</v>
  </rv>
  <rv s="0">
    <v>536870912</v>
    <v>Stara Zagora Province</v>
    <v>ced6a914-c48d-45c7-2608-77a1a7fa7bda</v>
    <v>en-US</v>
    <v>Map</v>
  </rv>
  <rv s="0">
    <v>536870912</v>
    <v>Shumen Province</v>
    <v>2c972deb-3356-dfe3-6548-f973a0f8129e</v>
    <v>en-US</v>
    <v>Map</v>
  </rv>
  <rv s="0">
    <v>536870912</v>
    <v>Targovishte Province</v>
    <v>27838f32-dfc0-28d2-2853-7cdfd4bde6f3</v>
    <v>en-US</v>
    <v>Map</v>
  </rv>
  <rv s="0">
    <v>536870912</v>
    <v>Smolyan Province</v>
    <v>e5466c10-8f55-bb4b-b4e5-846fd3141d53</v>
    <v>en-US</v>
    <v>Map</v>
  </rv>
  <rv s="0">
    <v>536870912</v>
    <v>Razgrad Province</v>
    <v>065054e4-f056-8fd0-c87d-68e9162a8538</v>
    <v>en-US</v>
    <v>Map</v>
  </rv>
  <rv s="0">
    <v>536870912</v>
    <v>Pernik Province</v>
    <v>748a63df-9088-53cb-34a6-116048f6f4fa</v>
    <v>en-US</v>
    <v>Map</v>
  </rv>
  <rv s="0">
    <v>536870912</v>
    <v>Silistra Province</v>
    <v>c855225a-7895-b5f3-db5a-626bacb9ef04</v>
    <v>en-US</v>
    <v>Map</v>
  </rv>
  <rv s="0">
    <v>536870912</v>
    <v>Montana Province</v>
    <v>92b12c75-9dc1-0ddf-69ec-07e25c3c0a8f</v>
    <v>en-US</v>
    <v>Map</v>
  </rv>
  <rv s="0">
    <v>536870912</v>
    <v>Vidin Province</v>
    <v>58ad5cc4-961c-e18e-b38c-0893863b3909</v>
    <v>en-US</v>
    <v>Map</v>
  </rv>
  <rv s="0">
    <v>536870912</v>
    <v>Vratsa Province</v>
    <v>35d2895e-dc89-328c-f81d-699b8afc39d0</v>
    <v>en-US</v>
    <v>Map</v>
  </rv>
  <rv s="0">
    <v>536870912</v>
    <v>Sofia City Province</v>
    <v>3c8166aa-96fc-06d8-0611-6990b84abb0c</v>
    <v>en-US</v>
    <v>Map</v>
  </rv>
  <rv s="3">
    <v>95</v>
  </rv>
  <rv s="1">
    <fb>0.20182262961313399</fb>
    <v>28</v>
  </rv>
  <rv s="3">
    <v>96</v>
  </rv>
  <rv s="1">
    <fb>0.28300000000000003</fb>
    <v>28</v>
  </rv>
  <rv s="1">
    <fb>4.3400001525878897E-2</fb>
    <v>37</v>
  </rv>
  <rv s="1">
    <fb>5256027</fb>
    <v>29</v>
  </rv>
  <rv s="7">
    <v>#VALUE!</v>
    <v>en-US</v>
    <v>74aa5012-510a-f5fb-6b80-bdb48e9f088c</v>
    <v>536870912</v>
    <v>1</v>
    <v>316</v>
    <v>60</v>
    <v>Bulgaria</v>
    <v>24</v>
    <v>49</v>
    <v>Map</v>
    <v>26</v>
    <v>317</v>
    <v>BG</v>
    <v>1552</v>
    <v>1553</v>
    <v>1554</v>
    <v>1555</v>
    <v>1556</v>
    <v>1557</v>
    <v>1558</v>
    <v>1559</v>
    <v>1560</v>
    <v>BGN</v>
    <v>Bulgaria, officially the Republic of Bulgaria, is a country in Southeast Europe. It is situated on the eastern flank of the Balkans, and is bordered by Romania to the north, Serbia and North Macedonia to the west, Greece and Turkey to the south, and the Black Sea to the east. Bulgaria covers a territory of 110,994 square kilometres, and is the sixteenth-largest country in Europe. Sofia is the nation's capital and largest city; other major cities are Plovdiv, Varna and Burgas.</v>
    <v>1561</v>
    <v>1562</v>
    <v>1563</v>
    <v>1564</v>
    <v>1565</v>
    <v>1566</v>
    <v>1567</v>
    <v>1568</v>
    <v>1569</v>
    <v>1557</v>
    <v>1572</v>
    <v>1573</v>
    <v>1574</v>
    <v>1575</v>
    <v>1360</v>
    <v>1576</v>
    <v>Bulgaria</v>
    <v>Mila Rodino</v>
    <v>1577</v>
    <v>Republic of Bulgaria</v>
    <v>1578</v>
    <v>1579</v>
    <v>1580</v>
    <v>1581</v>
    <v>1582</v>
    <v>1583</v>
    <v>1584</v>
    <v>1585</v>
    <v>1586</v>
    <v>433</v>
    <v>1587</v>
    <v>1616</v>
    <v>1617</v>
    <v>1618</v>
    <v>1619</v>
    <v>1620</v>
    <v>Bulgaria</v>
    <v>1621</v>
    <v>mdp/vdpid/35</v>
  </rv>
  <rv s="0">
    <v>536870912</v>
    <v>Burkina Faso</v>
    <v>41031ee6-3bfc-3231-5552-a3e7d41319a5</v>
    <v>en-US</v>
    <v>Map</v>
  </rv>
  <rv s="1">
    <fb>0.44225146198830401</fb>
    <v>28</v>
  </rv>
  <rv s="1">
    <fb>274200</fb>
    <v>29</v>
  </rv>
  <rv s="1">
    <fb>37.93</fb>
    <v>30</v>
  </rv>
  <rv s="1">
    <fb>226</fb>
    <v>31</v>
  </rv>
  <rv s="0">
    <v>536870912</v>
    <v>Ouagadougou</v>
    <v>4ce7d237-e6df-89c2-3840-589216cd771e</v>
    <v>en-US</v>
    <v>Map</v>
  </rv>
  <rv s="1">
    <fb>3417.6439999999998</fb>
    <v>29</v>
  </rv>
  <rv s="1">
    <fb>106.578776314878</fb>
    <v>32</v>
  </rv>
  <rv s="1">
    <fb>-3.2318116919484802E-2</fb>
    <v>28</v>
  </rv>
  <rv s="1">
    <fb>5.1890000000000001</fb>
    <v>30</v>
  </rv>
  <rv s="1">
    <fb>0.19335527029651001</fb>
    <v>28</v>
  </rv>
  <rv s="1">
    <fb>15745810234.6602</fb>
    <v>34</v>
  </rv>
  <rv s="1">
    <fb>0.96090369999999992</fb>
    <v>28</v>
  </rv>
  <rv s="1">
    <fb>6.5018699999999999E-2</fb>
    <v>28</v>
  </rv>
  <rv s="1">
    <fb>49</fb>
    <v>36</v>
  </rv>
  <rv s="3">
    <v>97</v>
  </rv>
  <rv s="4">
    <v>https://www.bing.com/search?q=burkina+faso&amp;form=skydnc</v>
    <v>Learn more on Bing</v>
  </rv>
  <rv s="1">
    <fb>61.173999999999999</fb>
    <v>36</v>
  </rv>
  <rv s="1">
    <fb>320</fb>
    <v>36</v>
  </rv>
  <rv s="1">
    <fb>0.34</fb>
    <v>33</v>
  </rv>
  <rv s="1">
    <fb>0.36106663449999998</fb>
    <v>28</v>
  </rv>
  <rv s="1">
    <fb>8.4699999999999998E-2</fb>
    <v>30</v>
  </rv>
  <rv s="1">
    <fb>20321378</fb>
    <v>29</v>
  </rv>
  <rv s="1">
    <fb>0.20600000000000002</fb>
    <v>28</v>
  </rv>
  <rv s="1">
    <fb>0.29600000000000004</fb>
    <v>28</v>
  </rv>
  <rv s="1">
    <fb>0.44299999999999995</fb>
    <v>28</v>
  </rv>
  <rv s="1">
    <fb>3.6000000000000004E-2</fb>
    <v>28</v>
  </rv>
  <rv s="1">
    <fb>8.3000000000000004E-2</fb>
    <v>28</v>
  </rv>
  <rv s="1">
    <fb>0.11699999999999999</fb>
    <v>28</v>
  </rv>
  <rv s="1">
    <fb>0.15</fb>
    <v>28</v>
  </rv>
  <rv s="1">
    <fb>0.66430000305175796</fb>
    <v>28</v>
  </rv>
  <rv s="0">
    <v>536870912</v>
    <v>Hauts-Bassins Region</v>
    <v>4d3d4fb7-47c5-b938-2317-e8fb1c39659c</v>
    <v>en-US</v>
    <v>Map</v>
  </rv>
  <rv s="0">
    <v>536870912</v>
    <v>Centre Region</v>
    <v>54c7ea22-5fa0-2939-4975-ec178c2a277d</v>
    <v>en-US</v>
    <v>Map</v>
  </rv>
  <rv s="0">
    <v>536870912</v>
    <v>Boucle du Mouhoun Region</v>
    <v>6f1a2c78-b734-6d4e-a4ff-0c828c9ebd12</v>
    <v>en-US</v>
    <v>Map</v>
  </rv>
  <rv s="0">
    <v>536870912</v>
    <v>Balé Province</v>
    <v>1d34016b-acfb-0b06-8608-6e48a59d072d</v>
    <v>en-US</v>
    <v>Map</v>
  </rv>
  <rv s="0">
    <v>536870912</v>
    <v>Sahel Region</v>
    <v>b649a5b1-ba04-6d5d-c4c2-99f9422276b9</v>
    <v>en-US</v>
    <v>Map</v>
  </rv>
  <rv s="0">
    <v>536870912</v>
    <v>Nord Region</v>
    <v>9247521b-d74e-307d-cd35-9df63c7f3e5c</v>
    <v>en-US</v>
    <v>Map</v>
  </rv>
  <rv s="0">
    <v>536870912</v>
    <v>Bazèga Province</v>
    <v>391451dc-e395-1044-2733-4c12c21826fe</v>
    <v>en-US</v>
    <v>Map</v>
  </rv>
  <rv s="0">
    <v>536870912</v>
    <v>Boulkiemdé Province</v>
    <v>3bbc1a68-9682-c594-5616-509be6228610</v>
    <v>en-US</v>
    <v>Map</v>
  </rv>
  <rv s="0">
    <v>536870912</v>
    <v>Banwa Province</v>
    <v>6830049e-fc8b-2c20-399e-3437a297a19c</v>
    <v>en-US</v>
    <v>Map</v>
  </rv>
  <rv s="0">
    <v>536870912</v>
    <v>Zoundwéogo Province</v>
    <v>e22bf00d-be6a-2f87-992a-9806eb4935d2</v>
    <v>en-US</v>
    <v>Map</v>
  </rv>
  <rv s="0">
    <v>536870912</v>
    <v>Bougouriba Province</v>
    <v>6e1228aa-c5cb-6a5e-ef52-2b949e78308b</v>
    <v>en-US</v>
    <v>Map</v>
  </rv>
  <rv s="0">
    <v>536870912</v>
    <v>Mouhoun Province</v>
    <v>955a6983-a7fe-44c4-fe91-567ed6eadc55</v>
    <v>en-US</v>
    <v>Map</v>
  </rv>
  <rv s="0">
    <v>536870912</v>
    <v>Cascades</v>
    <v>35d041eb-307d-5a1a-edff-4cbddbfb9a86</v>
    <v>en-US</v>
    <v>Map</v>
  </rv>
  <rv s="0">
    <v>536870912</v>
    <v>Boulgou Province</v>
    <v>c3a00bf1-ea39-82f9-0e78-a1e899ba0aa6</v>
    <v>en-US</v>
    <v>Map</v>
  </rv>
  <rv s="0">
    <v>536870912</v>
    <v>Centre-Est</v>
    <v>3f8fd028-a8d7-4be0-3378-b425686ad57e</v>
    <v>en-US</v>
    <v>Map</v>
  </rv>
  <rv s="0">
    <v>536870912</v>
    <v>Centre-Ouest</v>
    <v>8cf809d2-f6dc-84d5-3137-334d2460f541</v>
    <v>en-US</v>
    <v>Map</v>
  </rv>
  <rv s="0">
    <v>536870912</v>
    <v>Centre-Nord</v>
    <v>ba80f8cd-36b3-fdca-06a1-0552dad61365</v>
    <v>en-US</v>
    <v>Map</v>
  </rv>
  <rv s="0">
    <v>536870912</v>
    <v>Bam Province</v>
    <v>30d17100-3bae-9b43-8833-4d3214e374ce</v>
    <v>en-US</v>
    <v>Map</v>
  </rv>
  <rv s="0">
    <v>536870912</v>
    <v>Gourma Province</v>
    <v>d447b4be-a520-6205-60d4-7099aca8f581</v>
    <v>en-US</v>
    <v>Map</v>
  </rv>
  <rv s="0">
    <v>536870912</v>
    <v>Centre-Sud</v>
    <v>11b49748-a562-9418-ef0a-c092321dd376</v>
    <v>en-US</v>
    <v>Map</v>
  </rv>
  <rv s="0">
    <v>536870912</v>
    <v>Est</v>
    <v>1638b7f7-d425-9397-8de9-422b93883e1a</v>
    <v>en-US</v>
    <v>Map</v>
  </rv>
  <rv s="0">
    <v>536870912</v>
    <v>Komondjari Province</v>
    <v>48ff44ef-1da1-cd89-416f-722afa9e5e4a</v>
    <v>en-US</v>
    <v>Map</v>
  </rv>
  <rv s="0">
    <v>536870912</v>
    <v>Sud-Ouest Region</v>
    <v>bc70130b-229e-290e-725e-30c780d16d25</v>
    <v>en-US</v>
    <v>Map</v>
  </rv>
  <rv s="0">
    <v>536870912</v>
    <v>Kouritenga Province</v>
    <v>e3620a8b-9eb0-0092-28c1-b4adfa0215d1</v>
    <v>en-US</v>
    <v>Map</v>
  </rv>
  <rv s="0">
    <v>536870912</v>
    <v>Comoé Province</v>
    <v>8a3c6650-6dba-3526-d4b9-fb3be4dee34d</v>
    <v>en-US</v>
    <v>Map</v>
  </rv>
  <rv s="0">
    <v>536870912</v>
    <v>Kossi Province</v>
    <v>857d29c9-5abb-313f-48e6-6e8c0c637231</v>
    <v>en-US</v>
    <v>Map</v>
  </rv>
  <rv s="0">
    <v>536870912</v>
    <v>Nahouri Province</v>
    <v>e4ecaddb-194b-e275-6a6f-b086736469a1</v>
    <v>en-US</v>
    <v>Map</v>
  </rv>
  <rv s="0">
    <v>536870912</v>
    <v>Kompienga Province</v>
    <v>0782e840-063c-cc2e-d7ff-90fe517c44b0</v>
    <v>en-US</v>
    <v>Map</v>
  </rv>
  <rv s="0">
    <v>536870912</v>
    <v>Gnagna Province</v>
    <v>55c9418c-0871-021f-79eb-62b0993ac564</v>
    <v>en-US</v>
    <v>Map</v>
  </rv>
  <rv s="0">
    <v>536870912</v>
    <v>Ganzourgou Province</v>
    <v>b99dd2fe-8753-9d98-7e7f-caccf1a2fce0</v>
    <v>en-US</v>
    <v>Map</v>
  </rv>
  <rv s="0">
    <v>536870912</v>
    <v>Kadiogo Province</v>
    <v>26d3cbe2-f105-36d4-5bb3-67a6136055ab</v>
    <v>en-US</v>
    <v>Map</v>
  </rv>
  <rv s="0">
    <v>536870912</v>
    <v>Oubritenga Province</v>
    <v>caf9dda8-e493-5505-495b-a7a646d51f28</v>
    <v>en-US</v>
    <v>Map</v>
  </rv>
  <rv s="0">
    <v>536870912</v>
    <v>Plateau-Central Region</v>
    <v>6b3e8651-0d0a-0598-ae34-f78e6dbec959</v>
    <v>en-US</v>
    <v>Map</v>
  </rv>
  <rv s="0">
    <v>536870912</v>
    <v>Oudalan Province</v>
    <v>c511dcdf-ce3b-0cdc-c887-21b17fbc8f2c</v>
    <v>en-US</v>
    <v>Map</v>
  </rv>
  <rv s="3">
    <v>98</v>
  </rv>
  <rv s="1">
    <fb>0.150003643932096</fb>
    <v>28</v>
  </rv>
  <rv s="3">
    <v>99</v>
  </rv>
  <rv s="1">
    <fb>0.41299999999999998</fb>
    <v>28</v>
  </rv>
  <rv s="1">
    <fb>6.2639999389648399E-2</fb>
    <v>37</v>
  </rv>
  <rv s="1">
    <fb>6092349</fb>
    <v>29</v>
  </rv>
  <rv s="25">
    <v>#VALUE!</v>
    <v>en-US</v>
    <v>41031ee6-3bfc-3231-5552-a3e7d41319a5</v>
    <v>536870912</v>
    <v>1</v>
    <v>326</v>
    <v>327</v>
    <v>Burkina Faso</v>
    <v>24</v>
    <v>49</v>
    <v>Map</v>
    <v>26</v>
    <v>328</v>
    <v>BF</v>
    <v>1624</v>
    <v>1625</v>
    <v>1343</v>
    <v>1626</v>
    <v>1627</v>
    <v>1628</v>
    <v>1629</v>
    <v>1630</v>
    <v>1631</v>
    <v>XOF</v>
    <v>Burkina Faso is a landlocked country in West Africa with an area of 274,200 km², bordered by Mali to the northwest, Niger to the northeast, Benin to the southeast, Togo and Ghana to the south, and the Ivory Coast to the southwest. It has a population of 20,321,378. Previously called Republic of Upper Volta, it was renamed Burkina Faso by President Thomas Sankara. Its citizens are known as Burkinabè, and its capital and largest city is Ouagadougou.</v>
    <v>1632</v>
    <v>1633</v>
    <v>1240</v>
    <v>1634</v>
    <v>1635</v>
    <v>1636</v>
    <v>1637</v>
    <v>1628</v>
    <v>1638</v>
    <v>1639</v>
    <v>1640</v>
    <v>1641</v>
    <v>1642</v>
    <v>Burkina Faso</v>
    <v>Une Seule Nuit</v>
    <v>1202</v>
    <v>Burkina Faso</v>
    <v>1643</v>
    <v>1644</v>
    <v>1645</v>
    <v>1646</v>
    <v>1647</v>
    <v>1648</v>
    <v>1649</v>
    <v>1650</v>
    <v>1651</v>
    <v>1652</v>
    <v>1653</v>
    <v>1688</v>
    <v>1689</v>
    <v>1690</v>
    <v>1691</v>
    <v>1692</v>
    <v>Burkina Faso</v>
    <v>1693</v>
    <v>mdp/vdpid/245</v>
  </rv>
  <rv s="0">
    <v>536870912</v>
    <v>Burundi</v>
    <v>06b4a4e8-0361-8a8e-e41f-22f1a41f2784</v>
    <v>en-US</v>
    <v>Map</v>
  </rv>
  <rv s="1">
    <fb>0.79166666666666696</fb>
    <v>28</v>
  </rv>
  <rv s="1">
    <fb>27830</fb>
    <v>29</v>
  </rv>
  <rv s="1">
    <fb>39.008000000000003</fb>
    <v>30</v>
  </rv>
  <rv s="1">
    <fb>257</fb>
    <v>31</v>
  </rv>
  <rv s="0">
    <v>536870912</v>
    <v>Bujumbura</v>
    <v>bc83cc34-7c20-e35f-6afe-e4a4612bb1b2</v>
    <v>en-US</v>
    <v>Map</v>
  </rv>
  <rv s="1">
    <fb>495.04500000000002</fb>
    <v>29</v>
  </rv>
  <rv s="1">
    <fb>182.11233999434401</fb>
    <v>32</v>
  </rv>
  <rv s="1">
    <fb>-6.8677217079722895E-3</fb>
    <v>28</v>
  </rv>
  <rv s="1">
    <fb>5.41</fb>
    <v>30</v>
  </rv>
  <rv s="1">
    <fb>0.109267915149344</fb>
    <v>28</v>
  </rv>
  <rv s="1">
    <fb>1.21</fb>
    <v>33</v>
  </rv>
  <rv s="1">
    <fb>3012334881.6405702</fb>
    <v>34</v>
  </rv>
  <rv s="1">
    <fb>1.2142156</fb>
    <v>28</v>
  </rv>
  <rv s="1">
    <fb>6.0501600000000003E-2</fb>
    <v>28</v>
  </rv>
  <rv s="1">
    <fb>41</fb>
    <v>36</v>
  </rv>
  <rv s="3">
    <v>100</v>
  </rv>
  <rv s="4">
    <v>https://www.bing.com/search?q=burundi&amp;form=skydnc</v>
    <v>Learn more on Bing</v>
  </rv>
  <rv s="1">
    <fb>61.247</fb>
    <v>36</v>
  </rv>
  <rv s="1">
    <fb>548</fb>
    <v>36</v>
  </rv>
  <rv s="3">
    <v>101</v>
  </rv>
  <rv s="1">
    <fb>0.19066551600000001</fb>
    <v>28</v>
  </rv>
  <rv s="1">
    <fb>0.10009999999999999</fb>
    <v>30</v>
  </rv>
  <rv s="1">
    <fb>11530580</fb>
    <v>29</v>
  </rv>
  <rv s="1">
    <fb>0.31</fb>
    <v>28</v>
  </rv>
  <rv s="1">
    <fb>0.46299999999999997</fb>
    <v>28</v>
  </rv>
  <rv s="1">
    <fb>6.9000000000000006E-2</fb>
    <v>28</v>
  </rv>
  <rv s="1">
    <fb>0.791539993286133</fb>
    <v>28</v>
  </rv>
  <rv s="0">
    <v>536870912</v>
    <v>Bujumbura Rural Province</v>
    <v>c747f228-eb58-78a6-38ca-a6566a3016e5</v>
    <v>en-US</v>
    <v>Map</v>
  </rv>
  <rv s="0">
    <v>536870912</v>
    <v>Gitega Province</v>
    <v>b0b201a0-98b2-faaa-9908-ac63a7edb590</v>
    <v>en-US</v>
    <v>Map</v>
  </rv>
  <rv s="0">
    <v>536870912</v>
    <v>Ruyigi Province</v>
    <v>63bb3dbe-a766-36e6-22da-4b08677aa57f</v>
    <v>en-US</v>
    <v>Map</v>
  </rv>
  <rv s="0">
    <v>536870912</v>
    <v>Makamba Province</v>
    <v>e28922db-283e-d524-4766-0b7f9e03622c</v>
    <v>en-US</v>
    <v>Map</v>
  </rv>
  <rv s="0">
    <v>536870912</v>
    <v>Kirundo Province</v>
    <v>5ec1d3aa-00b1-4862-e2f1-b06812909203</v>
    <v>en-US</v>
    <v>Map</v>
  </rv>
  <rv s="0">
    <v>536870912</v>
    <v>Cankuzo Province</v>
    <v>f73c588b-3346-4d6d-09ee-8df4a782b221</v>
    <v>en-US</v>
    <v>Map</v>
  </rv>
  <rv s="0">
    <v>536870912</v>
    <v>Muyinga Province</v>
    <v>5496c5b2-12e2-1001-d45a-9e932ec0668d</v>
    <v>en-US</v>
    <v>Map</v>
  </rv>
  <rv s="0">
    <v>536870912</v>
    <v>Kayanza Province</v>
    <v>b6805502-9f8d-7875-d952-b357b193a13c</v>
    <v>en-US</v>
    <v>Map</v>
  </rv>
  <rv s="0">
    <v>536870912</v>
    <v>Cibitoke Province</v>
    <v>8d507665-9efe-c4f2-656e-8d05d92dcbba</v>
    <v>en-US</v>
    <v>Map</v>
  </rv>
  <rv s="0">
    <v>536870912</v>
    <v>Ngozi Province</v>
    <v>836744bb-ae85-9b96-3ddc-63e5231ba394</v>
    <v>en-US</v>
    <v>Map</v>
  </rv>
  <rv s="0">
    <v>536870912</v>
    <v>Rutana Province</v>
    <v>e560e4aa-3609-a11a-9b69-e8a314cf22d5</v>
    <v>en-US</v>
    <v>Map</v>
  </rv>
  <rv s="0">
    <v>536870912</v>
    <v>Muramvya Province</v>
    <v>2cdad420-5c47-4683-b01f-8339e2ba1866</v>
    <v>en-US</v>
    <v>Map</v>
  </rv>
  <rv s="0">
    <v>536870912</v>
    <v>Bururi Province</v>
    <v>c9bf8461-32d0-69ae-5000-b2a03cf22496</v>
    <v>en-US</v>
    <v>Map</v>
  </rv>
  <rv s="0">
    <v>536870912</v>
    <v>Bubanza Province</v>
    <v>f977d556-18ee-2cbe-dee3-d603f13defd3</v>
    <v>en-US</v>
    <v>Map</v>
  </rv>
  <rv s="0">
    <v>536870912</v>
    <v>Bujumbura Mairie Province</v>
    <v>232fe7f8-9b82-4926-6984-828b272b8fcf</v>
    <v>en-US</v>
    <v>Map</v>
  </rv>
  <rv s="0">
    <v>536870912</v>
    <v>Karuzi Province</v>
    <v>c98c18dc-ca61-082c-94f9-5dd8de0ba7b4</v>
    <v>en-US</v>
    <v>Map</v>
  </rv>
  <rv s="0">
    <v>536870912</v>
    <v>Mwaro Province</v>
    <v>ced53541-3e87-02ea-e9a1-1378421bf35e</v>
    <v>en-US</v>
    <v>Map</v>
  </rv>
  <rv s="0">
    <v>536870912</v>
    <v>Rumonge Province</v>
    <v>b1331c99-fd28-d62e-3d7b-0cee38a2dd33</v>
    <v>en-US</v>
    <v>Map</v>
  </rv>
  <rv s="3">
    <v>102</v>
  </rv>
  <rv s="1">
    <fb>0.135974418093983</fb>
    <v>28</v>
  </rv>
  <rv s="1">
    <fb>0.41200000000000003</fb>
    <v>28</v>
  </rv>
  <rv s="1">
    <fb>1.42700004577637E-2</fb>
    <v>37</v>
  </rv>
  <rv s="1">
    <fb>1541177</fb>
    <v>29</v>
  </rv>
  <rv s="26">
    <v>#VALUE!</v>
    <v>en-US</v>
    <v>06b4a4e8-0361-8a8e-e41f-22f1a41f2784</v>
    <v>536870912</v>
    <v>1</v>
    <v>336</v>
    <v>337</v>
    <v>Burundi</v>
    <v>24</v>
    <v>49</v>
    <v>Map</v>
    <v>26</v>
    <v>338</v>
    <v>BI</v>
    <v>1696</v>
    <v>1697</v>
    <v>1554</v>
    <v>1698</v>
    <v>1699</v>
    <v>1700</v>
    <v>1701</v>
    <v>1702</v>
    <v>1703</v>
    <v>BIF</v>
    <v>Burundi, officially the Republic of Burundi, is a landlocked country in the Great Rift Valley where the African Great Lakes region and East Africa converge. It is bordered by Rwanda to the north, Tanzania to the east and southeast, and the Democratic Republic of the Congo to the west; Lake Tanganyika lies along its southwestern border. The capital cities are Gitega and Bujumbura, the latter of which is the country's largest city.</v>
    <v>1704</v>
    <v>1705</v>
    <v>1706</v>
    <v>1707</v>
    <v>1708</v>
    <v>1709</v>
    <v>1710</v>
    <v>1700</v>
    <v>1711</v>
    <v>1712</v>
    <v>1713</v>
    <v>1714</v>
    <v>Burundi</v>
    <v>Burundi Bwacu</v>
    <v>1715</v>
    <v>Republic of Burundi</v>
    <v>1716</v>
    <v>1717</v>
    <v>1718</v>
    <v>496</v>
    <v>1719</v>
    <v>1720</v>
    <v>582</v>
    <v>1721</v>
    <v>1586</v>
    <v>1652</v>
    <v>1722</v>
    <v>1741</v>
    <v>1742</v>
    <v>1441</v>
    <v>1743</v>
    <v>1744</v>
    <v>Burundi</v>
    <v>1745</v>
    <v>mdp/vdpid/38</v>
  </rv>
  <rv s="0">
    <v>536870912</v>
    <v>Cape Verde</v>
    <v>f5c359d6-b579-f02c-e5ec-07e6cc68c768</v>
    <v>en-US</v>
    <v>Map</v>
  </rv>
  <rv s="1">
    <fb>0.19602977667493801</fb>
    <v>28</v>
  </rv>
  <rv s="1">
    <fb>4033</fb>
    <v>29</v>
  </rv>
  <rv s="1">
    <fb>19.489999999999998</fb>
    <v>30</v>
  </rv>
  <rv s="1">
    <fb>238</fb>
    <v>31</v>
  </rv>
  <rv s="0">
    <v>536870912</v>
    <v>Praia</v>
    <v>78c8a737-4c28-9af0-ee0b-e664b36b5560</v>
    <v>en-US</v>
    <v>Map</v>
  </rv>
  <rv s="1">
    <fb>542.71600000000001</fb>
    <v>29</v>
  </rv>
  <rv s="1">
    <fb>110.50160632139099</fb>
    <v>32</v>
  </rv>
  <rv s="1">
    <fb>1.1066665649414401E-2</fb>
    <v>28</v>
  </rv>
  <rv s="1">
    <fb>2.274</fb>
    <v>30</v>
  </rv>
  <rv s="1">
    <fb>0.22545905858647999</fb>
    <v>28</v>
  </rv>
  <rv s="1">
    <fb>1981845740.7061501</fb>
    <v>34</v>
  </rv>
  <rv s="1">
    <fb>1.0402796999999999</fb>
    <v>28</v>
  </rv>
  <rv s="1">
    <fb>0.23616510000000002</fb>
    <v>28</v>
  </rv>
  <rv s="1">
    <fb>16.7</fb>
    <v>36</v>
  </rv>
  <rv s="0">
    <v>805306368</v>
    <v>Ulisses Correia e Silva (Prime Minister)</v>
    <v>2b16dc4b-324c-04ed-3cea-8a9b2a37fc7a</v>
    <v>en-US</v>
    <v>Generic</v>
  </rv>
  <rv s="3">
    <v>103</v>
  </rv>
  <rv s="4">
    <v>https://www.bing.com/search?q=cape+verde&amp;form=skydnc</v>
    <v>Learn more on Bing</v>
  </rv>
  <rv s="1">
    <fb>72.781999999999996</fb>
    <v>36</v>
  </rv>
  <rv s="1">
    <fb>58</fb>
    <v>36</v>
  </rv>
  <rv s="1">
    <fb>0.68</fb>
    <v>33</v>
  </rv>
  <rv s="1">
    <fb>0.23170751710000001</fb>
    <v>28</v>
  </rv>
  <rv s="1">
    <fb>0.76939999999999997</fb>
    <v>30</v>
  </rv>
  <rv s="1">
    <fb>483628</fb>
    <v>29</v>
  </rv>
  <rv s="1">
    <fb>0.21600000000000003</fb>
    <v>28</v>
  </rv>
  <rv s="1">
    <fb>0.32299999999999995</fb>
    <v>28</v>
  </rv>
  <rv s="1">
    <fb>0.48700000000000004</fb>
    <v>28</v>
  </rv>
  <rv s="1">
    <fb>2.2000000000000002E-2</fb>
    <v>28</v>
  </rv>
  <rv s="1">
    <fb>9.6999999999999989E-2</fb>
    <v>28</v>
  </rv>
  <rv s="1">
    <fb>0.14300000000000002</fb>
    <v>28</v>
  </rv>
  <rv s="1">
    <fb>0.604550018310547</fb>
    <v>28</v>
  </rv>
  <rv s="0">
    <v>536870912</v>
    <v>Brava</v>
    <v>80e4c755-7708-4a11-bcc9-218b5620dcbc</v>
    <v>en-US</v>
    <v>Map</v>
  </rv>
  <rv s="0">
    <v>536870912</v>
    <v>Boa Vista</v>
    <v>6d5e56b3-2c60-34ae-0e25-6db45d2e2d36</v>
    <v>en-US</v>
    <v>Map</v>
  </rv>
  <rv s="0">
    <v>536870912</v>
    <v>Maio, Cape Verde</v>
    <v>6da21d17-1ed0-4dff-ab12-1805ef8597ab</v>
    <v>en-US</v>
    <v>Map</v>
  </rv>
  <rv s="0">
    <v>536870912</v>
    <v>Sal</v>
    <v>051c3eb1-d89f-4cce-9bef-24a9980df5ec</v>
    <v>en-US</v>
    <v>Map</v>
  </rv>
  <rv s="0">
    <v>536870912</v>
    <v>São Filipe, Cape Verde</v>
    <v>4c226f7f-2d80-ab38-f532-61d277eb98ab</v>
    <v>en-US</v>
    <v>Map</v>
  </rv>
  <rv s="0">
    <v>536870912</v>
    <v>Tarrafal, Cape Verde</v>
    <v>24b4fb16-bfdc-2a3c-195b-a2d8e1443a5d</v>
    <v>en-US</v>
    <v>Map</v>
  </rv>
  <rv s="0">
    <v>536870912</v>
    <v>Porto Novo, Cape Verde</v>
    <v>decabdcc-76c3-86ab-8123-ebc3e0865185</v>
    <v>en-US</v>
    <v>Map</v>
  </rv>
  <rv s="0">
    <v>536870912</v>
    <v>Santa Catarina, Cape Verde</v>
    <v>5960d726-cea9-c4b1-7864-27c3ae7120df</v>
    <v>en-US</v>
    <v>Map</v>
  </rv>
  <rv s="0">
    <v>536870912</v>
    <v>Ribeira Brava, Cape Verde</v>
    <v>32abb67d-a103-da7d-50c0-f3d23d7081b1</v>
    <v>en-US</v>
    <v>Map</v>
  </rv>
  <rv s="0">
    <v>536870912</v>
    <v>Santa Cruz, Cape Verde</v>
    <v>f6f15e30-f512-139a-1350-14afe8483679</v>
    <v>en-US</v>
    <v>Map</v>
  </rv>
  <rv s="0">
    <v>536870912</v>
    <v>Ribeira Grande, Cape Verde</v>
    <v>6742a278-e6b9-888f-1f14-8dbc62c20e6d</v>
    <v>en-US</v>
    <v>Map</v>
  </rv>
  <rv s="0">
    <v>536870912</v>
    <v>São Miguel, Cape Verde</v>
    <v>82f9df29-c086-33fc-9ef5-eaf04e219943</v>
    <v>en-US</v>
    <v>Map</v>
  </rv>
  <rv s="0">
    <v>536870912</v>
    <v>Praia, Cape Verde</v>
    <v>fa2bf56b-a438-0d36-51eb-728e4d9b7ca5</v>
    <v>en-US</v>
    <v>Map</v>
  </rv>
  <rv s="0">
    <v>536870912</v>
    <v>São Domingos</v>
    <v>1fe33247-d53c-6627-79ac-ab28ecc3af85</v>
    <v>en-US</v>
    <v>Map</v>
  </rv>
  <rv s="0">
    <v>536870912</v>
    <v>Paul, Cape Verde</v>
    <v>458c0002-934a-ea9d-6a82-5ec5dca5f40d</v>
    <v>en-US</v>
    <v>Map</v>
  </rv>
  <rv s="0">
    <v>536870912</v>
    <v>São Lourenço dos Órgãos, Cape Verde</v>
    <v>f183e7ec-3c03-6fea-e842-5c6b653b9959</v>
    <v>en-US</v>
    <v>Map</v>
  </rv>
  <rv s="0">
    <v>536870912</v>
    <v>São Salvador do Mundo, Cape Verde</v>
    <v>a1f95461-5e9c-4f01-ff23-232168ef5307</v>
    <v>en-US</v>
    <v>Map</v>
  </rv>
  <rv s="0">
    <v>536870912</v>
    <v>Ribeira Grande de Santiago, Cape Verde</v>
    <v>75d0a256-1710-dd23-9ba5-7d66001e0139</v>
    <v>en-US</v>
    <v>Map</v>
  </rv>
  <rv s="0">
    <v>536870912</v>
    <v>Mosteiros, Cape Verde</v>
    <v>60049836-a2c8-c0f3-f519-5de3b7eec761</v>
    <v>en-US</v>
    <v>Map</v>
  </rv>
  <rv s="0">
    <v>536870912</v>
    <v>Santa Catarina do Fogo, Cape Verde</v>
    <v>62b4e152-ad9d-b1d9-221e-745396f00621</v>
    <v>en-US</v>
    <v>Map</v>
  </rv>
  <rv s="3">
    <v>104</v>
  </rv>
  <rv s="1">
    <fb>0.20086752683725401</fb>
    <v>28</v>
  </rv>
  <rv s="3">
    <v>105</v>
  </rv>
  <rv s="1">
    <fb>0.375</fb>
    <v>28</v>
  </rv>
  <rv s="1">
    <fb>0.122489995956421</fb>
    <v>37</v>
  </rv>
  <rv s="1">
    <fb>364029</fb>
    <v>29</v>
  </rv>
  <rv s="20">
    <v>#VALUE!</v>
    <v>en-US</v>
    <v>f5c359d6-b579-f02c-e5ec-07e6cc68c768</v>
    <v>536870912</v>
    <v>1</v>
    <v>346</v>
    <v>237</v>
    <v>Cape Verde</v>
    <v>24</v>
    <v>49</v>
    <v>Map</v>
    <v>26</v>
    <v>347</v>
    <v>CV</v>
    <v>1748</v>
    <v>1749</v>
    <v>767</v>
    <v>1750</v>
    <v>1751</v>
    <v>1752</v>
    <v>1753</v>
    <v>1754</v>
    <v>1755</v>
    <v>CVE</v>
    <v>Cape Verde or Cabo Verde, officially the Republic of Cabo Verde, is an archipelago and island country in the central Atlantic Ocean, consisting of ten volcanic islands with a combined land area of about 4,033 square kilometres. These islands lie between 600 and 850 kilometres west of Cap-Vert, the westernmost point of continental Africa. The Cape Verde islands form part of the Macaronesia ecoregion, along with the Azores, the Canary Islands, Madeira, and the Savage Isles.</v>
    <v>1756</v>
    <v>1757</v>
    <v>365</v>
    <v>1458</v>
    <v>1758</v>
    <v>1759</v>
    <v>1760</v>
    <v>1761</v>
    <v>1752</v>
    <v>1763</v>
    <v>1764</v>
    <v>1765</v>
    <v>1766</v>
    <v>1767</v>
    <v>Cape Verde</v>
    <v>Cântico da Liberdade</v>
    <v>317</v>
    <v>Republic of Cabo Verde</v>
    <v>1768</v>
    <v>1769</v>
    <v>1770</v>
    <v>1771</v>
    <v>1772</v>
    <v>1773</v>
    <v>1774</v>
    <v>1585</v>
    <v>1775</v>
    <v>1776</v>
    <v>1777</v>
    <v>1798</v>
    <v>1799</v>
    <v>1800</v>
    <v>1801</v>
    <v>1802</v>
    <v>Cape Verde</v>
    <v>1803</v>
    <v>mdp/vdpid/57</v>
  </rv>
  <rv s="0">
    <v>536870912</v>
    <v>Cambodia</v>
    <v>bb8658d2-efc7-e40e-6397-05439c87cb30</v>
    <v>en-US</v>
    <v>Map</v>
  </rv>
  <rv s="1">
    <fb>0.30903013822796299</fb>
    <v>28</v>
  </rv>
  <rv s="1">
    <fb>181035</fb>
    <v>29</v>
  </rv>
  <rv s="1">
    <fb>191000</fb>
    <v>29</v>
  </rv>
  <rv s="1">
    <fb>22.463999999999999</fb>
    <v>30</v>
  </rv>
  <rv s="1">
    <fb>855</fb>
    <v>31</v>
  </rv>
  <rv s="0">
    <v>536870912</v>
    <v>Phnom Penh</v>
    <v>2af6d400-9e36-c46e-40c8-48152c13e1cc</v>
    <v>en-US</v>
    <v>Map</v>
  </rv>
  <rv s="1">
    <fb>9919.2350000000006</fb>
    <v>29</v>
  </rv>
  <rv s="1">
    <fb>127.633466125719</fb>
    <v>32</v>
  </rv>
  <rv s="1">
    <fb>2.4579649002317901E-2</fb>
    <v>28</v>
  </rv>
  <rv s="1">
    <fb>271.36725823419602</fb>
    <v>29</v>
  </rv>
  <rv s="1">
    <fb>2.5030000000000001</fb>
    <v>30</v>
  </rv>
  <rv s="1">
    <fb>0.52852932298748001</fb>
    <v>28</v>
  </rv>
  <rv s="1">
    <fb>30.629081397543999</fb>
    <v>36</v>
  </rv>
  <rv s="1">
    <fb>0.9</fb>
    <v>33</v>
  </rv>
  <rv s="1">
    <fb>27089389786.968399</fb>
    <v>34</v>
  </rv>
  <rv s="1">
    <fb>1.0741485</fb>
    <v>28</v>
  </rv>
  <rv s="1">
    <fb>0.13687760000000002</fb>
    <v>28</v>
  </rv>
  <rv s="2">
    <v>7</v>
    <v>26</v>
    <v>358</v>
    <v>6</v>
    <v>0</v>
    <v>Image of Cambodia</v>
  </rv>
  <rv s="1">
    <fb>24</fb>
    <v>36</v>
  </rv>
  <rv s="0">
    <v>805306368</v>
    <v>Norodom Sihamoni (King)</v>
    <v>a95f7f79-66ee-d11e-a411-10669d3d5027</v>
    <v>en-US</v>
    <v>Generic</v>
  </rv>
  <rv s="0">
    <v>805306368</v>
    <v>Hun Sen (Prime Minister)</v>
    <v>26b7ed07-180b-cd4b-4395-830f95547310</v>
    <v>en-US</v>
    <v>Generic</v>
  </rv>
  <rv s="0">
    <v>805306368</v>
    <v>Aun Porn Moniroth (Minister)</v>
    <v>983dc129-ceaa-06cb-5e56-709c21e47b8f</v>
    <v>en-US</v>
    <v>Generic</v>
  </rv>
  <rv s="3">
    <v>106</v>
  </rv>
  <rv s="4">
    <v>https://www.bing.com/search?q=cambodia&amp;form=skydnc</v>
    <v>Learn more on Bing</v>
  </rv>
  <rv s="1">
    <fb>69.569999999999993</fb>
    <v>36</v>
  </rv>
  <rv s="1">
    <fb>160</fb>
    <v>36</v>
  </rv>
  <rv s="3">
    <v>107</v>
  </rv>
  <rv s="1">
    <fb>0.59363314229999997</fb>
    <v>28</v>
  </rv>
  <rv s="1">
    <fb>0.16819999999999999</fb>
    <v>30</v>
  </rv>
  <rv s="1">
    <fb>16486542</fb>
    <v>29</v>
  </rv>
  <rv s="1">
    <fb>0.82313003540039109</fb>
    <v>28</v>
  </rv>
  <rv s="0">
    <v>536870912</v>
    <v>Sihanoukville</v>
    <v>8d8dc00c-0a44-804e-78f6-cbe5a6942f86</v>
    <v>en-US</v>
    <v>Map</v>
  </rv>
  <rv s="0">
    <v>536870912</v>
    <v>Tboung Khmum Province</v>
    <v>69034b33-8b0a-f1f5-fc5c-c6f5936f40f5</v>
    <v>en-US</v>
    <v>Map</v>
  </rv>
  <rv s="3">
    <v>108</v>
  </rv>
  <rv s="1">
    <fb>0.17052091762089902</fb>
    <v>28</v>
  </rv>
  <rv s="3">
    <v>109</v>
  </rv>
  <rv s="1">
    <fb>6.7699998617172198E-3</fb>
    <v>37</v>
  </rv>
  <rv s="1">
    <fb>3924621</fb>
    <v>29</v>
  </rv>
  <rv s="27">
    <v>#VALUE!</v>
    <v>en-US</v>
    <v>bb8658d2-efc7-e40e-6397-05439c87cb30</v>
    <v>536870912</v>
    <v>1</v>
    <v>355</v>
    <v>356</v>
    <v>Cambodia</v>
    <v>24</v>
    <v>25</v>
    <v>Map</v>
    <v>26</v>
    <v>357</v>
    <v>KH</v>
    <v>1806</v>
    <v>1807</v>
    <v>1808</v>
    <v>1809</v>
    <v>1810</v>
    <v>1811</v>
    <v>1812</v>
    <v>1813</v>
    <v>1814</v>
    <v>Cambodia, officially the Kingdom of Cambodia, is a country located in the southern portion of the Indochinese Peninsula in Southeast Asia, spanning an area of 181,035 square kilometres, bordered by Thailand to the northwest, Laos to the north, Vietnam to the east, and the Gulf of Thailand to the southwest. The capital and largest city is Phnom Penh.</v>
    <v>1815</v>
    <v>1816</v>
    <v>1817</v>
    <v>1818</v>
    <v>1819</v>
    <v>1820</v>
    <v>1821</v>
    <v>1822</v>
    <v>1823</v>
    <v>1824</v>
    <v>1811</v>
    <v>1828</v>
    <v>1829</v>
    <v>1830</v>
    <v>1831</v>
    <v>Cambodia</v>
    <v>Nokor Reach</v>
    <v>1832</v>
    <v>Kingdom of Cambodia</v>
    <v>1833</v>
    <v>1834</v>
    <v>1835</v>
    <v>1836</v>
    <v>1839</v>
    <v>1840</v>
    <v>1841</v>
    <v>632</v>
    <v>1842</v>
    <v>Cambodia</v>
    <v>1843</v>
    <v>mdp/vdpid/40</v>
  </rv>
  <rv s="0">
    <v>536870912</v>
    <v>Cameroon</v>
    <v>8c7709c5-96e8-cb85-73ee-07b20a405a80</v>
    <v>en-US</v>
    <v>Map</v>
  </rv>
  <rv s="1">
    <fb>0.20625753633305799</fb>
    <v>28</v>
  </rv>
  <rv s="1">
    <fb>475440</fb>
    <v>29</v>
  </rv>
  <rv s="1">
    <fb>24000</fb>
    <v>29</v>
  </rv>
  <rv s="1">
    <fb>35.386000000000003</fb>
    <v>30</v>
  </rv>
  <rv s="1">
    <fb>237</fb>
    <v>31</v>
  </rv>
  <rv s="0">
    <v>536870912</v>
    <v>Yaoundé</v>
    <v>766b163a-0801-f2f1-c7e1-b1f176e69d79</v>
    <v>en-US</v>
    <v>Map</v>
  </rv>
  <rv s="1">
    <fb>8291.0869999999995</fb>
    <v>29</v>
  </rv>
  <rv s="1">
    <fb>118.64858829001101</fb>
    <v>32</v>
  </rv>
  <rv s="1">
    <fb>2.45280214062733E-2</fb>
    <v>28</v>
  </rv>
  <rv s="1">
    <fb>275.19791368061601</fb>
    <v>29</v>
  </rv>
  <rv s="1">
    <fb>4.5720000000000001</fb>
    <v>30</v>
  </rv>
  <rv s="1">
    <fb>0.39339129698969799</fb>
    <v>28</v>
  </rv>
  <rv s="1">
    <fb>38.3178571912403</fb>
    <v>36</v>
  </rv>
  <rv s="1">
    <fb>1.03</fb>
    <v>33</v>
  </rv>
  <rv s="1">
    <fb>38760467033.389</fb>
    <v>34</v>
  </rv>
  <rv s="1">
    <fb>1.0340212</fb>
    <v>28</v>
  </rv>
  <rv s="1">
    <fb>0.12760249999999998</fb>
    <v>28</v>
  </rv>
  <rv s="1">
    <fb>50.6</fb>
    <v>36</v>
  </rv>
  <rv s="0">
    <v>536870912</v>
    <v>Douala</v>
    <v>4b02786c-b458-b1b8-6627-9e69c000333d</v>
    <v>en-US</v>
    <v>Map</v>
  </rv>
  <rv s="0">
    <v>805306368</v>
    <v>Paul Biya (President)</v>
    <v>90655664-7810-a5db-72d4-8802c712cff5</v>
    <v>en-US</v>
    <v>Generic</v>
  </rv>
  <rv s="3">
    <v>110</v>
  </rv>
  <rv s="4">
    <v>https://www.bing.com/search?q=cameroon+africa&amp;form=skydnc</v>
    <v>Learn more on Bing</v>
  </rv>
  <rv s="1">
    <fb>58.920999999999999</fb>
    <v>36</v>
  </rv>
  <rv s="1">
    <fb>529</fb>
    <v>36</v>
  </rv>
  <rv s="1">
    <fb>0.35</fb>
    <v>33</v>
  </rv>
  <rv s="3">
    <v>111</v>
  </rv>
  <rv s="1">
    <fb>0.69744124340000002</fb>
    <v>28</v>
  </rv>
  <rv s="1">
    <fb>8.8099999999999998E-2</fb>
    <v>30</v>
  </rv>
  <rv s="1">
    <fb>25876380</fb>
    <v>29</v>
  </rv>
  <rv s="1">
    <fb>0.35</fb>
    <v>28</v>
  </rv>
  <rv s="1">
    <fb>0.51700000000000002</fb>
    <v>28</v>
  </rv>
  <rv s="1">
    <fb>1.7000000000000001E-2</fb>
    <v>28</v>
  </rv>
  <rv s="1">
    <fb>4.4999999999999998E-2</fb>
    <v>28</v>
  </rv>
  <rv s="1">
    <fb>8.5000000000000006E-2</fb>
    <v>28</v>
  </rv>
  <rv s="1">
    <fb>0.76072998046874996</fb>
    <v>28</v>
  </rv>
  <rv s="0">
    <v>536870912</v>
    <v>West Region</v>
    <v>de1eb76f-3ea1-e0b5-c89c-6e2c4bdd12c9</v>
    <v>en-US</v>
    <v>Map</v>
  </rv>
  <rv s="0">
    <v>536870912</v>
    <v>Northwest Region</v>
    <v>cffa6127-d862-9e4d-9c09-aae670da8103</v>
    <v>en-US</v>
    <v>Map</v>
  </rv>
  <rv s="0">
    <v>536870912</v>
    <v>Southwest Region</v>
    <v>f751fac2-a399-3ce8-bb99-d8b873227bfe</v>
    <v>en-US</v>
    <v>Map</v>
  </rv>
  <rv s="0">
    <v>536870912</v>
    <v>Far North Region</v>
    <v>4200cd79-d585-ac9f-bef8-e3a9db1d9e8d</v>
    <v>en-US</v>
    <v>Map</v>
  </rv>
  <rv s="0">
    <v>536870912</v>
    <v>South Region</v>
    <v>d4472d38-434b-3101-0f55-fe963d1b4f77</v>
    <v>en-US</v>
    <v>Map</v>
  </rv>
  <rv s="0">
    <v>536870912</v>
    <v>Adamawa Region</v>
    <v>ea364202-9cbb-0bd1-f425-3dfbd4b853be</v>
    <v>en-US</v>
    <v>Map</v>
  </rv>
  <rv s="0">
    <v>536870912</v>
    <v>Littoral Region</v>
    <v>46cf6575-2793-7c53-4df1-029690a6c3c2</v>
    <v>en-US</v>
    <v>Map</v>
  </rv>
  <rv s="0">
    <v>536870912</v>
    <v>East Region</v>
    <v>75236def-8934-9120-e28c-13c0e7ef0f96</v>
    <v>en-US</v>
    <v>Map</v>
  </rv>
  <rv s="0">
    <v>536870912</v>
    <v>Centre Region</v>
    <v>b8f30351-a99d-e04a-5eba-3ba1a8f67116</v>
    <v>en-US</v>
    <v>Map</v>
  </rv>
  <rv s="0">
    <v>536870912</v>
    <v>North Region</v>
    <v>ff5986da-25f1-a034-f5e2-861db60caa3d</v>
    <v>en-US</v>
    <v>Map</v>
  </rv>
  <rv s="3">
    <v>112</v>
  </rv>
  <rv s="1">
    <fb>0.12755300580402498</fb>
    <v>28</v>
  </rv>
  <rv s="1">
    <fb>3.3800001144409203E-2</fb>
    <v>37</v>
  </rv>
  <rv s="1">
    <fb>14741256</fb>
    <v>29</v>
  </rv>
  <rv s="6">
    <v>#VALUE!</v>
    <v>en-US</v>
    <v>8c7709c5-96e8-cb85-73ee-07b20a405a80</v>
    <v>536870912</v>
    <v>1</v>
    <v>366</v>
    <v>48</v>
    <v>Cameroon</v>
    <v>24</v>
    <v>49</v>
    <v>Map</v>
    <v>26</v>
    <v>367</v>
    <v>CM</v>
    <v>1846</v>
    <v>1847</v>
    <v>1848</v>
    <v>1849</v>
    <v>1850</v>
    <v>1851</v>
    <v>1852</v>
    <v>1853</v>
    <v>1854</v>
    <v>XAF</v>
    <v>Cameroon, officially the Republic of Cameroon, is a country in west-central Africa. It is bordered by Nigeria to the west and north; Chad to the northeast; the Central African Republic to the east; and Equatorial Guinea, Gabon and the Republic of the Congo to the south. Its coastline lies on the Bight of Biafra, part of the Gulf of Guinea and the Atlantic Ocean. Due to its strategic position at the crossroads between West Africa and Central Africa, it has been categorized as being in both camps. Its nearly 25 million people speak 250 native languages.</v>
    <v>1855</v>
    <v>1856</v>
    <v>1857</v>
    <v>1858</v>
    <v>1859</v>
    <v>1860</v>
    <v>1861</v>
    <v>1862</v>
    <v>1863</v>
    <v>1864</v>
    <v>1866</v>
    <v>1867</v>
    <v>1868</v>
    <v>1869</v>
    <v>1870</v>
    <v>Cameroon</v>
    <v>O Cameroon, Cradle of Our Forefathers</v>
    <v>1871</v>
    <v>Republic of Cameroon</v>
    <v>1872</v>
    <v>1873</v>
    <v>1874</v>
    <v>1771</v>
    <v>1875</v>
    <v>1876</v>
    <v>1877</v>
    <v>1878</v>
    <v>1879</v>
    <v>189</v>
    <v>1880</v>
    <v>1891</v>
    <v>1892</v>
    <v>349</v>
    <v>1160</v>
    <v>1893</v>
    <v>Cameroon</v>
    <v>1894</v>
    <v>mdp/vdpid/49</v>
  </rv>
  <rv s="0">
    <v>536870912</v>
    <v>Canada</v>
    <v>370ed614-32e1-4326-a356-dc0a7dd56aaa</v>
    <v>en-US</v>
    <v>Map</v>
  </rv>
  <rv s="1">
    <fb>6.8918382450780802E-2</fb>
    <v>28</v>
  </rv>
  <rv s="1">
    <fb>9984670</fb>
    <v>29</v>
  </rv>
  <rv s="1">
    <fb>72000</fb>
    <v>29</v>
  </rv>
  <rv s="1">
    <fb>10.1</fb>
    <v>30</v>
  </rv>
  <rv s="0">
    <v>536870912</v>
    <v>Ottawa</v>
    <v>3f2544d2-4937-9101-2f53-621199e253e5</v>
    <v>en-US</v>
    <v>Map</v>
  </rv>
  <rv s="1">
    <fb>544894.19799999997</fb>
    <v>29</v>
  </rv>
  <rv s="1">
    <fb>116.75729822552999</fb>
    <v>32</v>
  </rv>
  <rv s="1">
    <fb>1.9492690241159599E-2</fb>
    <v>28</v>
  </rv>
  <rv s="1">
    <fb>15588.4871464315</fb>
    <v>29</v>
  </rv>
  <rv s="1">
    <fb>1.4987999999999999</fb>
    <v>30</v>
  </rv>
  <rv s="1">
    <fb>0.38161546668997998</fb>
    <v>28</v>
  </rv>
  <rv s="1">
    <fb>74.089062024805997</fb>
    <v>36</v>
  </rv>
  <rv s="1">
    <fb>0.81</fb>
    <v>33</v>
  </rv>
  <rv s="1">
    <fb>1736425629519.96</fb>
    <v>34</v>
  </rv>
  <rv s="1">
    <fb>1.0094368</fb>
    <v>28</v>
  </rv>
  <rv s="1">
    <fb>0.68922510000000003</fb>
    <v>28</v>
  </rv>
  <rv s="2">
    <v>8</v>
    <v>26</v>
    <v>378</v>
    <v>6</v>
    <v>0</v>
    <v>Image of Canada</v>
  </rv>
  <rv s="1">
    <fb>4.3</fb>
    <v>36</v>
  </rv>
  <rv s="0">
    <v>536870912</v>
    <v>Toronto</v>
    <v>e9c1d78f-effd-4cbf-af56-ce709763b200</v>
    <v>en-US</v>
    <v>Map</v>
  </rv>
  <rv s="0">
    <v>805306368</v>
    <v>Justin Trudeau (Prime Minister)</v>
    <v>d37aba31-28d1-b943-f0c6-dbddeb460528</v>
    <v>en-US</v>
    <v>Generic</v>
  </rv>
  <rv s="3">
    <v>113</v>
  </rv>
  <rv s="4">
    <v>https://www.bing.com/search?q=canada+country&amp;form=skydnc</v>
    <v>Learn more on Bing</v>
  </rv>
  <rv s="1">
    <fb>81.948780487804896</fb>
    <v>36</v>
  </rv>
  <rv s="1">
    <fb>1937902710000</fb>
    <v>34</v>
  </rv>
  <rv s="1">
    <fb>9.51</fb>
    <v>33</v>
  </rv>
  <rv s="3">
    <v>114</v>
  </rv>
  <rv s="1">
    <fb>0.1458492763</fb>
    <v>28</v>
  </rv>
  <rv s="1">
    <fb>2.6101999999999999</fb>
    <v>30</v>
  </rv>
  <rv s="1">
    <fb>36991981</fb>
    <v>29</v>
  </rv>
  <rv s="1">
    <fb>0.40600000000000003</fb>
    <v>28</v>
  </rv>
  <rv s="1">
    <fb>2.4E-2</fb>
    <v>28</v>
  </rv>
  <rv s="1">
    <fb>0.17</fb>
    <v>28</v>
  </rv>
  <rv s="1">
    <fb>0.65070999145507802</fb>
    <v>28</v>
  </rv>
  <rv s="0">
    <v>536870912</v>
    <v>Ontario</v>
    <v>070ad921-224a-9ed5-6fe1-8eab57b4b2e7</v>
    <v>en-US</v>
    <v>Map</v>
  </rv>
  <rv s="0">
    <v>536870912</v>
    <v>Quebec</v>
    <v>32da1fe8-6bb5-f40e-e008-82becf7ef390</v>
    <v>en-US</v>
    <v>Map</v>
  </rv>
  <rv s="0">
    <v>536870912</v>
    <v>British Columbia</v>
    <v>32a8fd1c-cd9d-0da9-35fb-f952ed824d4f</v>
    <v>en-US</v>
    <v>Map</v>
  </rv>
  <rv s="0">
    <v>536870912</v>
    <v>Alberta</v>
    <v>ac4b7d59-c4be-889f-9a45-7e7c524794ec</v>
    <v>en-US</v>
    <v>Map</v>
  </rv>
  <rv s="0">
    <v>536870912</v>
    <v>Manitoba</v>
    <v>21c9c883-dcc4-1490-a815-79c6eb525369</v>
    <v>en-US</v>
    <v>Map</v>
  </rv>
  <rv s="0">
    <v>536870912</v>
    <v>Quebec City</v>
    <v>8a8e64f6-510b-8816-6d69-6b5a37c533d8</v>
    <v>en-US</v>
    <v>Map</v>
  </rv>
  <rv s="0">
    <v>536870912</v>
    <v>Nova Scotia</v>
    <v>baa4aedd-bbb6-989e-cba4-ec2c9bdd906a</v>
    <v>en-US</v>
    <v>Map</v>
  </rv>
  <rv s="0">
    <v>536870912</v>
    <v>Prince Edward Island</v>
    <v>4e4aadcb-4928-0762-e307-bc01ba8f3dfb</v>
    <v>en-US</v>
    <v>Map</v>
  </rv>
  <rv s="0">
    <v>536870912</v>
    <v>Saskatchewan</v>
    <v>ec7108bb-bd34-c969-f3f2-2a9eed70102e</v>
    <v>en-US</v>
    <v>Map</v>
  </rv>
  <rv s="0">
    <v>536870912</v>
    <v>Newfoundland and Labrador</v>
    <v>895215e2-2c65-6494-fa6a-1f441a39ac4f</v>
    <v>en-US</v>
    <v>Map</v>
  </rv>
  <rv s="0">
    <v>536870912</v>
    <v>New Brunswick</v>
    <v>ed967bed-da27-9206-2407-d4e698015192</v>
    <v>en-US</v>
    <v>Map</v>
  </rv>
  <rv s="0">
    <v>536870912</v>
    <v>Nunavut</v>
    <v>5220a5b2-1244-23fe-9851-d4b0373ac92e</v>
    <v>en-US</v>
    <v>Map</v>
  </rv>
  <rv s="0">
    <v>536870912</v>
    <v>Yukon</v>
    <v>68d0a1b9-92a8-857c-53f4-9150cd050ece</v>
    <v>en-US</v>
    <v>Map</v>
  </rv>
  <rv s="0">
    <v>536870912</v>
    <v>Northwest Territories</v>
    <v>2e2284ce-2cc1-0b16-10e6-0783ada7c95b</v>
    <v>en-US</v>
    <v>Map</v>
  </rv>
  <rv s="3">
    <v>115</v>
  </rv>
  <rv s="1">
    <fb>0.12844017475747799</fb>
    <v>28</v>
  </rv>
  <rv s="3">
    <v>116</v>
  </rv>
  <rv s="1">
    <fb>0.245</fb>
    <v>28</v>
  </rv>
  <rv s="1">
    <fb>5.5640001296997095E-2</fb>
    <v>37</v>
  </rv>
  <rv s="1">
    <fb>30628482</fb>
    <v>29</v>
  </rv>
  <rv s="13">
    <v>#VALUE!</v>
    <v>en-US</v>
    <v>370ed614-32e1-4326-a356-dc0a7dd56aaa</v>
    <v>536870912</v>
    <v>1</v>
    <v>376</v>
    <v>145</v>
    <v>Canada</v>
    <v>24</v>
    <v>25</v>
    <v>Map</v>
    <v>26</v>
    <v>377</v>
    <v>CA</v>
    <v>1897</v>
    <v>1898</v>
    <v>1899</v>
    <v>1900</v>
    <v>248</v>
    <v>1901</v>
    <v>1902</v>
    <v>1903</v>
    <v>1904</v>
    <v>CAD</v>
    <v>Canada is a country in North America. Its ten provinces and three territories extend from the Atlantic Ocean to the Pacific Ocean and northward into the Arctic Ocean, covering over 9.98 million square kilometres, making it the world's second-largest country by total area. Its southern and western border with the United States, stretching 8,891 kilometres, is the world's longest binational land border. Canada's capital is Ottawa, and its three largest metropolitan areas are Toronto, Montreal, and Vancouver.</v>
    <v>1905</v>
    <v>1906</v>
    <v>1907</v>
    <v>1908</v>
    <v>1909</v>
    <v>1910</v>
    <v>1911</v>
    <v>1912</v>
    <v>1913</v>
    <v>1914</v>
    <v>1915</v>
    <v>1917</v>
    <v>1918</v>
    <v>1919</v>
    <v>1920</v>
    <v>1360</v>
    <v>1921</v>
    <v>Canada</v>
    <v>O Canada</v>
    <v>1922</v>
    <v>Canada</v>
    <v>1923</v>
    <v>1924</v>
    <v>1925</v>
    <v>98</v>
    <v>1366</v>
    <v>1926</v>
    <v>1927</v>
    <v>1260</v>
    <v>918</v>
    <v>1928</v>
    <v>1929</v>
    <v>1944</v>
    <v>1945</v>
    <v>1946</v>
    <v>1947</v>
    <v>1948</v>
    <v>Canada</v>
    <v>1949</v>
    <v>mdp/vdpid/39</v>
  </rv>
  <rv s="0">
    <v>536870912</v>
    <v>Central African Republic</v>
    <v>420b9ef3-9637-3d01-90d0-c50484f595ee</v>
    <v>en-US</v>
    <v>Map</v>
  </rv>
  <rv s="1">
    <fb>8.1543548749558603E-2</fb>
    <v>28</v>
  </rv>
  <rv s="1">
    <fb>622984</fb>
    <v>29</v>
  </rv>
  <rv s="1">
    <fb>35.347999999999999</fb>
    <v>30</v>
  </rv>
  <rv s="1">
    <fb>236</fb>
    <v>31</v>
  </rv>
  <rv s="0">
    <v>536870912</v>
    <v>Bangui</v>
    <v>f4caf9e9-db41-048d-a9e3-ea4d9c7b0b4f</v>
    <v>en-US</v>
    <v>Map</v>
  </rv>
  <rv s="1">
    <fb>297.02699999999999</fb>
    <v>29</v>
  </rv>
  <rv s="1">
    <fb>186.86166666666699</fb>
    <v>32</v>
  </rv>
  <rv s="1">
    <fb>0.37142214808936502</fb>
    <v>28</v>
  </rv>
  <rv s="1">
    <fb>4.7210000000000001</fb>
    <v>30</v>
  </rv>
  <rv s="1">
    <fb>0.355619769344521</fb>
    <v>28</v>
  </rv>
  <rv s="1">
    <fb>1.41</fb>
    <v>33</v>
  </rv>
  <rv s="1">
    <fb>2220307368.69593</fb>
    <v>34</v>
  </rv>
  <rv s="1">
    <fb>1.020189</fb>
    <v>28</v>
  </rv>
  <rv s="1">
    <fb>2.9803000000000003E-2</fb>
    <v>28</v>
  </rv>
  <rv s="1">
    <fb>84.5</fb>
    <v>36</v>
  </rv>
  <rv s="0">
    <v>805306368</v>
    <v>Faustin-Archange Touadéra (President)</v>
    <v>2d2e5254-ebc7-6a93-dac8-a978a245d686</v>
    <v>en-US</v>
    <v>Generic</v>
  </rv>
  <rv s="3">
    <v>117</v>
  </rv>
  <rv s="4">
    <v>https://www.bing.com/search?q=central+african+republic&amp;form=skydnc</v>
    <v>Learn more on Bing</v>
  </rv>
  <rv s="1">
    <fb>52.805</fb>
    <v>36</v>
  </rv>
  <rv s="1">
    <fb>829</fb>
    <v>36</v>
  </rv>
  <rv s="3">
    <v>118</v>
  </rv>
  <rv s="1">
    <fb>0.39601532900000003</fb>
    <v>28</v>
  </rv>
  <rv s="1">
    <fb>6.2899999999999998E-2</fb>
    <v>30</v>
  </rv>
  <rv s="1">
    <fb>4745185</fb>
    <v>29</v>
  </rv>
  <rv s="1">
    <fb>0.17699999999999999</fb>
    <v>28</v>
  </rv>
  <rv s="1">
    <fb>0.46200000000000002</fb>
    <v>28</v>
  </rv>
  <rv s="1">
    <fb>0.60899999999999999</fb>
    <v>28</v>
  </rv>
  <rv s="1">
    <fb>1.2E-2</fb>
    <v>28</v>
  </rv>
  <rv s="1">
    <fb>0.71955001831054699</fb>
    <v>28</v>
  </rv>
  <rv s="0">
    <v>536870912</v>
    <v>Kémo</v>
    <v>64879529-02b4-5ef7-2c6d-2fde5868fce6</v>
    <v>en-US</v>
    <v>Map</v>
  </rv>
  <rv s="0">
    <v>536870912</v>
    <v>Nana-Mambéré</v>
    <v>f908632b-49ae-27aa-5e4e-b2af9440dea5</v>
    <v>en-US</v>
    <v>Map</v>
  </rv>
  <rv s="0">
    <v>536870912</v>
    <v>Ouham</v>
    <v>b85e473d-aa95-a59f-5c00-b4e29917e9dd</v>
    <v>en-US</v>
    <v>Map</v>
  </rv>
  <rv s="0">
    <v>536870912</v>
    <v>Vakaga</v>
    <v>2a54753a-cb1c-4363-3d13-9921adec0715</v>
    <v>en-US</v>
    <v>Map</v>
  </rv>
  <rv s="0">
    <v>536870912</v>
    <v>Mbomou</v>
    <v>8453fdd8-8a0a-0812-8c03-decd4344cdfd</v>
    <v>en-US</v>
    <v>Map</v>
  </rv>
  <rv s="0">
    <v>536870912</v>
    <v>Lobaye</v>
    <v>f0f7237f-b1ed-2453-b6de-b28e5722cc18</v>
    <v>en-US</v>
    <v>Map</v>
  </rv>
  <rv s="0">
    <v>536870912</v>
    <v>Bamingui-Bangoran</v>
    <v>051db41e-4057-866c-8f0a-de198ef847ae</v>
    <v>en-US</v>
    <v>Map</v>
  </rv>
  <rv s="0">
    <v>536870912</v>
    <v>Mambéré-Kadéï</v>
    <v>e8b530a9-256c-039f-aa99-b189ca7bdc09</v>
    <v>en-US</v>
    <v>Map</v>
  </rv>
  <rv s="0">
    <v>536870912</v>
    <v>Nana-Grébizi</v>
    <v>34d608ac-7273-069a-a429-92d6b1af7ee0</v>
    <v>en-US</v>
    <v>Map</v>
  </rv>
  <rv s="0">
    <v>536870912</v>
    <v>Basse-Kotto</v>
    <v>72a45a0b-7984-e6b2-a2cc-0c8ef1afb053</v>
    <v>en-US</v>
    <v>Map</v>
  </rv>
  <rv s="0">
    <v>536870912</v>
    <v>Haute-Kotto</v>
    <v>93f5f7ed-b7d9-6116-d12d-cfa4403c9818</v>
    <v>en-US</v>
    <v>Map</v>
  </rv>
  <rv s="0">
    <v>536870912</v>
    <v>Haut-Mbomou</v>
    <v>3b702db9-c1c0-ae2d-f1d6-f28499b64ef3</v>
    <v>en-US</v>
    <v>Map</v>
  </rv>
  <rv s="0">
    <v>536870912</v>
    <v>Ouham-Pendé</v>
    <v>6cb5e24e-44a6-42dd-9d58-bfc1fdd7795b</v>
    <v>en-US</v>
    <v>Map</v>
  </rv>
  <rv s="0">
    <v>536870912</v>
    <v>Ombella-M'Poko</v>
    <v>a50d59e2-1518-d158-af21-fe35f361b428</v>
    <v>en-US</v>
    <v>Map</v>
  </rv>
  <rv s="0">
    <v>536870912</v>
    <v>Sangha-Mbaéré</v>
    <v>45ad2a51-19a4-96d7-6830-cde206ace0c9</v>
    <v>en-US</v>
    <v>Map</v>
  </rv>
  <rv s="0">
    <v>536870912</v>
    <v>Ouaka</v>
    <v>82cd1f05-13be-5418-58ad-0ae8481c7720</v>
    <v>en-US</v>
    <v>Map</v>
  </rv>
  <rv s="3">
    <v>119</v>
  </rv>
  <rv s="1">
    <fb>8.6398307197091503E-2</fb>
    <v>28</v>
  </rv>
  <rv s="1">
    <fb>0.73299999999999998</fb>
    <v>28</v>
  </rv>
  <rv s="1">
    <fb>3.6800000667571997E-2</fb>
    <v>37</v>
  </rv>
  <rv s="1">
    <fb>1982064</fb>
    <v>29</v>
  </rv>
  <rv s="28">
    <v>#VALUE!</v>
    <v>en-US</v>
    <v>420b9ef3-9637-3d01-90d0-c50484f595ee</v>
    <v>536870912</v>
    <v>1</v>
    <v>386</v>
    <v>387</v>
    <v>Central African Republic</v>
    <v>24</v>
    <v>49</v>
    <v>Map</v>
    <v>26</v>
    <v>388</v>
    <v>CF</v>
    <v>1952</v>
    <v>1953</v>
    <v>1517</v>
    <v>1954</v>
    <v>1955</v>
    <v>1956</v>
    <v>1957</v>
    <v>1958</v>
    <v>1959</v>
    <v>The Central African Republic is a landlocked country in Central Africa. It is bordered by Chad to the north, Sudan to the northeast, South Sudan to the southeast, the DR Congo to the south, the Republic of the Congo to the southwest, and Cameroon to the west.</v>
    <v>1960</v>
    <v>1961</v>
    <v>1962</v>
    <v>1963</v>
    <v>1964</v>
    <v>1965</v>
    <v>1966</v>
    <v>1956</v>
    <v>1968</v>
    <v>1969</v>
    <v>1970</v>
    <v>1971</v>
    <v>1528</v>
    <v>Central African Republic</v>
    <v>La Renaissance</v>
    <v>1972</v>
    <v>Central African Republic</v>
    <v>1973</v>
    <v>1974</v>
    <v>1975</v>
    <v>1976</v>
    <v>1977</v>
    <v>1978</v>
    <v>1979</v>
    <v>498</v>
    <v>1421</v>
    <v>1422</v>
    <v>1980</v>
    <v>1997</v>
    <v>1998</v>
    <v>349</v>
    <v>1999</v>
    <v>2000</v>
    <v>Central African Republic</v>
    <v>2001</v>
    <v>mdp/vdpid/55</v>
  </rv>
  <rv s="0">
    <v>536870912</v>
    <v>Chad</v>
    <v>a4c8e535-adcc-f306-7c43-af497dc59c6f</v>
    <v>en-US</v>
    <v>Map</v>
  </rv>
  <rv s="1">
    <fb>0.39656130876747098</fb>
    <v>28</v>
  </rv>
  <rv s="1">
    <fb>1284000</fb>
    <v>29</v>
  </rv>
  <rv s="1">
    <fb>35000</fb>
    <v>29</v>
  </rv>
  <rv s="1">
    <fb>42.171999999999997</fb>
    <v>30</v>
  </rv>
  <rv s="1">
    <fb>235</fb>
    <v>31</v>
  </rv>
  <rv s="0">
    <v>536870912</v>
    <v>N'Djamena</v>
    <v>06606f25-1802-ff78-84e6-3456b810b99c</v>
    <v>en-US</v>
    <v>Map</v>
  </rv>
  <rv s="1">
    <fb>1015.759</fb>
    <v>29</v>
  </rv>
  <rv s="1">
    <fb>117.698204738763</fb>
    <v>32</v>
  </rv>
  <rv s="1">
    <fb>-9.7193917541935296E-3</fb>
    <v>28</v>
  </rv>
  <rv s="1">
    <fb>5.7469999999999999</fb>
    <v>30</v>
  </rv>
  <rv s="1">
    <fb>3.7709656149489804E-2</fb>
    <v>28</v>
  </rv>
  <rv s="1">
    <fb>0.78</fb>
    <v>33</v>
  </rv>
  <rv s="1">
    <fb>11314951342.780701</fb>
    <v>34</v>
  </rv>
  <rv s="1">
    <fb>0.86846869999999998</fb>
    <v>28</v>
  </rv>
  <rv s="1">
    <fb>3.2513E-2</fb>
    <v>28</v>
  </rv>
  <rv s="1">
    <fb>71.400000000000006</fb>
    <v>36</v>
  </rv>
  <rv s="0">
    <v>805306368</v>
    <v>Albert Pahimi Padacké (Prime Minister)</v>
    <v>dd236779-3cb0-1243-dcd8-22fd7eaf9f45</v>
    <v>en-US</v>
    <v>Generic</v>
  </rv>
  <rv s="3">
    <v>120</v>
  </rv>
  <rv s="4">
    <v>https://www.bing.com/search?q=chad+africa&amp;form=skydnc</v>
    <v>Learn more on Bing</v>
  </rv>
  <rv s="1">
    <fb>53.976999999999997</fb>
    <v>36</v>
  </rv>
  <rv s="1">
    <fb>1140</fb>
    <v>36</v>
  </rv>
  <rv s="3">
    <v>121</v>
  </rv>
  <rv s="1">
    <fb>0.56370720140000008</fb>
    <v>28</v>
  </rv>
  <rv s="1">
    <fb>4.3400000000000001E-2</fb>
    <v>30</v>
  </rv>
  <rv s="1">
    <fb>15946876</fb>
    <v>29</v>
  </rv>
  <rv s="1">
    <fb>0.218</fb>
    <v>28</v>
  </rv>
  <rv s="1">
    <fb>0.32400000000000001</fb>
    <v>28</v>
  </rv>
  <rv s="1">
    <fb>0.48799999999999999</fb>
    <v>28</v>
  </rv>
  <rv s="1">
    <fb>4.9000000000000002E-2</fb>
    <v>28</v>
  </rv>
  <rv s="1">
    <fb>0.14800000000000002</fb>
    <v>28</v>
  </rv>
  <rv s="1">
    <fb>0.70698997497558591</fb>
    <v>28</v>
  </rv>
  <rv s="0">
    <v>536870912</v>
    <v>Tibesti Region</v>
    <v>7dd5c08d-c7ea-4ac3-a932-90ba6b6a7e9d</v>
    <v>en-US</v>
    <v>Map</v>
  </rv>
  <rv s="0">
    <v>536870912</v>
    <v>Mandoul Region</v>
    <v>6794b3cf-b957-021b-545d-1e7aab62eb4f</v>
    <v>en-US</v>
    <v>Map</v>
  </rv>
  <rv s="0">
    <v>536870912</v>
    <v>Mayo-Kebbi Ouest Region</v>
    <v>de5ece5a-15e4-b3a8-d402-c55923be0ab4</v>
    <v>en-US</v>
    <v>Map</v>
  </rv>
  <rv s="0">
    <v>536870912</v>
    <v>Sila Region</v>
    <v>5e9628ee-3726-aa8c-e0d3-172690643190</v>
    <v>en-US</v>
    <v>Map</v>
  </rv>
  <rv s="0">
    <v>536870912</v>
    <v>Bahr el Gazel Region</v>
    <v>ada188e6-c1d6-234c-f3e9-410684a06098</v>
    <v>en-US</v>
    <v>Map</v>
  </rv>
  <rv s="3">
    <v>122</v>
  </rv>
  <rv s="1">
    <fb>0.63500000000000001</fb>
    <v>28</v>
  </rv>
  <rv s="1">
    <fb>1.8910000324249301E-2</fb>
    <v>37</v>
  </rv>
  <rv s="1">
    <fb>3712273</fb>
    <v>29</v>
  </rv>
  <rv s="29">
    <v>#VALUE!</v>
    <v>en-US</v>
    <v>a4c8e535-adcc-f306-7c43-af497dc59c6f</v>
    <v>536870912</v>
    <v>1</v>
    <v>398</v>
    <v>399</v>
    <v>Chad</v>
    <v>24</v>
    <v>49</v>
    <v>Map</v>
    <v>26</v>
    <v>400</v>
    <v>TD</v>
    <v>2004</v>
    <v>2005</v>
    <v>2006</v>
    <v>2007</v>
    <v>2008</v>
    <v>2009</v>
    <v>2010</v>
    <v>2011</v>
    <v>2012</v>
    <v>XAF</v>
    <v>Chad, officially known as the Republic of Chad, is a landlocked country at the crossroads of North and Central Africa. It is bordered by Libya to the north, Sudan to the east, the Central African Republic to the south, Cameroon to the south-west, Nigeria to the southwest, and Niger to the west. Chad has a population of 16 million, of which 1.6 million live in the capital and largest city N'Djamena.</v>
    <v>2013</v>
    <v>2014</v>
    <v>2015</v>
    <v>2016</v>
    <v>2017</v>
    <v>2018</v>
    <v>2019</v>
    <v>2009</v>
    <v>2021</v>
    <v>2022</v>
    <v>2023</v>
    <v>2024</v>
    <v>1057</v>
    <v>Chad</v>
    <v>La Tchadienne</v>
    <v>2025</v>
    <v>Republic of Chad</v>
    <v>2026</v>
    <v>2027</v>
    <v>2028</v>
    <v>2029</v>
    <v>2030</v>
    <v>2031</v>
    <v>430</v>
    <v>2032</v>
    <v>1775</v>
    <v>2033</v>
    <v>2034</v>
    <v>2040</v>
    <v>349</v>
    <v>2041</v>
    <v>2042</v>
    <v>Chad</v>
    <v>2043</v>
    <v>mdp/vdpid/41</v>
  </rv>
  <rv s="0">
    <v>536870912</v>
    <v>Chile</v>
    <v>604665af-d1f4-5c64-9b93-1ef5f0471308</v>
    <v>en-US</v>
    <v>Map</v>
  </rv>
  <rv s="1">
    <fb>0.21171649832251302</fb>
    <v>28</v>
  </rv>
  <rv s="1">
    <fb>756096.3</fb>
    <v>29</v>
  </rv>
  <rv s="1">
    <fb>122000</fb>
    <v>29</v>
  </rv>
  <rv s="1">
    <fb>12.428000000000001</fb>
    <v>30</v>
  </rv>
  <rv s="1">
    <fb>56</fb>
    <v>31</v>
  </rv>
  <rv s="0">
    <v>536870912</v>
    <v>Santiago</v>
    <v>190dd277-52dd-5feb-5523-200c59886f8e</v>
    <v>en-US</v>
    <v>Map</v>
  </rv>
  <rv s="1">
    <fb>85822.467999999993</fb>
    <v>29</v>
  </rv>
  <rv s="1">
    <fb>131.913566974844</fb>
    <v>32</v>
  </rv>
  <rv s="1">
    <fb>2.55754475703323E-2</fb>
    <v>28</v>
  </rv>
  <rv s="1">
    <fb>3879.6756048594998</fb>
    <v>29</v>
  </rv>
  <rv s="1">
    <fb>1.649</fb>
    <v>30</v>
  </rv>
  <rv s="1">
    <fb>0.24256925086238501</fb>
    <v>28</v>
  </rv>
  <rv s="1">
    <fb>74.647212262567805</fb>
    <v>36</v>
  </rv>
  <rv s="1">
    <fb>282318159744.65002</fb>
    <v>34</v>
  </rv>
  <rv s="1">
    <fb>1.0143016</fb>
    <v>28</v>
  </rv>
  <rv s="1">
    <fb>0.88464419999999999</fb>
    <v>28</v>
  </rv>
  <rv s="1">
    <fb>6.2</fb>
    <v>36</v>
  </rv>
  <rv s="0">
    <v>805306368</v>
    <v>Gabriel Boric (President)</v>
    <v>a5b9649e-0dda-ce69-dd77-b90d92799948</v>
    <v>en-US</v>
    <v>Generic</v>
  </rv>
  <rv s="3">
    <v>123</v>
  </rv>
  <rv s="4">
    <v>https://www.bing.com/search?q=chile&amp;form=skydnc</v>
    <v>Learn more on Bing</v>
  </rv>
  <rv s="1">
    <fb>80.042000000000002</fb>
    <v>36</v>
  </rv>
  <rv s="1">
    <fb>203791650000</fb>
    <v>34</v>
  </rv>
  <rv s="1">
    <fb>13</fb>
    <v>36</v>
  </rv>
  <rv s="1">
    <fb>2</fb>
    <v>33</v>
  </rv>
  <rv s="1">
    <fb>0.32240714050000002</fb>
    <v>28</v>
  </rv>
  <rv s="1">
    <fb>2.5912000000000002</fb>
    <v>30</v>
  </rv>
  <rv s="1">
    <fb>18952038</fb>
    <v>29</v>
  </rv>
  <rv s="1">
    <fb>0.19699999999999998</fb>
    <v>28</v>
  </rv>
  <rv s="1">
    <fb>0.51300000000000001</fb>
    <v>28</v>
  </rv>
  <rv s="1">
    <fb>2.3E-2</fb>
    <v>28</v>
  </rv>
  <rv s="1">
    <fb>5.7999999999999996E-2</fb>
    <v>28</v>
  </rv>
  <rv s="1">
    <fb>0.13600000000000001</fb>
    <v>28</v>
  </rv>
  <rv s="1">
    <fb>0.62644001007080097</fb>
    <v>28</v>
  </rv>
  <rv s="0">
    <v>536870912</v>
    <v>Maule Region</v>
    <v>1e2324a1-9cb4-35ae-b663-73c3f67a17d5</v>
    <v>en-US</v>
    <v>Map</v>
  </rv>
  <rv s="0">
    <v>536870912</v>
    <v>Valparaíso Region</v>
    <v>16db3fa8-cd1b-2e46-c8fd-319a483e9f74</v>
    <v>en-US</v>
    <v>Map</v>
  </rv>
  <rv s="0">
    <v>536870912</v>
    <v>Magallanes y la Antártica Chilena Region</v>
    <v>bae16453-cc13-6536-3ecf-d010cdfe7779</v>
    <v>en-US</v>
    <v>Map</v>
  </rv>
  <rv s="0">
    <v>536870912</v>
    <v>Aysén Region</v>
    <v>f1dfad18-7a71-c02b-6499-9d48079ad086</v>
    <v>en-US</v>
    <v>Map</v>
  </rv>
  <rv s="0">
    <v>536870912</v>
    <v>Santiago Metropolitan Region</v>
    <v>593b7d08-69b9-06ed-9b5c-adea6868ff88</v>
    <v>en-US</v>
    <v>Map</v>
  </rv>
  <rv s="0">
    <v>536870912</v>
    <v>Araucanía Region</v>
    <v>2d02ef0b-dd81-faa4-520b-0ec94f6d1f8e</v>
    <v>en-US</v>
    <v>Map</v>
  </rv>
  <rv s="0">
    <v>536870912</v>
    <v>Tarapacá Region</v>
    <v>f71529e3-ca1d-662b-2695-7619691fe930</v>
    <v>en-US</v>
    <v>Map</v>
  </rv>
  <rv s="0">
    <v>536870912</v>
    <v>Antofagasta Region</v>
    <v>0e94e649-e291-382e-a367-acb53290d201</v>
    <v>en-US</v>
    <v>Map</v>
  </rv>
  <rv s="0">
    <v>536870912</v>
    <v>Coquimbo Region</v>
    <v>76048cc3-d603-9c38-a167-a7ca5b8cbbc2</v>
    <v>en-US</v>
    <v>Map</v>
  </rv>
  <rv s="0">
    <v>536870912</v>
    <v>O'Higgins Region</v>
    <v>a69b3fd5-459d-0124-d048-5d97d3c59ccc</v>
    <v>en-US</v>
    <v>Map</v>
  </rv>
  <rv s="0">
    <v>536870912</v>
    <v>Los Ríos Region</v>
    <v>d63a8dc4-6856-1b2f-c860-14be52df0d59</v>
    <v>en-US</v>
    <v>Map</v>
  </rv>
  <rv s="0">
    <v>536870912</v>
    <v>Los Lagos Region</v>
    <v>e02e6fdd-6c61-e5bb-60a2-e02511b76154</v>
    <v>en-US</v>
    <v>Map</v>
  </rv>
  <rv s="0">
    <v>536870912</v>
    <v>Atacama Region</v>
    <v>f345e54e-574a-13c9-92e8-8aee46fdab13</v>
    <v>en-US</v>
    <v>Map</v>
  </rv>
  <rv s="0">
    <v>536870912</v>
    <v>Arica y Parinacota Region</v>
    <v>e82edc74-d7d4-52a9-63c9-da07aa4c8d07</v>
    <v>en-US</v>
    <v>Map</v>
  </rv>
  <rv s="3">
    <v>124</v>
  </rv>
  <rv s="1">
    <fb>0.182194149378896</fb>
    <v>28</v>
  </rv>
  <rv s="3">
    <v>125</v>
  </rv>
  <rv s="1">
    <fb>0.34</fb>
    <v>28</v>
  </rv>
  <rv s="1">
    <fb>7.09000015258789E-2</fb>
    <v>37</v>
  </rv>
  <rv s="1">
    <fb>16610135</fb>
    <v>29</v>
  </rv>
  <rv s="7">
    <v>#VALUE!</v>
    <v>en-US</v>
    <v>604665af-d1f4-5c64-9b93-1ef5f0471308</v>
    <v>536870912</v>
    <v>1</v>
    <v>407</v>
    <v>60</v>
    <v>Chile</v>
    <v>24</v>
    <v>49</v>
    <v>Map</v>
    <v>26</v>
    <v>408</v>
    <v>CL</v>
    <v>2046</v>
    <v>2047</v>
    <v>2048</v>
    <v>2049</v>
    <v>2050</v>
    <v>2051</v>
    <v>2052</v>
    <v>2053</v>
    <v>2054</v>
    <v>CLP</v>
    <v>Chile, officially the Republic of Chile, is a country in the western part of South America. It is the southernmost country in the world, and the closest to Antarctica; occupying a long and narrow strip of land between the Andes to the east and the Pacific Ocean to the west. Chile covers an area of 756,096 square kilometers, with a population of 17.5 million as of 2017. It shares land borders with Peru to the north, Bolivia to the north-east, Argentina to the east, and the Drake Passage in the far south. Chile also controls the Pacific islands of Juan Fernández, Isla Salas y Gómez, Desventuradas, and Easter Island in Oceania. It also claims about 1,250,000 square kilometers of Antarctica under the Chilean Antarctic Territory. The country's capital and largest city is Santiago, and its national language is Spanish.</v>
    <v>2055</v>
    <v>2056</v>
    <v>2057</v>
    <v>2058</v>
    <v>1859</v>
    <v>2059</v>
    <v>2060</v>
    <v>2061</v>
    <v>2062</v>
    <v>2051</v>
    <v>2064</v>
    <v>2065</v>
    <v>2066</v>
    <v>2067</v>
    <v>2068</v>
    <v>2069</v>
    <v>Chile</v>
    <v>National Anthem of Chile</v>
    <v>423</v>
    <v>Chile</v>
    <v>2070</v>
    <v>2071</v>
    <v>2072</v>
    <v>2073</v>
    <v>1120</v>
    <v>2074</v>
    <v>2075</v>
    <v>2076</v>
    <v>1775</v>
    <v>2077</v>
    <v>2078</v>
    <v>2093</v>
    <v>2094</v>
    <v>2095</v>
    <v>2096</v>
    <v>2097</v>
    <v>Chile</v>
    <v>2098</v>
    <v>mdp/vdpid/46</v>
  </rv>
  <rv s="0">
    <v>536870912</v>
    <v>China</v>
    <v>5fcc3d97-0cf2-94e5-6dad-cd70e387bd69</v>
    <v>en-US</v>
    <v>Map</v>
  </rv>
  <rv s="1">
    <fb>0.56212313103349798</fb>
    <v>28</v>
  </rv>
  <rv s="1">
    <fb>9596960</fb>
    <v>29</v>
  </rv>
  <rv s="1">
    <fb>2695000</fb>
    <v>29</v>
  </rv>
  <rv s="1">
    <fb>10.9</fb>
    <v>30</v>
  </rv>
  <rv s="1">
    <fb>86</fb>
    <v>31</v>
  </rv>
  <rv s="0">
    <v>536870912</v>
    <v>Beijing</v>
    <v>e43bc499-902a-5deb-aced-aa4a247e6822</v>
    <v>en-US</v>
    <v>Map</v>
  </rv>
  <rv s="1">
    <fb>9893037.9519999996</fb>
    <v>29</v>
  </rv>
  <rv s="1">
    <fb>125.083155733959</fb>
    <v>32</v>
  </rv>
  <rv s="1">
    <fb>2.8992357992594101E-2</fb>
    <v>28</v>
  </rv>
  <rv s="1">
    <fb>3927.0444999890101</fb>
    <v>29</v>
  </rv>
  <rv s="1">
    <fb>1.69</fb>
    <v>30</v>
  </rv>
  <rv s="1">
    <fb>0.22353941805732902</fb>
    <v>28</v>
  </rv>
  <rv s="1">
    <fb>87.670430768185398</fb>
    <v>36</v>
  </rv>
  <rv s="1">
    <fb>0.96</fb>
    <v>33</v>
  </rv>
  <rv s="1">
    <fb>19910000000000</fb>
    <v>34</v>
  </rv>
  <rv s="1">
    <fb>1.0022275</fb>
    <v>28</v>
  </rv>
  <rv s="1">
    <fb>0.50604439999999995</fb>
    <v>28</v>
  </rv>
  <rv s="2">
    <v>9</v>
    <v>26</v>
    <v>420</v>
    <v>6</v>
    <v>0</v>
    <v>Image of China</v>
  </rv>
  <rv s="1">
    <fb>7.4</fb>
    <v>36</v>
  </rv>
  <rv s="0">
    <v>536870912</v>
    <v>Shanghai</v>
    <v>29ece984-463e-6074-60e1-83f8c012ef70</v>
    <v>en-US</v>
    <v>Map</v>
  </rv>
  <rv s="0">
    <v>805306368</v>
    <v>Xi Jinping (President)</v>
    <v>cd954b68-481c-b388-8b3d-6c0081dc9adf</v>
    <v>en-US</v>
    <v>Generic</v>
  </rv>
  <rv s="0">
    <v>805306368</v>
    <v>Li Keqiang (Premier)</v>
    <v>f1d08653-9327-ff05-215a-b26f0a4ad81c</v>
    <v>en-US</v>
    <v>Generic</v>
  </rv>
  <rv s="3">
    <v>126</v>
  </rv>
  <rv s="4">
    <v>https://www.bing.com/search?q=china&amp;form=skydnc</v>
    <v>Learn more on Bing</v>
  </rv>
  <rv s="1">
    <fb>76.959999999999994</fb>
    <v>36</v>
  </rv>
  <rv s="1">
    <fb>8515504380000</fb>
    <v>34</v>
  </rv>
  <rv s="1">
    <fb>29</fb>
    <v>36</v>
  </rv>
  <rv s="1">
    <fb>0.87</fb>
    <v>33</v>
  </rv>
  <rv s="3">
    <v>127</v>
  </rv>
  <rv s="1">
    <fb>0.32386296240000001</fb>
    <v>28</v>
  </rv>
  <rv s="1">
    <fb>1.9798</fb>
    <v>30</v>
  </rv>
  <rv s="1">
    <fb>1397715000</fb>
    <v>29</v>
  </rv>
  <rv s="1">
    <fb>0.222</fb>
    <v>28</v>
  </rv>
  <rv s="1">
    <fb>0.29299999999999998</fb>
    <v>28</v>
  </rv>
  <rv s="1">
    <fb>0.45299999999999996</fb>
    <v>28</v>
  </rv>
  <rv s="1">
    <fb>6.5000000000000002E-2</fb>
    <v>28</v>
  </rv>
  <rv s="1">
    <fb>0.107</fb>
    <v>28</v>
  </rv>
  <rv s="1">
    <fb>0.67986999511718804</fb>
    <v>28</v>
  </rv>
  <rv s="0">
    <v>536870912</v>
    <v>Macau</v>
    <v>d7203e23-120a-c7fd-485a-3fbcf88a3288</v>
    <v>en-US</v>
    <v>Map</v>
  </rv>
  <rv s="0">
    <v>536870912</v>
    <v>Hong Kong</v>
    <v>304df1d5-38ee-e835-eb2a-554caba5c30e</v>
    <v>en-US</v>
    <v>Map</v>
  </rv>
  <rv s="0">
    <v>536870912</v>
    <v>Sichuan</v>
    <v>49bf1471-e0d6-011f-bb5b-edd67fea0a6f</v>
    <v>en-US</v>
    <v>Map</v>
  </rv>
  <rv s="0">
    <v>536870912</v>
    <v>Chongqing</v>
    <v>69bf0da4-4c0f-d795-e3d4-f2087fc9101e</v>
    <v>en-US</v>
    <v>Map</v>
  </rv>
  <rv s="0">
    <v>536870912</v>
    <v>Hunan</v>
    <v>84852e67-826c-7232-5aec-3bd5a776c21b</v>
    <v>en-US</v>
    <v>Map</v>
  </rv>
  <rv s="0">
    <v>536870912</v>
    <v>Fujian</v>
    <v>f7e228b4-20f3-6c06-f9d2-0e381cb472db</v>
    <v>en-US</v>
    <v>Map</v>
  </rv>
  <rv s="0">
    <v>536870912</v>
    <v>Guangdong</v>
    <v>533d187e-5296-4200-eed8-55f3257c948f</v>
    <v>en-US</v>
    <v>Map</v>
  </rv>
  <rv s="0">
    <v>536870912</v>
    <v>Yunnan</v>
    <v>62345ab8-b0e6-d4c5-87b4-0e7a5b39c7dc</v>
    <v>en-US</v>
    <v>Map</v>
  </rv>
  <rv s="0">
    <v>536870912</v>
    <v>Jiangsu</v>
    <v>c979b1db-2e4e-7b88-511f-1cd5a525053c</v>
    <v>en-US</v>
    <v>Map</v>
  </rv>
  <rv s="0">
    <v>536870912</v>
    <v>Tianjin</v>
    <v>45fdbb85-8f7d-7f8b-dc59-7cb26189ef7d</v>
    <v>en-US</v>
    <v>Map</v>
  </rv>
  <rv s="0">
    <v>536870912</v>
    <v>Shandong</v>
    <v>311c787d-5f0d-3960-4647-a0b3ee6bb863</v>
    <v>en-US</v>
    <v>Map</v>
  </rv>
  <rv s="0">
    <v>536870912</v>
    <v>Shaanxi</v>
    <v>2c52cd90-c486-5a30-6fdf-b777d9331efd</v>
    <v>en-US</v>
    <v>Map</v>
  </rv>
  <rv s="0">
    <v>536870912</v>
    <v>Heilongjiang</v>
    <v>a7c2e681-f80e-cae6-2ae7-fccb47f12008</v>
    <v>en-US</v>
    <v>Map</v>
  </rv>
  <rv s="0">
    <v>536870912</v>
    <v>Guangxi</v>
    <v>b2e2f034-494c-f814-7555-fa5d56071d6f</v>
    <v>en-US</v>
    <v>Map</v>
  </rv>
  <rv s="0">
    <v>536870912</v>
    <v>Xinjiang</v>
    <v>8e7874f1-5a52-a168-5737-ced81488dfca</v>
    <v>en-US</v>
    <v>Map</v>
  </rv>
  <rv s="0">
    <v>536870912</v>
    <v>Hubei</v>
    <v>03c5c53c-6c11-7737-b58a-31b9b73bce20</v>
    <v>en-US</v>
    <v>Map</v>
  </rv>
  <rv s="0">
    <v>536870912</v>
    <v>Zhejiang</v>
    <v>5464490d-3361-4945-967e-d8879b9c8415</v>
    <v>en-US</v>
    <v>Map</v>
  </rv>
  <rv s="0">
    <v>536870912</v>
    <v>Hebei</v>
    <v>268021ac-4731-f143-328a-f385a6b2f343</v>
    <v>en-US</v>
    <v>Map</v>
  </rv>
  <rv s="0">
    <v>536870912</v>
    <v>Inner Mongolia</v>
    <v>2c74fdb2-19bf-0f2d-f20d-13b21d6103e6</v>
    <v>en-US</v>
    <v>Map</v>
  </rv>
  <rv s="0">
    <v>536870912</v>
    <v>Guizhou</v>
    <v>3025ec8b-299d-6131-4293-401f8dd1701e</v>
    <v>en-US</v>
    <v>Map</v>
  </rv>
  <rv s="0">
    <v>536870912</v>
    <v>Jilin</v>
    <v>20bba38c-89a4-7448-c64a-9ec85a4ba341</v>
    <v>en-US</v>
    <v>Map</v>
  </rv>
  <rv s="0">
    <v>536870912</v>
    <v>Ningxia</v>
    <v>b9d307c1-70f4-a27f-6800-d624b3030236</v>
    <v>en-US</v>
    <v>Map</v>
  </rv>
  <rv s="0">
    <v>536870912</v>
    <v>Shanxi</v>
    <v>075dd860-13e3-fb9e-dab0-6f2a22a59c5d</v>
    <v>en-US</v>
    <v>Map</v>
  </rv>
  <rv s="0">
    <v>536870912</v>
    <v>Anhui</v>
    <v>7a26b7d2-0ec9-86cd-351a-a9f347c4b9cd</v>
    <v>en-US</v>
    <v>Map</v>
  </rv>
  <rv s="0">
    <v>536870912</v>
    <v>Liaoning</v>
    <v>50b9b45b-7555-8f4e-500a-81f90d66f392</v>
    <v>en-US</v>
    <v>Map</v>
  </rv>
  <rv s="0">
    <v>536870912</v>
    <v>Jiangxi</v>
    <v>60bbd587-912f-cf97-4a3b-4e9236f59153</v>
    <v>en-US</v>
    <v>Map</v>
  </rv>
  <rv s="0">
    <v>536870912</v>
    <v>Tibet</v>
    <v>47172d29-ddc9-3139-5851-4a08c8219822</v>
    <v>en-US</v>
    <v>Map</v>
  </rv>
  <rv s="0">
    <v>536870912</v>
    <v>Hainan</v>
    <v>85cb11dd-f8f0-f5e0-35d3-42ce64c34e9e</v>
    <v>en-US</v>
    <v>Map</v>
  </rv>
  <rv s="0">
    <v>536870912</v>
    <v>Qinghai</v>
    <v>c8ddeac2-af7f-8ee9-dbac-33f9f697d88c</v>
    <v>en-US</v>
    <v>Map</v>
  </rv>
  <rv s="0">
    <v>536870912</v>
    <v>Gansu</v>
    <v>2bf7e5b1-3ba4-5943-77aa-7ac1cb9a0535</v>
    <v>en-US</v>
    <v>Map</v>
  </rv>
  <rv s="0">
    <v>536870912</v>
    <v>Henan</v>
    <v>e1b3708c-e5d8-671a-5b9c-e74cf7d11971</v>
    <v>en-US</v>
    <v>Map</v>
  </rv>
  <rv s="3">
    <v>128</v>
  </rv>
  <rv s="1">
    <fb>9.4193182022714303E-2</fb>
    <v>28</v>
  </rv>
  <rv s="3">
    <v>129</v>
  </rv>
  <rv s="1">
    <fb>0.59200000000000008</fb>
    <v>28</v>
  </rv>
  <rv s="1">
    <fb>4.3200001716613798E-2</fb>
    <v>37</v>
  </rv>
  <rv s="1">
    <fb>842933962</fb>
    <v>29</v>
  </rv>
  <rv s="13">
    <v>#VALUE!</v>
    <v>en-US</v>
    <v>5fcc3d97-0cf2-94e5-6dad-cd70e387bd69</v>
    <v>536870912</v>
    <v>1</v>
    <v>418</v>
    <v>145</v>
    <v>China</v>
    <v>24</v>
    <v>25</v>
    <v>Map</v>
    <v>26</v>
    <v>419</v>
    <v>CN</v>
    <v>2101</v>
    <v>2102</v>
    <v>2103</v>
    <v>2104</v>
    <v>2105</v>
    <v>2106</v>
    <v>2107</v>
    <v>2108</v>
    <v>2109</v>
    <v>CNY</v>
    <v>China, officially the People's Republic of China, is a country in East Asia. It is the world's most populous country, with a population of more than 1.4 billion people. China spans five geographical time zones and borders 14 countries, the second most of any country in the world after Russia. Covering an area of approximately 9.6 million square kilometers, it is the world's third or fourth largest country. The country consists of 23 provinces, five autonomous regions, four municipalities, and two Special Administrative Regions. The national capital is Beijing, and the most populous city and financial center is Shanghai.</v>
    <v>2110</v>
    <v>2111</v>
    <v>2112</v>
    <v>2113</v>
    <v>2114</v>
    <v>2115</v>
    <v>2116</v>
    <v>2117</v>
    <v>2118</v>
    <v>2119</v>
    <v>2120</v>
    <v>2123</v>
    <v>2124</v>
    <v>2125</v>
    <v>2126</v>
    <v>2127</v>
    <v>2128</v>
    <v>China</v>
    <v>March of the Volunteers</v>
    <v>2129</v>
    <v>People's Republic of China</v>
    <v>2130</v>
    <v>2131</v>
    <v>2132</v>
    <v>2133</v>
    <v>2134</v>
    <v>2135</v>
    <v>1259</v>
    <v>2136</v>
    <v>2137</v>
    <v>1322</v>
    <v>2138</v>
    <v>2170</v>
    <v>2171</v>
    <v>2172</v>
    <v>2173</v>
    <v>2174</v>
    <v>China</v>
    <v>2175</v>
    <v>mdp/vdpid/45</v>
  </rv>
  <rv s="1">
    <fb>28.2</fb>
    <v>29</v>
  </rv>
  <rv s="1">
    <fb>11.058</fb>
    <v>30</v>
  </rv>
  <rv s="1">
    <fb>853</fb>
    <v>31</v>
  </rv>
  <rv s="1">
    <fb>2068.1880000000001</fb>
    <v>29</v>
  </rv>
  <rv s="1">
    <fb>140.1891695532</fb>
    <v>32</v>
  </rv>
  <rv s="1">
    <fb>3.0052210064730099E-2</fb>
    <v>28</v>
  </rv>
  <rv s="1">
    <fb>1.2170000000000001</fb>
    <v>30</v>
  </rv>
  <rv s="1">
    <fb>53859116535.530602</fb>
    <v>34</v>
  </rv>
  <rv s="1">
    <fb>1.0040936999999999</fb>
    <v>28</v>
  </rv>
  <rv s="1">
    <fb>0.90657100000000002</fb>
    <v>28</v>
  </rv>
  <rv s="4">
    <v>https://www.bing.com/search?q=macau&amp;form=skydnc</v>
    <v>Learn more on Bing</v>
  </rv>
  <rv s="1">
    <fb>84.117999999999995</fb>
    <v>36</v>
  </rv>
  <rv s="3">
    <v>130</v>
  </rv>
  <rv s="1">
    <fb>1.5620000000000001</fb>
    <v>30</v>
  </rv>
  <rv s="1">
    <fb>682300</fb>
    <v>29</v>
  </rv>
  <rv s="1">
    <fb>0.70490997314453097</fb>
    <v>28</v>
  </rv>
  <rv s="1">
    <fb>0.28826975519797299</fb>
    <v>28</v>
  </rv>
  <rv s="1">
    <fb>2.23699998855591E-2</fb>
    <v>37</v>
  </rv>
  <rv s="1">
    <fb>640445</fb>
    <v>29</v>
  </rv>
  <rv s="30">
    <v>#VALUE!</v>
    <v>en-US</v>
    <v>d7203e23-120a-c7fd-485a-3fbcf88a3288</v>
    <v>536870912</v>
    <v>1</v>
    <v>427</v>
    <v>428</v>
    <v>Macau</v>
    <v>24</v>
    <v>49</v>
    <v>Map</v>
    <v>26</v>
    <v>429</v>
    <v>MO</v>
    <v>2177</v>
    <v>2178</v>
    <v>2179</v>
    <v>2180</v>
    <v>2181</v>
    <v>2182</v>
    <v>Macau or Macao, officially the Macao Special Administrative Region of the People's Republic of China, is a city and special administrative region of China in the western Pearl River Delta by the South China Sea. With a population of about 680,000 and an area of 32.9 km², it is the most densely populated region in the world.</v>
    <v>2183</v>
    <v>2184</v>
    <v>2185</v>
    <v>2186</v>
    <v>2187</v>
    <v>2188</v>
    <v>Macau</v>
    <v>March of the Volunteers</v>
    <v>2189</v>
    <v>Macao Special Administrative Region</v>
    <v>2190</v>
    <v>2191</v>
    <v>2192</v>
    <v>2193</v>
    <v>2172</v>
    <v>2194</v>
    <v>Macau</v>
    <v>2195</v>
    <v>mdp/vdpid/151</v>
  </rv>
  <rv s="1">
    <fb>4.7619047619047603E-2</fb>
    <v>28</v>
  </rv>
  <rv s="1">
    <fb>1108</fb>
    <v>29</v>
  </rv>
  <rv s="1">
    <fb>852</fb>
    <v>31</v>
  </rv>
  <rv s="0">
    <v>536870912</v>
    <v>Victoria City, Hong Kong</v>
    <v>644c4679-89fe-6735-4bef-8faef0ed623b</v>
    <v>en-US</v>
    <v>Map</v>
  </rv>
  <rv s="1">
    <fb>43644.633999999998</fb>
    <v>29</v>
  </rv>
  <rv s="1">
    <fb>134.593052867475</fb>
    <v>32</v>
  </rv>
  <rv s="1">
    <fb>2.8649279875438E-2</fb>
    <v>28</v>
  </rv>
  <rv s="1">
    <fb>6083.2699356802004</fb>
    <v>29</v>
  </rv>
  <rv s="1">
    <fb>1.0720000000000001</fb>
    <v>30</v>
  </rv>
  <rv s="1">
    <fb>93.172881620063393</fb>
    <v>36</v>
  </rv>
  <rv s="1">
    <fb>1.86</fb>
    <v>33</v>
  </rv>
  <rv s="1">
    <fb>366029556273.05103</fb>
    <v>34</v>
  </rv>
  <rv s="1">
    <fb>1.0861767</fb>
    <v>28</v>
  </rv>
  <rv s="1">
    <fb>0.76922230000000003</fb>
    <v>28</v>
  </rv>
  <rv s="0">
    <v>536870912</v>
    <v>Kowloon</v>
    <v>4cda8ccc-49df-e25d-4081-af247bd5d447</v>
    <v>en-US</v>
    <v>Map</v>
  </rv>
  <rv s="4">
    <v>https://www.bing.com/search?q=hong+kong&amp;form=skydnc</v>
    <v>Learn more on Bing</v>
  </rv>
  <rv s="1">
    <fb>84.934146341463403</fb>
    <v>36</v>
  </rv>
  <rv s="1">
    <fb>4899234580000</fb>
    <v>34</v>
  </rv>
  <rv s="1">
    <fb>4.4400000000000004</fb>
    <v>33</v>
  </rv>
  <rv s="3">
    <v>131</v>
  </rv>
  <rv s="1">
    <fb>1.319</fb>
    <v>30</v>
  </rv>
  <rv s="1">
    <fb>7507400</fb>
    <v>29</v>
  </rv>
  <rv s="1">
    <fb>0.60073001861572306</fb>
    <v>28</v>
  </rv>
  <rv s="3">
    <v>132</v>
  </rv>
  <rv s="1">
    <fb>3.6289999485015899E-2</fb>
    <v>37</v>
  </rv>
  <rv s="31">
    <v>#VALUE!</v>
    <v>en-US</v>
    <v>304df1d5-38ee-e835-eb2a-554caba5c30e</v>
    <v>536870912</v>
    <v>1</v>
    <v>436</v>
    <v>437</v>
    <v>Hong Kong</v>
    <v>24</v>
    <v>49</v>
    <v>Map</v>
    <v>26</v>
    <v>438</v>
    <v>HK</v>
    <v>2197</v>
    <v>2198</v>
    <v>265</v>
    <v>2199</v>
    <v>2200</v>
    <v>2201</v>
    <v>2202</v>
    <v>2203</v>
    <v>Hong Kong, officially the Hong Kong Special Administrative Region of the People's Republic of China, is a city and special administrative region of China on the eastern Pearl River Delta in South China. With 7.5 million residents of various nationalities in a 1,104-square-kilometre territory, Hong Kong is one of the most densely populated places in the world. Hong Kong is also a major global financial centre and one of the most developed cities in the world.</v>
    <v>2204</v>
    <v>2205</v>
    <v>2206</v>
    <v>2207</v>
    <v>2208</v>
    <v>2209</v>
    <v>2210</v>
    <v>2211</v>
    <v>2212</v>
    <v>2213</v>
    <v>2214</v>
    <v>2215</v>
    <v>Hong Kong</v>
    <v>March of the Volunteers</v>
    <v>2216</v>
    <v>Hong Kong Special Administrative Region</v>
    <v>2217</v>
    <v>2218</v>
    <v>2219</v>
    <v>2220</v>
    <v>1119</v>
    <v>2221</v>
    <v>Hong Kong</v>
    <v>2218</v>
    <v>mdp/vdpid/104</v>
  </rv>
  <rv s="0">
    <v>536870912</v>
    <v>Colombia</v>
    <v>c396e3d8-2a85-d230-f691-7850536d840e</v>
    <v>en-US</v>
    <v>Map</v>
  </rv>
  <rv s="1">
    <fb>0.40257414657503404</fb>
    <v>28</v>
  </rv>
  <rv s="1">
    <fb>1138910</fb>
    <v>29</v>
  </rv>
  <rv s="1">
    <fb>481000</fb>
    <v>29</v>
  </rv>
  <rv s="1">
    <fb>14.882</fb>
    <v>30</v>
  </rv>
  <rv s="1">
    <fb>57</fb>
    <v>31</v>
  </rv>
  <rv s="0">
    <v>536870912</v>
    <v>Bogotá</v>
    <v>66b24d5c-468c-2dd6-e6ce-34504b6f6cb4</v>
    <v>en-US</v>
    <v>Map</v>
  </rv>
  <rv s="1">
    <fb>97813.558000000005</fb>
    <v>29</v>
  </rv>
  <rv s="1">
    <fb>140.95037394202501</fb>
    <v>32</v>
  </rv>
  <rv s="1">
    <fb>3.52549273618952E-2</fb>
    <v>28</v>
  </rv>
  <rv s="1">
    <fb>1312.1575030143699</fb>
    <v>29</v>
  </rv>
  <rv s="1">
    <fb>1.8069999999999999</fb>
    <v>30</v>
  </rv>
  <rv s="1">
    <fb>0.52703938288643504</fb>
    <v>28</v>
  </rv>
  <rv s="1">
    <fb>76.685692626893996</fb>
    <v>36</v>
  </rv>
  <rv s="1">
    <fb>323802808108.24597</fb>
    <v>34</v>
  </rv>
  <rv s="1">
    <fb>1.1452666</fb>
    <v>28</v>
  </rv>
  <rv s="1">
    <fb>0.55327490000000001</fb>
    <v>28</v>
  </rv>
  <rv s="1">
    <fb>12.2</fb>
    <v>36</v>
  </rv>
  <rv s="0">
    <v>805306368</v>
    <v>Amilkar Acosta Medina (Minister)</v>
    <v>3fe48c84-f65b-282d-b5b1-6e2bcc7f13b9</v>
    <v>en-US</v>
    <v>Generic</v>
  </rv>
  <rv s="0">
    <v>805306368</v>
    <v>Marta Lucía Ramírez (Vice President)</v>
    <v>fe54aa82-5d50-a2f7-01b7-5ee78aa11bf8</v>
    <v>en-US</v>
    <v>Generic</v>
  </rv>
  <rv s="3">
    <v>133</v>
  </rv>
  <rv s="4">
    <v>https://www.bing.com/search?q=colombia&amp;form=skydnc</v>
    <v>Learn more on Bing</v>
  </rv>
  <rv s="1">
    <fb>77.108999999999995</fb>
    <v>36</v>
  </rv>
  <rv s="1">
    <fb>132040280000</fb>
    <v>34</v>
  </rv>
  <rv s="1">
    <fb>83</fb>
    <v>36</v>
  </rv>
  <rv s="1">
    <fb>1.23</fb>
    <v>33</v>
  </rv>
  <rv s="3">
    <v>134</v>
  </rv>
  <rv s="1">
    <fb>0.1829434999</fb>
    <v>28</v>
  </rv>
  <rv s="1">
    <fb>2.1848000000000001</fb>
    <v>30</v>
  </rv>
  <rv s="1">
    <fb>50339443</fb>
    <v>29</v>
  </rv>
  <rv s="1">
    <fb>0.19899999999999998</fb>
    <v>28</v>
  </rv>
  <rv s="1">
    <fb>0.39700000000000002</fb>
    <v>28</v>
  </rv>
  <rv s="1">
    <fb>1.3999999999999999E-2</fb>
    <v>28</v>
  </rv>
  <rv s="1">
    <fb>0.68771003723144508</fb>
    <v>28</v>
  </rv>
  <rv s="0">
    <v>536870912</v>
    <v>Santander Department</v>
    <v>98fbfaa3-063d-4261-a806-2b84a0339e05</v>
    <v>en-US</v>
    <v>Map</v>
  </rv>
  <rv s="0">
    <v>536870912</v>
    <v>Cundinamarca Department</v>
    <v>26fc374f-923b-d32c-4651-e3e8c06fc3ed</v>
    <v>en-US</v>
    <v>Map</v>
  </rv>
  <rv s="0">
    <v>536870912</v>
    <v>Tolima Department</v>
    <v>9f5d3f6f-e4de-1042-2cb7-b84911d028d4</v>
    <v>en-US</v>
    <v>Map</v>
  </rv>
  <rv s="0">
    <v>536870912</v>
    <v>Magdalena Department</v>
    <v>dcdd93f1-b99c-7653-25fe-53654ad52fa2</v>
    <v>en-US</v>
    <v>Map</v>
  </rv>
  <rv s="0">
    <v>536870912</v>
    <v>Nariño Department</v>
    <v>1b9faaa5-ba49-9e9a-6edd-39ceed297f8f</v>
    <v>en-US</v>
    <v>Map</v>
  </rv>
  <rv s="0">
    <v>536870912</v>
    <v>Antioquia Department</v>
    <v>d3614470-a93c-5d64-a636-9da2dff33c3d</v>
    <v>en-US</v>
    <v>Map</v>
  </rv>
  <rv s="0">
    <v>536870912</v>
    <v>San Andrés and Providencia</v>
    <v>188ba911-2335-579f-505a-e6bde1ce992c</v>
    <v>en-US</v>
    <v>Map</v>
  </rv>
  <rv s="0">
    <v>536870912</v>
    <v>Norte de Santander Department</v>
    <v>d44c8def-e6be-c3f1-ab4e-e27af99a2e0b</v>
    <v>en-US</v>
    <v>Map</v>
  </rv>
  <rv s="0">
    <v>536870912</v>
    <v>Amazonas Department</v>
    <v>b1142dfe-c0da-0b16-7b5b-40e1812fc5b5</v>
    <v>en-US</v>
    <v>Map</v>
  </rv>
  <rv s="0">
    <v>536870912</v>
    <v>Valle del Cauca Department</v>
    <v>ce6e3742-88ee-970c-b7e9-de685afbebe8</v>
    <v>en-US</v>
    <v>Map</v>
  </rv>
  <rv s="0">
    <v>536870912</v>
    <v>Chocó Department</v>
    <v>a03f5bb0-fdf4-7ba6-1aa2-98634d5ec680</v>
    <v>en-US</v>
    <v>Map</v>
  </rv>
  <rv s="0">
    <v>536870912</v>
    <v>Quindío Department</v>
    <v>0bb62acd-b714-a5dd-dc49-6f69ddaba02c</v>
    <v>en-US</v>
    <v>Map</v>
  </rv>
  <rv s="0">
    <v>536870912</v>
    <v>Caldas Department</v>
    <v>85871477-49bf-4c76-2b8d-3f2500f444d8</v>
    <v>en-US</v>
    <v>Map</v>
  </rv>
  <rv s="0">
    <v>536870912</v>
    <v>La Guajira Department</v>
    <v>5dadb66e-c4f1-8556-c08f-671a606edf84</v>
    <v>en-US</v>
    <v>Map</v>
  </rv>
  <rv s="0">
    <v>536870912</v>
    <v>Caquetá Department</v>
    <v>52c6ce36-10f4-7316-b10a-41d0eb67ac75</v>
    <v>en-US</v>
    <v>Map</v>
  </rv>
  <rv s="0">
    <v>536870912</v>
    <v>Cesar Department</v>
    <v>acf0353b-c9e7-bf27-fe4d-0e199bc80085</v>
    <v>en-US</v>
    <v>Map</v>
  </rv>
  <rv s="0">
    <v>536870912</v>
    <v>Córdoba Department</v>
    <v>351fe87f-ca62-b128-b52c-3edd6fa6b80f</v>
    <v>en-US</v>
    <v>Map</v>
  </rv>
  <rv s="0">
    <v>536870912</v>
    <v>Putumayo Department</v>
    <v>45f7bd51-6a99-6e2e-3095-604393add4b0</v>
    <v>en-US</v>
    <v>Map</v>
  </rv>
  <rv s="0">
    <v>536870912</v>
    <v>Huila Department</v>
    <v>2752ef70-1772-e264-2348-e4146224c108</v>
    <v>en-US</v>
    <v>Map</v>
  </rv>
  <rv s="0">
    <v>536870912</v>
    <v>Arauca Department</v>
    <v>39038b52-0399-9385-24de-5d0c69b46eba</v>
    <v>en-US</v>
    <v>Map</v>
  </rv>
  <rv s="0">
    <v>536870912</v>
    <v>Bolívar Department</v>
    <v>38fa99f2-3e47-af72-2f25-81f620fe1128</v>
    <v>en-US</v>
    <v>Map</v>
  </rv>
  <rv s="0">
    <v>536870912</v>
    <v>Risaralda Department</v>
    <v>12859881-10e7-a44f-aa52-ed6ecbc80e7c</v>
    <v>en-US</v>
    <v>Map</v>
  </rv>
  <rv s="0">
    <v>536870912</v>
    <v>Vaupés Department</v>
    <v>54afacd5-8118-0ece-5ab8-dbab67c52f56</v>
    <v>en-US</v>
    <v>Map</v>
  </rv>
  <rv s="0">
    <v>536870912</v>
    <v>Cauca Department</v>
    <v>7b3864e4-af68-447f-d9bc-075dd9085ef8</v>
    <v>en-US</v>
    <v>Map</v>
  </rv>
  <rv s="0">
    <v>536870912</v>
    <v>Meta Department</v>
    <v>30c3c263-a281-f2d2-6787-511d37d41ddf</v>
    <v>en-US</v>
    <v>Map</v>
  </rv>
  <rv s="0">
    <v>536870912</v>
    <v>Casanare Department</v>
    <v>e7b3ed4f-03e8-7516-f976-b525e8a0b565</v>
    <v>en-US</v>
    <v>Map</v>
  </rv>
  <rv s="0">
    <v>536870912</v>
    <v>Guaviare Department</v>
    <v>fe72a3d7-3b52-1552-6e5d-28dca99e051b</v>
    <v>en-US</v>
    <v>Map</v>
  </rv>
  <rv s="0">
    <v>536870912</v>
    <v>Atlántico Department</v>
    <v>060406d2-f65b-ee44-bba7-291bad263612</v>
    <v>en-US</v>
    <v>Map</v>
  </rv>
  <rv s="0">
    <v>536870912</v>
    <v>Guainía Department</v>
    <v>8651c982-77dc-b5af-4197-627d13648685</v>
    <v>en-US</v>
    <v>Map</v>
  </rv>
  <rv s="0">
    <v>536870912</v>
    <v>Sucre Department</v>
    <v>771a5a65-ef7a-6112-a7e0-0a670038add2</v>
    <v>en-US</v>
    <v>Map</v>
  </rv>
  <rv s="0">
    <v>536870912</v>
    <v>Vichada Department</v>
    <v>17e2497e-dacc-256d-298c-9eb5d2977e40</v>
    <v>en-US</v>
    <v>Map</v>
  </rv>
  <rv s="0">
    <v>536870912</v>
    <v>Boyacá Department</v>
    <v>951b3076-f33d-486b-9b35-d6d83aad8b98</v>
    <v>en-US</v>
    <v>Map</v>
  </rv>
  <rv s="3">
    <v>135</v>
  </rv>
  <rv s="1">
    <fb>0.144026436439844</fb>
    <v>28</v>
  </rv>
  <rv s="3">
    <v>136</v>
  </rv>
  <rv s="1">
    <fb>0.71200000000000008</fb>
    <v>28</v>
  </rv>
  <rv s="1">
    <fb>9.7069997787475604E-2</fb>
    <v>37</v>
  </rv>
  <rv s="1">
    <fb>40827302</fb>
    <v>29</v>
  </rv>
  <rv s="7">
    <v>#VALUE!</v>
    <v>en-US</v>
    <v>c396e3d8-2a85-d230-f691-7850536d840e</v>
    <v>536870912</v>
    <v>1</v>
    <v>445</v>
    <v>60</v>
    <v>Colombia</v>
    <v>24</v>
    <v>49</v>
    <v>Map</v>
    <v>26</v>
    <v>446</v>
    <v>CO</v>
    <v>2224</v>
    <v>2225</v>
    <v>2226</v>
    <v>2227</v>
    <v>2228</v>
    <v>2229</v>
    <v>2230</v>
    <v>2231</v>
    <v>2232</v>
    <v>COP</v>
    <v>Colombia, officially the Republic of Colombia, is a country in South America with an insular region in North America. It is bordered by the Caribbean Sea to the north, Venezuela to the east, Brazil to the southeast, Ecuador and Peru to the south, the Pacific Ocean to the west and Panama to the northwest. Colombia comprises 32 departments and the Capital District of Bogotá, the country's largest city. It covers an area of 1,141,748 square kilometers, with a population of 50 million. Colombia's cultural heritage reflects influences by various Amerindian civilizations, European settlement, African slaves, as well as immigration from Europe and the Middle East. Spanish is the nation's official language, besides which over 70 languages are spoken.</v>
    <v>2233</v>
    <v>2234</v>
    <v>2235</v>
    <v>2236</v>
    <v>1767</v>
    <v>2237</v>
    <v>2238</v>
    <v>2239</v>
    <v>2240</v>
    <v>2229</v>
    <v>2243</v>
    <v>2244</v>
    <v>2245</v>
    <v>2246</v>
    <v>2247</v>
    <v>2248</v>
    <v>Colombia</v>
    <v>National Anthem of Colombia</v>
    <v>2249</v>
    <v>Colombia</v>
    <v>2250</v>
    <v>2251</v>
    <v>2252</v>
    <v>2253</v>
    <v>2254</v>
    <v>1127</v>
    <v>2255</v>
    <v>187</v>
    <v>499</v>
    <v>327</v>
    <v>2256</v>
    <v>2289</v>
    <v>2290</v>
    <v>2291</v>
    <v>2292</v>
    <v>2293</v>
    <v>Colombia</v>
    <v>2294</v>
    <v>mdp/vdpid/51</v>
  </rv>
  <rv s="0">
    <v>536870912</v>
    <v>Comoros</v>
    <v>6af22449-1737-0f15-f74c-840d9437bb6c</v>
    <v>en-US</v>
    <v>Map</v>
  </rv>
  <rv s="1">
    <fb>0.71466950907040994</fb>
    <v>28</v>
  </rv>
  <rv s="1">
    <fb>2235</fb>
    <v>29</v>
  </rv>
  <rv s="1">
    <fb>31.881</fb>
    <v>30</v>
  </rv>
  <rv s="1">
    <fb>269</fb>
    <v>31</v>
  </rv>
  <rv s="0">
    <v>536870912</v>
    <v>Moroni</v>
    <v>0be23b6b-ca84-8c80-f0e1-19990199cbb7</v>
    <v>en-US</v>
    <v>Map</v>
  </rv>
  <rv s="1">
    <fb>201.685</fb>
    <v>29</v>
  </rv>
  <rv s="1">
    <fb>103.623545846485</fb>
    <v>32</v>
  </rv>
  <rv s="1">
    <fb>-4.2948733153675304E-2</fb>
    <v>28</v>
  </rv>
  <rv s="1">
    <fb>4.2050000000000001</fb>
    <v>30</v>
  </rv>
  <rv s="1">
    <fb>0.196668443169007</fb>
    <v>28</v>
  </rv>
  <rv s="1">
    <fb>1185728676.6511199</fb>
    <v>34</v>
  </rv>
  <rv s="1">
    <fb>0.99506629999999996</fb>
    <v>28</v>
  </rv>
  <rv s="1">
    <fb>8.9947800000000008E-2</fb>
    <v>28</v>
  </rv>
  <rv s="1">
    <fb>51.3</fb>
    <v>36</v>
  </rv>
  <rv s="3">
    <v>137</v>
  </rv>
  <rv s="4">
    <v>https://www.bing.com/search?q=comoros&amp;form=skydnc</v>
    <v>Learn more on Bing</v>
  </rv>
  <rv s="1">
    <fb>64.117999999999995</fb>
    <v>36</v>
  </rv>
  <rv s="1">
    <fb>273</fb>
    <v>36</v>
  </rv>
  <rv s="3">
    <v>138</v>
  </rv>
  <rv s="1">
    <fb>0.74814352889999991</fb>
    <v>28</v>
  </rv>
  <rv s="1">
    <fb>0.27150000000000002</fb>
    <v>30</v>
  </rv>
  <rv s="1">
    <fb>850886</fb>
    <v>29</v>
  </rv>
  <rv s="1">
    <fb>0.33700000000000002</fb>
    <v>28</v>
  </rv>
  <rv s="1">
    <fb>0.504</fb>
    <v>28</v>
  </rv>
  <rv s="1">
    <fb>1.6E-2</fb>
    <v>28</v>
  </rv>
  <rv s="1">
    <fb>9.0999999999999998E-2</fb>
    <v>28</v>
  </rv>
  <rv s="1">
    <fb>0.432809982299805</fb>
    <v>28</v>
  </rv>
  <rv s="0">
    <v>536870912</v>
    <v>Grande Comore</v>
    <v>47a59938-1c0a-4e50-faa4-aab1417a1650</v>
    <v>en-US</v>
    <v>Map</v>
  </rv>
  <rv s="0">
    <v>536870912</v>
    <v>Anjouan</v>
    <v>e144d307-ad75-56bf-1d9e-9527a0d4079b</v>
    <v>en-US</v>
    <v>Map</v>
  </rv>
  <rv s="0">
    <v>536870912</v>
    <v>Mohéli</v>
    <v>48102dc4-2758-1cda-635f-211ab8855530</v>
    <v>en-US</v>
    <v>Map</v>
  </rv>
  <rv s="3">
    <v>139</v>
  </rv>
  <rv s="3">
    <v>140</v>
  </rv>
  <rv s="1">
    <fb>2.1959999999999997</fb>
    <v>28</v>
  </rv>
  <rv s="1">
    <fb>4.3359999656677202E-2</fb>
    <v>37</v>
  </rv>
  <rv s="1">
    <fb>248152</fb>
    <v>29</v>
  </rv>
  <rv s="32">
    <v>#VALUE!</v>
    <v>en-US</v>
    <v>6af22449-1737-0f15-f74c-840d9437bb6c</v>
    <v>536870912</v>
    <v>1</v>
    <v>455</v>
    <v>456</v>
    <v>Comoros</v>
    <v>24</v>
    <v>49</v>
    <v>Map</v>
    <v>26</v>
    <v>457</v>
    <v>KM</v>
    <v>2297</v>
    <v>2298</v>
    <v>2299</v>
    <v>2300</v>
    <v>2301</v>
    <v>2302</v>
    <v>2303</v>
    <v>2304</v>
    <v>KMF</v>
    <v>The Comoros, officially the Union of the Comoros, is an archipelagic country in the Indian Ocean, at the northern end of the Mozambique Channel off the eastern coast of Africa. It shares maritime borders with Madagascar and Mayotte to the southeast, Tanzania to the northwest, Mozambique to the west, and the Seychelles to the northeast. Its capital and largest city is Moroni. The religion of the majority of the population, and the official state religion, is Sunni Islam. As a member of the Arab League, it is the only country in the Arab world which is entirely in the Southern Hemisphere. It is also a member state of the African Union, the Organisation internationale de la Francophonie, the Organisation of Islamic Cooperation, and the Indian Ocean Commission. The country has three official languages: Comorian, French and Arabic.</v>
    <v>2305</v>
    <v>2306</v>
    <v>365</v>
    <v>2307</v>
    <v>2308</v>
    <v>2309</v>
    <v>2310</v>
    <v>2301</v>
    <v>2311</v>
    <v>2312</v>
    <v>2313</v>
    <v>2314</v>
    <v>316</v>
    <v>Comoros</v>
    <v>Udzima wa ya Masiwa</v>
    <v>2315</v>
    <v>Union of the Comoros</v>
    <v>2316</v>
    <v>2317</v>
    <v>2318</v>
    <v>2133</v>
    <v>2319</v>
    <v>2320</v>
    <v>2321</v>
    <v>1878</v>
    <v>2322</v>
    <v>688</v>
    <v>2323</v>
    <v>2327</v>
    <v>2328</v>
    <v>2329</v>
    <v>2330</v>
    <v>Comoros</v>
    <v>2331</v>
    <v>mdp/vdpid/50</v>
  </rv>
  <rv s="0">
    <v>536870912</v>
    <v>Congo</v>
    <v>d348daf0-6f72-4058-aa09-8c7ed5e322ca</v>
    <v>en-US</v>
    <v>Map</v>
  </rv>
  <rv s="1">
    <fb>0.31118594436310398</fb>
    <v>28</v>
  </rv>
  <rv s="1">
    <fb>342000</fb>
    <v>29</v>
  </rv>
  <rv s="1">
    <fb>32.862000000000002</fb>
    <v>30</v>
  </rv>
  <rv s="1">
    <fb>242</fb>
    <v>31</v>
  </rv>
  <rv s="0">
    <v>536870912</v>
    <v>Brazzaville</v>
    <v>63e3986d-f939-bd73-7be2-8bfd765b3a3e</v>
    <v>en-US</v>
    <v>Map</v>
  </rv>
  <rv s="1">
    <fb>3281.9650000000001</fb>
    <v>29</v>
  </rv>
  <rv s="1">
    <fb>124.740496075729</fb>
    <v>32</v>
  </rv>
  <rv s="1">
    <fb>2.20607305781522E-2</fb>
    <v>28</v>
  </rv>
  <rv s="1">
    <fb>202.872128916055</fb>
    <v>29</v>
  </rv>
  <rv s="1">
    <fb>4.4279999999999999</fb>
    <v>30</v>
  </rv>
  <rv s="1">
    <fb>0.65354610862005902</fb>
    <v>28</v>
  </rv>
  <rv s="1">
    <fb>40.480603383492301</fb>
    <v>36</v>
  </rv>
  <rv s="1">
    <fb>10820591130.7349</fb>
    <v>34</v>
  </rv>
  <rv s="1">
    <fb>1.0664006000000001</fb>
    <v>28</v>
  </rv>
  <rv s="1">
    <fb>0.1266688</fb>
    <v>28</v>
  </rv>
  <rv s="1">
    <fb>36.200000000000003</fb>
    <v>36</v>
  </rv>
  <rv s="0">
    <v>805306368</v>
    <v>Denis Sassou Nguesso (President)</v>
    <v>ba213a5c-a251-a613-593e-094d8c346678</v>
    <v>en-US</v>
    <v>Generic</v>
  </rv>
  <rv s="0">
    <v>805306368</v>
    <v>Anatole Collinet Makosso (Prime Minister)</v>
    <v>d4504222-bb94-91a5-a0db-8c6709c4967b</v>
    <v>en-US</v>
    <v>Generic</v>
  </rv>
  <rv s="3">
    <v>141</v>
  </rv>
  <rv s="4">
    <v>https://www.bing.com/search?q=republic+of+the+congo&amp;form=skydnc</v>
    <v>Learn more on Bing</v>
  </rv>
  <rv s="1">
    <fb>64.290000000000006</fb>
    <v>36</v>
  </rv>
  <rv s="1">
    <fb>378</fb>
    <v>36</v>
  </rv>
  <rv s="1">
    <fb>0.88</fb>
    <v>33</v>
  </rv>
  <rv s="1">
    <fb>0.43843710930000002</fb>
    <v>28</v>
  </rv>
  <rv s="1">
    <fb>0.1159</fb>
    <v>30</v>
  </rv>
  <rv s="1">
    <fb>5380508</fb>
    <v>29</v>
  </rv>
  <rv s="1">
    <fb>0.20699999999999999</fb>
    <v>28</v>
  </rv>
  <rv s="1">
    <fb>0.379</fb>
    <v>28</v>
  </rv>
  <rv s="1">
    <fb>0.53700000000000003</fb>
    <v>28</v>
  </rv>
  <rv s="1">
    <fb>4.2000000000000003E-2</fb>
    <v>28</v>
  </rv>
  <rv s="1">
    <fb>8.199999999999999E-2</fb>
    <v>28</v>
  </rv>
  <rv s="1">
    <fb>0.13200000000000001</fb>
    <v>28</v>
  </rv>
  <rv s="1">
    <fb>0.69447998046875004</fb>
    <v>28</v>
  </rv>
  <rv s="1">
    <fb>8.9637438631416988E-2</fb>
    <v>28</v>
  </rv>
  <rv s="1">
    <fb>0.54299999999999993</fb>
    <v>28</v>
  </rv>
  <rv s="1">
    <fb>9.4720001220703107E-2</fb>
    <v>37</v>
  </rv>
  <rv s="1">
    <fb>3625010</fb>
    <v>29</v>
  </rv>
  <rv s="33">
    <v>#VALUE!</v>
    <v>en-US</v>
    <v>d348daf0-6f72-4058-aa09-8c7ed5e322ca</v>
    <v>536870912</v>
    <v>1</v>
    <v>465</v>
    <v>466</v>
    <v>Congo</v>
    <v>24</v>
    <v>49</v>
    <v>Map</v>
    <v>26</v>
    <v>467</v>
    <v>2334</v>
    <v>2335</v>
    <v>1180</v>
    <v>2336</v>
    <v>2337</v>
    <v>2338</v>
    <v>2339</v>
    <v>2340</v>
    <v>2341</v>
    <v>XAF</v>
    <v>The Republic of the Congo, also known as Congo-Brazzaville, the Congo Republic or simply either Congo or the Congo, is a country located in the western coast of Central Africa to the west of the Congo river. The country is bordered to the west by Gabon, to its northwest by Cameroon and its northeast by the Central African Republic, to the southeast by the Democratic Republic of the Congo, to its south by the Angolan exclave of Cabinda and to its southwest by the Atlantic Ocean. French is the official language of the Republic of the Congo.</v>
    <v>2342</v>
    <v>2343</v>
    <v>2344</v>
    <v>2345</v>
    <v>306</v>
    <v>2346</v>
    <v>2347</v>
    <v>2348</v>
    <v>2349</v>
    <v>2338</v>
    <v>2352</v>
    <v>2353</v>
    <v>2354</v>
    <v>2355</v>
    <v>2356</v>
    <v>Congo</v>
    <v>La Congolaise</v>
    <v>1202</v>
    <v>Republic of the Congo</v>
    <v>2357</v>
    <v>2358</v>
    <v>2359</v>
    <v>2360</v>
    <v>2361</v>
    <v>2362</v>
    <v>2321</v>
    <v>2363</v>
    <v>2364</v>
    <v>2365</v>
    <v>2366</v>
    <v>2367</v>
    <v>349</v>
    <v>2368</v>
    <v>2369</v>
    <v>Congo</v>
    <v>2370</v>
    <v>mdp/vdpid/43</v>
  </rv>
  <rv s="0">
    <v>536870912</v>
    <v>Costa Rica</v>
    <v>f5e3b04e-cbe6-130c-d1c8-899095cd5757</v>
    <v>en-US</v>
    <v>Map</v>
  </rv>
  <rv s="1">
    <fb>0.34459459459459502</fb>
    <v>28</v>
  </rv>
  <rv s="1">
    <fb>51100</fb>
    <v>29</v>
  </rv>
  <rv s="1">
    <fb>10000</fb>
    <v>29</v>
  </rv>
  <rv s="1">
    <fb>13.971</fb>
    <v>30</v>
  </rv>
  <rv s="1">
    <fb>506</fb>
    <v>31</v>
  </rv>
  <rv s="0">
    <v>536870912</v>
    <v>San Jose</v>
    <v>b2b18307-dcfe-e3ce-b41f-986fcc0a9689</v>
    <v>en-US</v>
    <v>Map</v>
  </rv>
  <rv s="1">
    <fb>8023.3959999999997</fb>
    <v>29</v>
  </rv>
  <rv s="1">
    <fb>128.845869400021</fb>
    <v>32</v>
  </rv>
  <rv s="1">
    <fb>2.0962025659294899E-2</fb>
    <v>28</v>
  </rv>
  <rv s="1">
    <fb>1942.48816990297</fb>
    <v>29</v>
  </rv>
  <rv s="1">
    <fb>1.754</fb>
    <v>30</v>
  </rv>
  <rv s="1">
    <fb>0.54567174915234606</fb>
    <v>28</v>
  </rv>
  <rv s="1">
    <fb>49.880272733962499</fb>
    <v>36</v>
  </rv>
  <rv s="1">
    <fb>61773944173.673599</fb>
    <v>34</v>
  </rv>
  <rv s="1">
    <fb>1.1329429</fb>
    <v>28</v>
  </rv>
  <rv s="1">
    <fb>0.5520794</fb>
    <v>28</v>
  </rv>
  <rv s="1">
    <fb>7.6</fb>
    <v>36</v>
  </rv>
  <rv s="3">
    <v>142</v>
  </rv>
  <rv s="4">
    <v>https://www.bing.com/search?q=costa+rica&amp;form=skydnc</v>
    <v>Learn more on Bing</v>
  </rv>
  <rv s="1">
    <fb>80.094999999999999</fb>
    <v>36</v>
  </rv>
  <rv s="1">
    <fb>2217350000</fb>
    <v>34</v>
  </rv>
  <rv s="1">
    <fb>1.84</fb>
    <v>33</v>
  </rv>
  <rv s="3">
    <v>143</v>
  </rv>
  <rv s="1">
    <fb>0.21485754409999999</fb>
    <v>28</v>
  </rv>
  <rv s="1">
    <fb>2.8938999999999999</fb>
    <v>30</v>
  </rv>
  <rv s="1">
    <fb>5047561</fb>
    <v>29</v>
  </rv>
  <rv s="1">
    <fb>0.13</fb>
    <v>28</v>
  </rv>
  <rv s="1">
    <fb>0.62098999023437496</fb>
    <v>28</v>
  </rv>
  <rv s="0">
    <v>536870912</v>
    <v>San José Province</v>
    <v>8042d242-4799-87de-29ba-5051712f3715</v>
    <v>en-US</v>
    <v>Map</v>
  </rv>
  <rv s="0">
    <v>536870912</v>
    <v>Guanacaste Province</v>
    <v>4d846351-04ca-1740-4d47-7258f4be3d9f</v>
    <v>en-US</v>
    <v>Map</v>
  </rv>
  <rv s="0">
    <v>536870912</v>
    <v>Limón Province</v>
    <v>703154f4-49e4-ccb0-f9c6-d52a73875ac7</v>
    <v>en-US</v>
    <v>Map</v>
  </rv>
  <rv s="0">
    <v>536870912</v>
    <v>Alajuela Province</v>
    <v>d852ccc7-833e-944a-ddce-9ca14d5ffd13</v>
    <v>en-US</v>
    <v>Map</v>
  </rv>
  <rv s="0">
    <v>536870912</v>
    <v>Puntarenas Province</v>
    <v>31e6881a-b4f6-8725-2fb1-825ad41306ef</v>
    <v>en-US</v>
    <v>Map</v>
  </rv>
  <rv s="0">
    <v>536870912</v>
    <v>Heredia Province</v>
    <v>6dcef63a-cb12-0db8-3877-58ca68806818</v>
    <v>en-US</v>
    <v>Map</v>
  </rv>
  <rv s="0">
    <v>536870912</v>
    <v>Cartago Province</v>
    <v>e0d48e76-9fcf-d96c-dade-3a266652cce4</v>
    <v>en-US</v>
    <v>Map</v>
  </rv>
  <rv s="3">
    <v>144</v>
  </rv>
  <rv s="1">
    <fb>0.13588420861398298</fb>
    <v>28</v>
  </rv>
  <rv s="1">
    <fb>0.58299999999999996</fb>
    <v>28</v>
  </rv>
  <rv s="1">
    <fb>0.11854000091552701</fb>
    <v>37</v>
  </rv>
  <rv s="1">
    <fb>4041885</fb>
    <v>29</v>
  </rv>
  <rv s="7">
    <v>#VALUE!</v>
    <v>en-US</v>
    <v>f5e3b04e-cbe6-130c-d1c8-899095cd5757</v>
    <v>536870912</v>
    <v>1</v>
    <v>476</v>
    <v>60</v>
    <v>Costa Rica</v>
    <v>24</v>
    <v>49</v>
    <v>Map</v>
    <v>26</v>
    <v>446</v>
    <v>CR</v>
    <v>2373</v>
    <v>2374</v>
    <v>2375</v>
    <v>2376</v>
    <v>2377</v>
    <v>2378</v>
    <v>2379</v>
    <v>2380</v>
    <v>2381</v>
    <v>CRC</v>
    <v>Costa Rica, officially the Republic of Costa Rica, is a country in Central America, bordered by Nicaragua to the north, the Caribbean Sea to the northeast, Panama to the southeast, the Pacific Ocean to the southwest, and maritime border with Ecuador to the south of Cocos Island. It has a population of around five million in a land area of 51,060 km². An estimated 333,980 people live in the capital and largest city, San José, with around two million people in the surrounding metropolitan area.</v>
    <v>2382</v>
    <v>2383</v>
    <v>2384</v>
    <v>2385</v>
    <v>1240</v>
    <v>2386</v>
    <v>2387</v>
    <v>2388</v>
    <v>2389</v>
    <v>2378</v>
    <v>2390</v>
    <v>2391</v>
    <v>2392</v>
    <v>2393</v>
    <v>1020</v>
    <v>2394</v>
    <v>Costa Rica</v>
    <v>Noble patria, tu hermosa bandera</v>
    <v>2395</v>
    <v>Republic of Costa Rica</v>
    <v>2396</v>
    <v>2397</v>
    <v>2398</v>
    <v>684</v>
    <v>1120</v>
    <v>1087</v>
    <v>1320</v>
    <v>1074</v>
    <v>1879</v>
    <v>2399</v>
    <v>2400</v>
    <v>2408</v>
    <v>2409</v>
    <v>1172</v>
    <v>2410</v>
    <v>2411</v>
    <v>Costa Rica</v>
    <v>2412</v>
    <v>mdp/vdpid/54</v>
  </rv>
  <rv s="0">
    <v>536870912</v>
    <v>Ivory Coast</v>
    <v>9beaacca-5861-af12-0c41-daf208b175a9</v>
    <v>en-US</v>
    <v>Map</v>
  </rv>
  <rv s="1">
    <fb>0.64779874213836497</fb>
    <v>28</v>
  </rv>
  <rv s="1">
    <fb>322463</fb>
    <v>29</v>
  </rv>
  <rv s="1">
    <fb>27000</fb>
    <v>29</v>
  </rv>
  <rv s="1">
    <fb>35.74</fb>
    <v>30</v>
  </rv>
  <rv s="1">
    <fb>225</fb>
    <v>31</v>
  </rv>
  <rv s="0">
    <v>536870912</v>
    <v>Yamoussoukro</v>
    <v>02c823fb-5756-be31-294a-008c4953446f</v>
    <v>en-US</v>
    <v>Map</v>
  </rv>
  <rv s="1">
    <fb>9673.5460000000003</fb>
    <v>29</v>
  </rv>
  <rv s="1">
    <fb>111.606977877028</fb>
    <v>32</v>
  </rv>
  <rv s="1">
    <fb>-8.8393011042388302E-3</fb>
    <v>28</v>
  </rv>
  <rv s="1">
    <fb>274.73009049093503</fb>
    <v>29</v>
  </rv>
  <rv s="1">
    <fb>4.649</fb>
    <v>30</v>
  </rv>
  <rv s="1">
    <fb>0.32706288079795598</fb>
    <v>28</v>
  </rv>
  <rv s="1">
    <fb>26.492330023755201</fb>
    <v>36</v>
  </rv>
  <rv s="1">
    <fb>58792205642.153801</fb>
    <v>34</v>
  </rv>
  <rv s="1">
    <fb>0.99799749999999998</fb>
    <v>28</v>
  </rv>
  <rv s="1">
    <fb>9.3413699999999988E-2</fb>
    <v>28</v>
  </rv>
  <rv s="1">
    <fb>59.4</fb>
    <v>36</v>
  </rv>
  <rv s="0">
    <v>536870912</v>
    <v>Abidjan</v>
    <v>fa433474-0308-38c4-de72-2309d36ebf52</v>
    <v>en-US</v>
    <v>Map</v>
  </rv>
  <rv s="0">
    <v>805306368</v>
    <v>Alassane Ouattara (President)</v>
    <v>47641b2c-d4e8-8f4f-7217-795d56fa472c</v>
    <v>en-US</v>
    <v>Generic</v>
  </rv>
  <rv s="0">
    <v>805306368</v>
    <v>Daniel Kablan Duncan (Vice President)</v>
    <v>31ee3a85-8d80-ae5d-6f88-41bf93245d57</v>
    <v>en-US</v>
    <v>Generic</v>
  </rv>
  <rv s="0">
    <v>805306368</v>
    <v>Patrick Achi (Prime Minister)</v>
    <v>087c4409-3dce-4bfe-c184-09c1a575daf9</v>
    <v>en-US</v>
    <v>Generic</v>
  </rv>
  <rv s="3">
    <v>145</v>
  </rv>
  <rv s="4">
    <v>https://www.bing.com/search?q=ivory+coast&amp;form=skydnc</v>
    <v>Learn more on Bing</v>
  </rv>
  <rv s="1">
    <fb>57.421999999999997</fb>
    <v>36</v>
  </rv>
  <rv s="1">
    <fb>617</fb>
    <v>36</v>
  </rv>
  <rv s="1">
    <fb>0.36</fb>
    <v>33</v>
  </rv>
  <rv s="1">
    <fb>0.36018680349999999</fb>
    <v>28</v>
  </rv>
  <rv s="1">
    <fb>0.23139999999999999</fb>
    <v>30</v>
  </rv>
  <rv s="1">
    <fb>25716544</fb>
    <v>29</v>
  </rv>
  <rv s="1">
    <fb>0.47799999999999998</fb>
    <v>28</v>
  </rv>
  <rv s="1">
    <fb>2.1000000000000001E-2</fb>
    <v>28</v>
  </rv>
  <rv s="1">
    <fb>0.10199999999999999</fb>
    <v>28</v>
  </rv>
  <rv s="1">
    <fb>0.14599999999999999</fb>
    <v>28</v>
  </rv>
  <rv s="1">
    <fb>0.56952999114990199</fb>
    <v>28</v>
  </rv>
  <rv s="0">
    <v>536870912</v>
    <v>Bas-Sassandra</v>
    <v>7a13cdaa-01bb-7b0f-ef02-e5a2ec32af2e</v>
    <v>en-US</v>
    <v>Map</v>
  </rv>
  <rv s="0">
    <v>536870912</v>
    <v>Lagunes District</v>
    <v>f0e509a7-651e-34a3-f086-7a3dba1d99f2</v>
    <v>en-US</v>
    <v>Map</v>
  </rv>
  <rv s="0">
    <v>536870912</v>
    <v>Woroba District</v>
    <v>39ea5ef0-63c4-f188-549c-160789d33468</v>
    <v>en-US</v>
    <v>Map</v>
  </rv>
  <rv s="0">
    <v>536870912</v>
    <v>Gôh-Djiboua District</v>
    <v>61e8d132-5da9-cf09-218f-f4463197837e</v>
    <v>en-US</v>
    <v>Map</v>
  </rv>
  <rv s="0">
    <v>536870912</v>
    <v>Denguélé District</v>
    <v>12234138-565c-2168-59d7-de2910bd9c15</v>
    <v>en-US</v>
    <v>Map</v>
  </rv>
  <rv s="0">
    <v>536870912</v>
    <v>Savanes District</v>
    <v>6a8cd6e8-ec01-7d34-f256-993e0c83b8be</v>
    <v>en-US</v>
    <v>Map</v>
  </rv>
  <rv s="0">
    <v>536870912</v>
    <v>Lacs District</v>
    <v>89dbd054-1a1c-1152-531f-7cc748c86cae</v>
    <v>en-US</v>
    <v>Map</v>
  </rv>
  <rv s="0">
    <v>536870912</v>
    <v>Sassandra-Marahoué District</v>
    <v>4238c6ca-6ccf-2665-aa5f-a9aff3cce087</v>
    <v>en-US</v>
    <v>Map</v>
  </rv>
  <rv s="0">
    <v>536870912</v>
    <v>Vallée du Bandama District</v>
    <v>e3e7f069-28a6-c55c-69ea-29cd9dc05a4e</v>
    <v>en-US</v>
    <v>Map</v>
  </rv>
  <rv s="0">
    <v>536870912</v>
    <v>Zanzan District</v>
    <v>4c7751d3-60b8-e861-0a61-52c5b7613f94</v>
    <v>en-US</v>
    <v>Map</v>
  </rv>
  <rv s="0">
    <v>536870912</v>
    <v>Montagnes District</v>
    <v>28dd523f-7909-231f-14e3-effccf76d1f8</v>
    <v>en-US</v>
    <v>Map</v>
  </rv>
  <rv s="0">
    <v>536870912</v>
    <v>Comoé District</v>
    <v>d6f246ce-721a-c3d9-4f28-462b4a036d22</v>
    <v>en-US</v>
    <v>Map</v>
  </rv>
  <rv s="3">
    <v>146</v>
  </rv>
  <rv s="1">
    <fb>0.11827213979258699</fb>
    <v>28</v>
  </rv>
  <rv s="1">
    <fb>0.501</fb>
    <v>28</v>
  </rv>
  <rv s="1">
    <fb>3.3169999122619601E-2</fb>
    <v>37</v>
  </rv>
  <rv s="1">
    <fb>13176900</fb>
    <v>29</v>
  </rv>
  <rv s="6">
    <v>#VALUE!</v>
    <v>en-US</v>
    <v>9beaacca-5861-af12-0c41-daf208b175a9</v>
    <v>536870912</v>
    <v>1</v>
    <v>484</v>
    <v>48</v>
    <v>Ivory Coast</v>
    <v>24</v>
    <v>49</v>
    <v>Map</v>
    <v>26</v>
    <v>485</v>
    <v>CI</v>
    <v>2415</v>
    <v>2416</v>
    <v>2417</v>
    <v>2418</v>
    <v>2419</v>
    <v>2420</v>
    <v>2421</v>
    <v>2422</v>
    <v>2423</v>
    <v>XOF</v>
    <v>Ivory Coast, also known as Côte d'Ivoire, officially the Republic of Côte d'Ivoire, is a country on the southern coast of West Africa. Its political capital is Yamoussoukro, in the centre of the country; while its largest city and economic centre is the port city of Abidjan. It borders Guinea to the northwest, Liberia to the west, Mali to the northwest, Burkina Faso to the northeast, Ghana to the east, and the Gulf of Guinea to the south. Its official language is French, and indigenous languages are also widely used, including Bété, Baoulé, Dioula, Dan, Anyin, and Cebaara Senufo. In total, there are around 78 different languages spoken in Ivory Coast. The country has a religiously diverse population, including numerous followers of Christianity, Islam, and indigenous faiths.</v>
    <v>2424</v>
    <v>2425</v>
    <v>2426</v>
    <v>2427</v>
    <v>559</v>
    <v>2428</v>
    <v>2429</v>
    <v>2430</v>
    <v>2431</v>
    <v>2432</v>
    <v>2436</v>
    <v>2437</v>
    <v>2438</v>
    <v>2439</v>
    <v>2440</v>
    <v>Ivory Coast</v>
    <v>L'Abidjanaise</v>
    <v>1202</v>
    <v>Republic of C�te d�Ivoire</v>
    <v>2441</v>
    <v>2442</v>
    <v>2443</v>
    <v>1771</v>
    <v>1582</v>
    <v>2444</v>
    <v>2445</v>
    <v>1585</v>
    <v>2446</v>
    <v>2447</v>
    <v>2448</v>
    <v>2461</v>
    <v>2462</v>
    <v>1690</v>
    <v>2463</v>
    <v>2464</v>
    <v>Ivory Coast</v>
    <v>2465</v>
    <v>mdp/vdpid/119</v>
  </rv>
  <rv s="0">
    <v>536870912</v>
    <v>Croatia</v>
    <v>98d53c1a-2e70-ba44-c85e-1e3d4c505723</v>
    <v>en-US</v>
    <v>Map</v>
  </rv>
  <rv s="1">
    <fb>0.27591136526090099</fb>
    <v>28</v>
  </rv>
  <rv s="1">
    <fb>56594</fb>
    <v>29</v>
  </rv>
  <rv s="1">
    <fb>18000</fb>
    <v>29</v>
  </rv>
  <rv s="1">
    <fb>9</fb>
    <v>30</v>
  </rv>
  <rv s="1">
    <fb>385</fb>
    <v>31</v>
  </rv>
  <rv s="0">
    <v>536870912</v>
    <v>Zagreb</v>
    <v>f11a69f0-4ff4-d971-a3ab-ae1c1274eccc</v>
    <v>en-US</v>
    <v>Map</v>
  </rv>
  <rv s="1">
    <fb>17487.922999999999</fb>
    <v>29</v>
  </rv>
  <rv s="1">
    <fb>109.815676449535</fb>
    <v>32</v>
  </rv>
  <rv s="1">
    <fb>7.7182034649808298E-3</fb>
    <v>28</v>
  </rv>
  <rv s="1">
    <fb>3714.3829884420702</fb>
    <v>29</v>
  </rv>
  <rv s="1">
    <fb>0.343531098001083</fb>
    <v>28</v>
  </rv>
  <rv s="1">
    <fb>70.703662342128197</fb>
    <v>36</v>
  </rv>
  <rv s="1">
    <fb>1.26</fb>
    <v>33</v>
  </rv>
  <rv s="1">
    <fb>60415553038.882599</fb>
    <v>34</v>
  </rv>
  <rv s="1">
    <fb>0.96471030000000002</fb>
    <v>28</v>
  </rv>
  <rv s="1">
    <fb>0.67865560000000003</fb>
    <v>28</v>
  </rv>
  <rv s="1">
    <fb>4</fb>
    <v>36</v>
  </rv>
  <rv s="0">
    <v>805306368</v>
    <v>Zoran Milanović (President)</v>
    <v>0772d8e3-22ab-2c3b-e566-9239bc8d53e6</v>
    <v>en-US</v>
    <v>Generic</v>
  </rv>
  <rv s="0">
    <v>805306368</v>
    <v>Andrej Plenković (Prime Minister)</v>
    <v>8636709a-30b6-46b4-8744-abc8c9fe5ff9</v>
    <v>en-US</v>
    <v>Generic</v>
  </rv>
  <rv s="3">
    <v>147</v>
  </rv>
  <rv s="4">
    <v>https://www.bing.com/search?q=croatia&amp;form=skydnc</v>
    <v>Learn more on Bing</v>
  </rv>
  <rv s="1">
    <fb>78.070731707317094</fb>
    <v>36</v>
  </rv>
  <rv s="1">
    <fb>22458260000</fb>
    <v>34</v>
  </rv>
  <rv s="1">
    <fb>8</fb>
    <v>36</v>
  </rv>
  <rv s="1">
    <fb>2.92</fb>
    <v>33</v>
  </rv>
  <rv s="3">
    <v>148</v>
  </rv>
  <rv s="1">
    <fb>0.15156174140000001</fb>
    <v>28</v>
  </rv>
  <rv s="1">
    <fb>2.9962</fb>
    <v>30</v>
  </rv>
  <rv s="1">
    <fb>4067500</fb>
    <v>29</v>
  </rv>
  <rv s="1">
    <fb>0.18</fb>
    <v>28</v>
  </rv>
  <rv s="1">
    <fb>0.51181999206542994</fb>
    <v>28</v>
  </rv>
  <rv s="0">
    <v>536870912</v>
    <v>Zagreb County</v>
    <v>f17cd992-a68c-3c4e-3365-1058251b4842</v>
    <v>en-US</v>
    <v>Map</v>
  </rv>
  <rv s="0">
    <v>536870912</v>
    <v>Istria County</v>
    <v>0ab1de7c-4cb1-cbce-c3eb-ca81244e251f</v>
    <v>en-US</v>
    <v>Map</v>
  </rv>
  <rv s="0">
    <v>536870912</v>
    <v>Međimurje County</v>
    <v>dc345ff5-f374-076d-1d0f-e1a24cfbb252</v>
    <v>en-US</v>
    <v>Map</v>
  </rv>
  <rv s="0">
    <v>536870912</v>
    <v>Šibenik-Knin County</v>
    <v>9d9e65ec-ec8b-f187-0936-6d654c8cee4e</v>
    <v>en-US</v>
    <v>Map</v>
  </rv>
  <rv s="0">
    <v>536870912</v>
    <v>Zadar County</v>
    <v>e66a5144-723b-6aba-3445-b2648a0f3632</v>
    <v>en-US</v>
    <v>Map</v>
  </rv>
  <rv s="0">
    <v>536870912</v>
    <v>Koprivnica-Križevci County</v>
    <v>24629268-134b-6a42-31c3-7b995167933b</v>
    <v>en-US</v>
    <v>Map</v>
  </rv>
  <rv s="0">
    <v>536870912</v>
    <v>Primorje-Gorski Kotar County</v>
    <v>c270a103-7c7f-57ff-7129-a8b9864b8e93</v>
    <v>en-US</v>
    <v>Map</v>
  </rv>
  <rv s="0">
    <v>536870912</v>
    <v>Dubrovnik-Neretva County</v>
    <v>aeed8c4c-de39-d37d-b0d9-e37523f91c47</v>
    <v>en-US</v>
    <v>Map</v>
  </rv>
  <rv s="0">
    <v>536870912</v>
    <v>Osijek-Baranja County</v>
    <v>14807793-d9c8-613d-6c09-c3a09da2ecd1</v>
    <v>en-US</v>
    <v>Map</v>
  </rv>
  <rv s="0">
    <v>536870912</v>
    <v>Varaždin County</v>
    <v>e8b53325-1309-05f5-baf1-5d4648cd44d3</v>
    <v>en-US</v>
    <v>Map</v>
  </rv>
  <rv s="0">
    <v>536870912</v>
    <v>Lika-Senj County</v>
    <v>e1daeacd-77f1-8d6c-3d6d-b18f1cc43793</v>
    <v>en-US</v>
    <v>Map</v>
  </rv>
  <rv s="0">
    <v>536870912</v>
    <v>Požega-Slavonia County</v>
    <v>1b9351b8-c66c-5f85-1249-197ef8f9ace2</v>
    <v>en-US</v>
    <v>Map</v>
  </rv>
  <rv s="0">
    <v>536870912</v>
    <v>Split-Dalmatia County</v>
    <v>a5c9fc4a-ec53-dc2d-a2db-50aa40fdd54c</v>
    <v>en-US</v>
    <v>Map</v>
  </rv>
  <rv s="0">
    <v>536870912</v>
    <v>Bjelovar-Bilogora County</v>
    <v>9e3fda25-b013-9d58-a13e-b26cc2c11736</v>
    <v>en-US</v>
    <v>Map</v>
  </rv>
  <rv s="0">
    <v>536870912</v>
    <v>Krapina-Zagorje County</v>
    <v>09dfd6fa-edab-6236-5d76-c848770f2467</v>
    <v>en-US</v>
    <v>Map</v>
  </rv>
  <rv s="0">
    <v>536870912</v>
    <v>Sisak-Moslavina County</v>
    <v>8dbfcf55-9464-3038-5db3-06d00c62ed50</v>
    <v>en-US</v>
    <v>Map</v>
  </rv>
  <rv s="0">
    <v>536870912</v>
    <v>Virovitica-Podravina County</v>
    <v>b2e508fb-3c10-113a-db7c-34fd3ec7d5a8</v>
    <v>en-US</v>
    <v>Map</v>
  </rv>
  <rv s="0">
    <v>536870912</v>
    <v>Karlovac County</v>
    <v>7e360e54-9dea-ca70-625f-dd73fa48da82</v>
    <v>en-US</v>
    <v>Map</v>
  </rv>
  <rv s="0">
    <v>536870912</v>
    <v>Brod-Posavina County</v>
    <v>77ccafb9-c361-4f38-878e-cdb50de4ac20</v>
    <v>en-US</v>
    <v>Map</v>
  </rv>
  <rv s="3">
    <v>149</v>
  </rv>
  <rv s="1">
    <fb>0.21963282023161401</fb>
    <v>28</v>
  </rv>
  <rv s="1">
    <fb>0.20499999999999999</fb>
    <v>28</v>
  </rv>
  <rv s="1">
    <fb>6.9349999427795406E-2</fb>
    <v>37</v>
  </rv>
  <rv s="1">
    <fb>2328318</fb>
    <v>29</v>
  </rv>
  <rv s="7">
    <v>#VALUE!</v>
    <v>en-US</v>
    <v>98d53c1a-2e70-ba44-c85e-1e3d4c505723</v>
    <v>536870912</v>
    <v>1</v>
    <v>495</v>
    <v>60</v>
    <v>Croatia</v>
    <v>24</v>
    <v>49</v>
    <v>Map</v>
    <v>26</v>
    <v>496</v>
    <v>HR</v>
    <v>2468</v>
    <v>2469</v>
    <v>2470</v>
    <v>2471</v>
    <v>2472</v>
    <v>2473</v>
    <v>2474</v>
    <v>2475</v>
    <v>2476</v>
    <v>HRK</v>
    <v>Croatia, officially the Republic of Croatia, is a country at the crossroads of Central and Southeast Europe. It shares a coastline along the Adriatic Sea. It borders Slovenia to the northwest, Hungary to the northeast, Serbia to the east, Bosnia and Herzegovina and Montenegro to the southeast, and shares a maritime border with Italy to the west and southwest. Croatia's capital and largest city, Zagreb, forms one of the country's primary subdivisions, with twenty counties. The country spans an area of 56,594 square kilometres, hosting a population of nearly 3.9 million.</v>
    <v>2477</v>
    <v>612</v>
    <v>2478</v>
    <v>2479</v>
    <v>2480</v>
    <v>2481</v>
    <v>2482</v>
    <v>2483</v>
    <v>2484</v>
    <v>2473</v>
    <v>2487</v>
    <v>2488</v>
    <v>2489</v>
    <v>2490</v>
    <v>2491</v>
    <v>2492</v>
    <v>Croatia</v>
    <v>Lijepa naša domovino</v>
    <v>2493</v>
    <v>Republic of Croatia</v>
    <v>2494</v>
    <v>2495</v>
    <v>2496</v>
    <v>98</v>
    <v>185</v>
    <v>2361</v>
    <v>1259</v>
    <v>583</v>
    <v>637</v>
    <v>2497</v>
    <v>2498</v>
    <v>2518</v>
    <v>2519</v>
    <v>149</v>
    <v>2520</v>
    <v>2521</v>
    <v>Croatia</v>
    <v>2522</v>
    <v>mdp/vdpid/108</v>
  </rv>
  <rv s="0">
    <v>536870912</v>
    <v>Cuba</v>
    <v>bd1112ec-a711-52b0-92b0-a57a633f397e</v>
    <v>en-US</v>
    <v>Map</v>
  </rv>
  <rv s="1">
    <fb>0.59860605607695594</fb>
    <v>28</v>
  </rv>
  <rv s="1">
    <fb>110860</fb>
    <v>29</v>
  </rv>
  <rv s="1">
    <fb>76000</fb>
    <v>29</v>
  </rv>
  <rv s="1">
    <fb>10.166</fb>
    <v>30</v>
  </rv>
  <rv s="1">
    <fb>53</fb>
    <v>31</v>
  </rv>
  <rv s="0">
    <v>536870912</v>
    <v>Havana</v>
    <v>3ca5066a-a331-c1b3-135f-1fde36da55db</v>
    <v>en-US</v>
    <v>Map</v>
  </rv>
  <rv s="1">
    <fb>28283.571</fb>
    <v>29</v>
  </rv>
  <rv s="1">
    <fb>1450.88371686603</fb>
    <v>29</v>
  </rv>
  <rv s="1">
    <fb>1.6180000000000001</fb>
    <v>30</v>
  </rv>
  <rv s="1">
    <fb>0.312786012080009</fb>
    <v>28</v>
  </rv>
  <rv s="1">
    <fb>85.596414559965098</fb>
    <v>36</v>
  </rv>
  <rv s="1">
    <fb>1.4</fb>
    <v>33</v>
  </rv>
  <rv s="1">
    <fb>100023000000</fb>
    <v>34</v>
  </rv>
  <rv s="1">
    <fb>1.0190455</fb>
    <v>28</v>
  </rv>
  <rv s="1">
    <fb>0.4137902</fb>
    <v>28</v>
  </rv>
  <rv s="1">
    <fb>3.7</fb>
    <v>36</v>
  </rv>
  <rv s="0">
    <v>805306368</v>
    <v>Salvador Valdés Mesa (Vice President)</v>
    <v>a4152e40-efbd-9843-7910-13c12aa93dda</v>
    <v>en-US</v>
    <v>Generic</v>
  </rv>
  <rv s="3">
    <v>150</v>
  </rv>
  <rv s="4">
    <v>https://www.bing.com/search?q=cuba&amp;form=skydnc</v>
    <v>Learn more on Bing</v>
  </rv>
  <rv s="1">
    <fb>78.725999999999999</fb>
    <v>36</v>
  </rv>
  <rv s="1">
    <fb>0.05</fb>
    <v>33</v>
  </rv>
  <rv s="3">
    <v>151</v>
  </rv>
  <rv s="1">
    <fb>8.4217999999999993</fb>
    <v>30</v>
  </rv>
  <rv s="1">
    <fb>11333483</fb>
    <v>29</v>
  </rv>
  <rv s="1">
    <fb>0.53581001281738305</fb>
    <v>28</v>
  </rv>
  <rv s="0">
    <v>536870912</v>
    <v>Isla de la Juventud</v>
    <v>ef55265f-bebe-1314-db71-0872c9069410</v>
    <v>en-US</v>
    <v>Map</v>
  </rv>
  <rv s="0">
    <v>536870912</v>
    <v>Pinar del Río Province</v>
    <v>af0e83e0-10a8-ea8e-53c1-ef92e1484db8</v>
    <v>en-US</v>
    <v>Map</v>
  </rv>
  <rv s="0">
    <v>536870912</v>
    <v>Santiago de Cuba Province</v>
    <v>d86f112e-91da-b147-09c8-3e2d54e1b175</v>
    <v>en-US</v>
    <v>Map</v>
  </rv>
  <rv s="0">
    <v>536870912</v>
    <v>Camagüey Province</v>
    <v>1f7ae4ce-edfa-101b-682a-4d849d8cf81f</v>
    <v>en-US</v>
    <v>Map</v>
  </rv>
  <rv s="0">
    <v>536870912</v>
    <v>Villa Clara Province</v>
    <v>1d74d5aa-2c0a-e595-af41-3f558f2a760a</v>
    <v>en-US</v>
    <v>Map</v>
  </rv>
  <rv s="0">
    <v>536870912</v>
    <v>Granma Province</v>
    <v>8c4d07b3-988f-9273-f503-c0c45167e863</v>
    <v>en-US</v>
    <v>Map</v>
  </rv>
  <rv s="0">
    <v>536870912</v>
    <v>Matanzas Province</v>
    <v>33867909-315d-1b7e-8d07-4935a2f6a8a1</v>
    <v>en-US</v>
    <v>Map</v>
  </rv>
  <rv s="0">
    <v>536870912</v>
    <v>Guantánamo Province</v>
    <v>8985674b-e8e0-c12b-34fb-50cf8dea8707</v>
    <v>en-US</v>
    <v>Map</v>
  </rv>
  <rv s="0">
    <v>536870912</v>
    <v>Ciego de Ávila Province</v>
    <v>1a8e0d6e-3ac8-220e-ae2d-9345753a2798</v>
    <v>en-US</v>
    <v>Map</v>
  </rv>
  <rv s="0">
    <v>536870912</v>
    <v>Sancti Spíritus Province</v>
    <v>97a06c64-c0db-5024-ee8c-93ce5c92fb52</v>
    <v>en-US</v>
    <v>Map</v>
  </rv>
  <rv s="0">
    <v>536870912</v>
    <v>Las Tunas Province</v>
    <v>c9cbe9a0-18c0-dd0e-4677-354434019359</v>
    <v>en-US</v>
    <v>Map</v>
  </rv>
  <rv s="0">
    <v>536870912</v>
    <v>Holguín Province</v>
    <v>deafc364-e3d4-c849-b824-f43865085e12</v>
    <v>en-US</v>
    <v>Map</v>
  </rv>
  <rv s="0">
    <v>536870912</v>
    <v>Cienfuegos Province</v>
    <v>8e6c8002-cb2c-f188-b2d7-047cf5ba3bea</v>
    <v>en-US</v>
    <v>Map</v>
  </rv>
  <rv s="0">
    <v>536870912</v>
    <v>Artemisa Province</v>
    <v>0514e6c9-4833-ad2d-150a-9ff4fe53cebd</v>
    <v>en-US</v>
    <v>Map</v>
  </rv>
  <rv s="0">
    <v>536870912</v>
    <v>Mayabeque Province</v>
    <v>9d3eeaae-7dd4-6be6-d0e0-d4db591ff4a3</v>
    <v>en-US</v>
    <v>Map</v>
  </rv>
  <rv s="3">
    <v>152</v>
  </rv>
  <rv s="3">
    <v>153</v>
  </rv>
  <rv s="1">
    <fb>1.63800001144409E-2</fb>
    <v>37</v>
  </rv>
  <rv s="1">
    <fb>8739135</fb>
    <v>29</v>
  </rv>
  <rv s="34">
    <v>#VALUE!</v>
    <v>en-US</v>
    <v>bd1112ec-a711-52b0-92b0-a57a633f397e</v>
    <v>536870912</v>
    <v>1</v>
    <v>506</v>
    <v>507</v>
    <v>Cuba</v>
    <v>24</v>
    <v>49</v>
    <v>Map</v>
    <v>26</v>
    <v>508</v>
    <v>CU</v>
    <v>2525</v>
    <v>2526</v>
    <v>2527</v>
    <v>2528</v>
    <v>2529</v>
    <v>2530</v>
    <v>2531</v>
    <v>CUP</v>
    <v>Cuba, officially the Republic of Cuba, is an island country comprising the island of Cuba, as well as Isla de la Juventud and several minor archipelagos. Cuba is located where the northern Caribbean Sea, Gulf of Mexico, and Atlantic Ocean meet. Cuba is located at the east of the Yucatán Peninsula, south of both the American state of Florida and the Bahamas, west of Hispaniola, and north of both Jamaica and the Cayman Islands. Havana is the largest city and capital; other major cities include Santiago de Cuba and Camagüey. The official area of the Republic of Cuba is 109,884 km². The main island of Cuba is the largest island in Cuba and in the Caribbean, with an area of 104,556 km². Cuba is the second-most populous country in the Caribbean after Haiti, with over 11 million inhabitants.</v>
    <v>2532</v>
    <v>2533</v>
    <v>2534</v>
    <v>2535</v>
    <v>2536</v>
    <v>2537</v>
    <v>2538</v>
    <v>2539</v>
    <v>2540</v>
    <v>2530</v>
    <v>2542</v>
    <v>2543</v>
    <v>2544</v>
    <v>1153</v>
    <v>2545</v>
    <v>Cuba</v>
    <v>La Bayamesa</v>
    <v>2546</v>
    <v>Republic of Cuba</v>
    <v>2547</v>
    <v>2548</v>
    <v>2549</v>
    <v>2565</v>
    <v>2566</v>
    <v>2567</v>
    <v>Cuba</v>
    <v>2568</v>
    <v>mdp/vdpid/56</v>
  </rv>
  <rv s="0">
    <v>536870912</v>
    <v>Cyprus</v>
    <v>c0c5ce3c-49b0-5b79-47f3-75ec546e77a5</v>
    <v>en-US</v>
    <v>Map</v>
  </rv>
  <rv s="1">
    <fb>0.121569266050925</fb>
    <v>28</v>
  </rv>
  <rv s="1">
    <fb>9251</fb>
    <v>29</v>
  </rv>
  <rv s="1">
    <fb>16000</fb>
    <v>29</v>
  </rv>
  <rv s="1">
    <fb>10.462</fb>
    <v>30</v>
  </rv>
  <rv s="1">
    <fb>357</fb>
    <v>31</v>
  </rv>
  <rv s="0">
    <v>536870912</v>
    <v>Nicosia</v>
    <v>61465f46-935f-6345-e2b2-faf594f2eb3f</v>
    <v>en-US</v>
    <v>Map</v>
  </rv>
  <rv s="1">
    <fb>6626.2690000000002</fb>
    <v>29</v>
  </rv>
  <rv s="1">
    <fb>102.51099191728299</fb>
    <v>32</v>
  </rv>
  <rv s="1">
    <fb>2.5037099675845596E-3</fb>
    <v>28</v>
  </rv>
  <rv s="1">
    <fb>3624.9712527716702</fb>
    <v>29</v>
  </rv>
  <rv s="1">
    <fb>1.329</fb>
    <v>30</v>
  </rv>
  <rv s="1">
    <fb>0.18687229239063299</fb>
    <v>28</v>
  </rv>
  <rv s="1">
    <fb>92.906215026032797</fb>
    <v>36</v>
  </rv>
  <rv s="1">
    <fb>24564647934.624401</fb>
    <v>34</v>
  </rv>
  <rv s="1">
    <fb>0.99306690000000009</fb>
    <v>28</v>
  </rv>
  <rv s="1">
    <fb>0.75940810000000003</fb>
    <v>28</v>
  </rv>
  <rv s="1">
    <fb>1.9</fb>
    <v>36</v>
  </rv>
  <rv s="0">
    <v>536870912</v>
    <v>Statos – Agios Fotios</v>
    <v>a9852cfb-215e-2d3d-3160-b385b52d2296</v>
    <v>en-US</v>
    <v>Map</v>
  </rv>
  <rv s="0">
    <v>805306368</v>
    <v>Nicos Anastasiades (President)</v>
    <v>71325628-0b1e-e594-6765-d4d93c71686b</v>
    <v>en-US</v>
    <v>Generic</v>
  </rv>
  <rv s="3">
    <v>154</v>
  </rv>
  <rv s="4">
    <v>https://www.bing.com/search?q=cyprus&amp;form=skydnc</v>
    <v>Learn more on Bing</v>
  </rv>
  <rv s="1">
    <fb>80.828000000000003</fb>
    <v>36</v>
  </rv>
  <rv s="1">
    <fb>4284870000</fb>
    <v>34</v>
  </rv>
  <rv s="3">
    <v>155</v>
  </rv>
  <rv s="1">
    <fb>0.43886795519999999</fb>
    <v>28</v>
  </rv>
  <rv s="1">
    <fb>1.9509000000000001</fb>
    <v>30</v>
  </rv>
  <rv s="1">
    <fb>1198575</fb>
    <v>29</v>
  </rv>
  <rv s="1">
    <fb>0.255</fb>
    <v>28</v>
  </rv>
  <rv s="1">
    <fb>0.40200000000000002</fb>
    <v>28</v>
  </rv>
  <rv s="1">
    <fb>3.4000000000000002E-2</fb>
    <v>28</v>
  </rv>
  <rv s="1">
    <fb>8.4000000000000005E-2</fb>
    <v>28</v>
  </rv>
  <rv s="1">
    <fb>0.129</fb>
    <v>28</v>
  </rv>
  <rv s="1">
    <fb>0.63058998107910202</fb>
    <v>28</v>
  </rv>
  <rv s="0">
    <v>536870912</v>
    <v>Nicosia District</v>
    <v>b8e80404-6981-51e6-04bc-3ea15f66c9d4</v>
    <v>en-US</v>
    <v>Map</v>
  </rv>
  <rv s="0">
    <v>536870912</v>
    <v>Limassol District</v>
    <v>1e4f6fc0-ec2d-5e17-d500-ea3e15018cec</v>
    <v>en-US</v>
    <v>Map</v>
  </rv>
  <rv s="0">
    <v>536870912</v>
    <v>Famagusta District</v>
    <v>fa2bfc84-87f2-72de-997e-21b14b8b160c</v>
    <v>en-US</v>
    <v>Map</v>
  </rv>
  <rv s="0">
    <v>536870912</v>
    <v>Larnaca District</v>
    <v>7f5d1488-4f34-efb3-2f5e-2bfda6d7ff73</v>
    <v>en-US</v>
    <v>Map</v>
  </rv>
  <rv s="0">
    <v>536870912</v>
    <v>Paphos District</v>
    <v>cb1e4e34-f579-017b-139b-938e8ef8d979</v>
    <v>en-US</v>
    <v>Map</v>
  </rv>
  <rv s="0">
    <v>536870912</v>
    <v>Kyrenia District</v>
    <v>e8b8a1c2-16a7-5f3c-2602-a1185d56c861</v>
    <v>en-US</v>
    <v>Map</v>
  </rv>
  <rv s="3">
    <v>156</v>
  </rv>
  <rv s="1">
    <fb>0.24496028871097303</fb>
    <v>28</v>
  </rv>
  <rv s="1">
    <fb>0.22399999999999998</fb>
    <v>28</v>
  </rv>
  <rv s="1">
    <fb>7.2740001678466795E-2</fb>
    <v>37</v>
  </rv>
  <rv s="1">
    <fb>800708</fb>
    <v>29</v>
  </rv>
  <rv s="35">
    <v>#VALUE!</v>
    <v>en-US</v>
    <v>c0c5ce3c-49b0-5b79-47f3-75ec546e77a5</v>
    <v>536870912</v>
    <v>1</v>
    <v>515</v>
    <v>516</v>
    <v>Cyprus</v>
    <v>24</v>
    <v>49</v>
    <v>Map</v>
    <v>26</v>
    <v>496</v>
    <v>CY</v>
    <v>2571</v>
    <v>2572</v>
    <v>2573</v>
    <v>2574</v>
    <v>2575</v>
    <v>2576</v>
    <v>2577</v>
    <v>2578</v>
    <v>2579</v>
    <v>EUR</v>
    <v>Cyprus, officially the Republic of Cyprus, is an island country in the eastern Mediterranean Sea south of the Anatolian Peninsula. It is the third-largest and third-most populous island in the Mediterranean, and is south of Turkey and west of Syria. Its capital and largest city is Nicosia.</v>
    <v>2580</v>
    <v>2581</v>
    <v>2582</v>
    <v>2583</v>
    <v>2248</v>
    <v>2584</v>
    <v>2585</v>
    <v>2586</v>
    <v>2587</v>
    <v>2588</v>
    <v>2590</v>
    <v>2591</v>
    <v>2592</v>
    <v>2593</v>
    <v>573</v>
    <v>Cyprus</v>
    <v>Hymn to Liberty</v>
    <v>2594</v>
    <v>Cyprus</v>
    <v>2595</v>
    <v>2596</v>
    <v>2597</v>
    <v>1119</v>
    <v>2598</v>
    <v>2599</v>
    <v>2600</v>
    <v>2601</v>
    <v>2602</v>
    <v>1369</v>
    <v>2603</v>
    <v>2610</v>
    <v>2611</v>
    <v>1618</v>
    <v>2612</v>
    <v>2613</v>
    <v>Cyprus</v>
    <v>2614</v>
    <v>mdp/vdpid/59</v>
  </rv>
  <rv s="0">
    <v>536870912</v>
    <v>Czech Republic</v>
    <v>fad646aa-8363-3101-5672-40c77f3e5f2e</v>
    <v>en-US</v>
    <v>Map</v>
  </rv>
  <rv s="1">
    <fb>0.45182595182595198</fb>
    <v>28</v>
  </rv>
  <rv s="1">
    <fb>78867</fb>
    <v>29</v>
  </rv>
  <rv s="1">
    <fb>23000</fb>
    <v>29</v>
  </rv>
  <rv s="1">
    <fb>10.7</fb>
    <v>30</v>
  </rv>
  <rv s="1">
    <fb>420</fb>
    <v>31</v>
  </rv>
  <rv s="0">
    <v>536870912</v>
    <v>Prague</v>
    <v>a3446df9-1e81-03b1-d08c-0593eead811a</v>
    <v>en-US</v>
    <v>Map</v>
  </rv>
  <rv s="1">
    <fb>102217.625</fb>
    <v>29</v>
  </rv>
  <rv s="1">
    <fb>116.47554201756</fb>
    <v>32</v>
  </rv>
  <rv s="1">
    <fb>2.8478759591804698E-2</fb>
    <v>28</v>
  </rv>
  <rv s="1">
    <fb>6258.8910370365902</fb>
    <v>29</v>
  </rv>
  <rv s="1">
    <fb>0.34563584563584598</fb>
    <v>28</v>
  </rv>
  <rv s="1">
    <fb>77.734587058078404</fb>
    <v>36</v>
  </rv>
  <rv s="1">
    <fb>1.17</fb>
    <v>33</v>
  </rv>
  <rv s="1">
    <fb>246489245494.88199</fb>
    <v>34</v>
  </rv>
  <rv s="1">
    <fb>1.0067098999999999</fb>
    <v>28</v>
  </rv>
  <rv s="1">
    <fb>0.64078689999999994</fb>
    <v>28</v>
  </rv>
  <rv s="4">
    <v>https://www.bing.com/search?q=czech+republic&amp;form=skydnc</v>
    <v>Learn more on Bing</v>
  </rv>
  <rv s="1">
    <fb>78.978048780487796</fb>
    <v>36</v>
  </rv>
  <rv s="1">
    <fb>40912350000</fb>
    <v>34</v>
  </rv>
  <rv s="1">
    <fb>3</fb>
    <v>36</v>
  </rv>
  <rv s="1">
    <fb>3</fb>
    <v>33</v>
  </rv>
  <rv s="3">
    <v>157</v>
  </rv>
  <rv s="1">
    <fb>0.14828394619999999</fb>
    <v>28</v>
  </rv>
  <rv s="1">
    <fb>4.1208</fb>
    <v>30</v>
  </rv>
  <rv s="1">
    <fb>10669709</fb>
    <v>29</v>
  </rv>
  <rv s="1">
    <fb>0.22</fb>
    <v>28</v>
  </rv>
  <rv s="1">
    <fb>0.215</fb>
    <v>28</v>
  </rv>
  <rv s="1">
    <fb>0.35399999999999998</fb>
    <v>28</v>
  </rv>
  <rv s="1">
    <fb>0.14699999999999999</fb>
    <v>28</v>
  </rv>
  <rv s="1">
    <fb>0.605589981079102</fb>
    <v>28</v>
  </rv>
  <rv s="0">
    <v>536870912</v>
    <v>Olomouc</v>
    <v>812bd3b7-1db7-0c46-f01c-e4b1ac96e836</v>
    <v>en-US</v>
    <v>Map</v>
  </rv>
  <rv s="0">
    <v>536870912</v>
    <v>Liberec</v>
    <v>a2f90ce5-9ab3-88cf-6833-6a92d1550480</v>
    <v>en-US</v>
    <v>Map</v>
  </rv>
  <rv s="0">
    <v>536870912</v>
    <v>Pilsen</v>
    <v>af1042ff-8113-3f4e-2598-fa61438547a2</v>
    <v>en-US</v>
    <v>Map</v>
  </rv>
  <rv s="0">
    <v>536870912</v>
    <v>Prague 3</v>
    <v>64a5d80f-331c-5d4d-44f8-a57bd7d37026</v>
    <v>en-US</v>
    <v>Map</v>
  </rv>
  <rv s="0">
    <v>536870912</v>
    <v>Zlín</v>
    <v>b8165a25-a516-d8d7-a41b-7645d987aeb6</v>
    <v>en-US</v>
    <v>Map</v>
  </rv>
  <rv s="0">
    <v>536870912</v>
    <v>Pardubice</v>
    <v>13bb4ff2-29c0-0d84-7600-868e69051536</v>
    <v>en-US</v>
    <v>Map</v>
  </rv>
  <rv s="0">
    <v>536870912</v>
    <v>Olomouc District</v>
    <v>8bde3091-3761-9ca7-ffca-c9e83dc501e5</v>
    <v>en-US</v>
    <v>Map</v>
  </rv>
  <rv s="0">
    <v>536870912</v>
    <v>Prague 1</v>
    <v>051561e1-08a5-322f-3a65-6ffd94f8c6db</v>
    <v>en-US</v>
    <v>Map</v>
  </rv>
  <rv s="0">
    <v>536870912</v>
    <v>Prague 14</v>
    <v>e9302a81-579a-1f37-a7f7-c8ff1ff84b66</v>
    <v>en-US</v>
    <v>Map</v>
  </rv>
  <rv s="0">
    <v>536870912</v>
    <v>Liberec District</v>
    <v>2c2aee66-cd93-59a8-a068-3fdc3e9e6300</v>
    <v>en-US</v>
    <v>Map</v>
  </rv>
  <rv s="0">
    <v>536870912</v>
    <v>Hradec Králové</v>
    <v>2ac43c44-6374-49c5-140a-1fe4948c589e</v>
    <v>en-US</v>
    <v>Map</v>
  </rv>
  <rv s="0">
    <v>536870912</v>
    <v>Moravian-Silesian Region</v>
    <v>c6f2f307-fba5-fed4-dfa8-03cfa173dfc7</v>
    <v>en-US</v>
    <v>Map</v>
  </rv>
  <rv s="0">
    <v>536870912</v>
    <v>Ústí nad Labem Region</v>
    <v>84ac999f-4fcf-08c7-ad6a-b627b78df13a</v>
    <v>en-US</v>
    <v>Map</v>
  </rv>
  <rv s="0">
    <v>536870912</v>
    <v>Central Bohemian Region</v>
    <v>ba7fad13-77f9-9e97-9d42-e1e8295655c9</v>
    <v>en-US</v>
    <v>Map</v>
  </rv>
  <rv s="0">
    <v>536870912</v>
    <v>České Budějovice District</v>
    <v>bb3af79a-4100-93bc-faff-b1439113c413</v>
    <v>en-US</v>
    <v>Map</v>
  </rv>
  <rv s="0">
    <v>536870912</v>
    <v>Tábor District</v>
    <v>1a0cb70c-c48c-dbb9-4658-21ef8ecbda38</v>
    <v>en-US</v>
    <v>Map</v>
  </rv>
  <rv s="0">
    <v>536870912</v>
    <v>Mělník District</v>
    <v>a2d7ee51-4a7f-d32e-92aa-b574c11f14f5</v>
    <v>en-US</v>
    <v>Map</v>
  </rv>
  <rv s="0">
    <v>536870912</v>
    <v>Prostějov District</v>
    <v>a965a41d-a434-5601-c9e7-be770e99ab87</v>
    <v>en-US</v>
    <v>Map</v>
  </rv>
  <rv s="0">
    <v>536870912</v>
    <v>Bruntál District</v>
    <v>718baa7b-2a72-7b7f-cd08-c8a7cdd850d6</v>
    <v>en-US</v>
    <v>Map</v>
  </rv>
  <rv s="0">
    <v>536870912</v>
    <v>Kladno District</v>
    <v>3eaedccc-0c8c-65fc-86b2-368d518250d3</v>
    <v>en-US</v>
    <v>Map</v>
  </rv>
  <rv s="0">
    <v>536870912</v>
    <v>Mladá Boleslav District</v>
    <v>ca8684bd-312d-78df-96ee-fd910c777d42</v>
    <v>en-US</v>
    <v>Map</v>
  </rv>
  <rv s="0">
    <v>536870912</v>
    <v>Kutná Hora District</v>
    <v>877c7635-2070-dbcb-bafe-0e2a5234e907</v>
    <v>en-US</v>
    <v>Map</v>
  </rv>
  <rv s="0">
    <v>536870912</v>
    <v>Děčín District</v>
    <v>d3610aa6-30f6-1017-e521-c833c414d787</v>
    <v>en-US</v>
    <v>Map</v>
  </rv>
  <rv s="0">
    <v>536870912</v>
    <v>Trutnov District</v>
    <v>9b23e3d4-80a1-17a2-77a8-227f486e77b4</v>
    <v>en-US</v>
    <v>Map</v>
  </rv>
  <rv s="0">
    <v>536870912</v>
    <v>Příbram District</v>
    <v>cc2f6e4a-a269-bc99-8288-b7bca43e99f7</v>
    <v>en-US</v>
    <v>Map</v>
  </rv>
  <rv s="0">
    <v>536870912</v>
    <v>Český Krumlov District</v>
    <v>85165dea-79ff-74ed-76e4-eac27f0c4b7c</v>
    <v>en-US</v>
    <v>Map</v>
  </rv>
  <rv s="0">
    <v>536870912</v>
    <v>Benešov District</v>
    <v>5eef60db-26a2-f291-3796-5bc9ba5805f4</v>
    <v>en-US</v>
    <v>Map</v>
  </rv>
  <rv s="0">
    <v>536870912</v>
    <v>Uherské Hradiště District</v>
    <v>518abfcf-664d-4ffb-e474-a8bcb5e942dc</v>
    <v>en-US</v>
    <v>Map</v>
  </rv>
  <rv s="0">
    <v>536870912</v>
    <v>Frýdek-Místek District</v>
    <v>daf0ce75-55f9-5fdf-3891-e48a0cd44f52</v>
    <v>en-US</v>
    <v>Map</v>
  </rv>
  <rv s="0">
    <v>536870912</v>
    <v>Písek District</v>
    <v>b314acb0-7a01-e7f2-695f-8a8c355c129d</v>
    <v>en-US</v>
    <v>Map</v>
  </rv>
  <rv s="0">
    <v>536870912</v>
    <v>Kolín District</v>
    <v>7c407063-48ac-4dbc-9cdb-6c244f42b2ad</v>
    <v>en-US</v>
    <v>Map</v>
  </rv>
  <rv s="0">
    <v>536870912</v>
    <v>Nový Jičín District</v>
    <v>df8fe493-03c4-f370-e9b0-55bd6418fe78</v>
    <v>en-US</v>
    <v>Map</v>
  </rv>
  <rv s="0">
    <v>536870912</v>
    <v>Pardubice District</v>
    <v>d7ca1370-7d50-44da-406f-48e256aaff46</v>
    <v>en-US</v>
    <v>Map</v>
  </rv>
  <rv s="0">
    <v>536870912</v>
    <v>Třebíč District</v>
    <v>1c6dd644-0c08-360f-9df2-88bb0c26d6d3</v>
    <v>en-US</v>
    <v>Map</v>
  </rv>
  <rv s="0">
    <v>536870912</v>
    <v>Břeclav District</v>
    <v>9367ad8c-cacd-c86a-d7c6-eac54cb12190</v>
    <v>en-US</v>
    <v>Map</v>
  </rv>
  <rv s="0">
    <v>536870912</v>
    <v>Strakonice District</v>
    <v>f78c9559-6a8c-e671-c2cb-782b16d4c246</v>
    <v>en-US</v>
    <v>Map</v>
  </rv>
  <rv s="0">
    <v>536870912</v>
    <v>Opava District</v>
    <v>25216128-9f2c-fb66-9141-2a4767688220</v>
    <v>en-US</v>
    <v>Map</v>
  </rv>
  <rv s="0">
    <v>536870912</v>
    <v>Cheb District</v>
    <v>1b408ab0-0d13-db6b-6df3-2f45d4e5aa3a</v>
    <v>en-US</v>
    <v>Map</v>
  </rv>
  <rv s="0">
    <v>536870912</v>
    <v>Ústí nad Labem District</v>
    <v>3c3ea363-e256-7880-2ed2-f1161acd84af</v>
    <v>en-US</v>
    <v>Map</v>
  </rv>
  <rv s="0">
    <v>536870912</v>
    <v>Prachatice District</v>
    <v>89050d1f-317e-ff22-7fe7-dfb0b039f7fa</v>
    <v>en-US</v>
    <v>Map</v>
  </rv>
  <rv s="0">
    <v>536870912</v>
    <v>Blansko District</v>
    <v>128590c6-a548-b491-3569-c02983173703</v>
    <v>en-US</v>
    <v>Map</v>
  </rv>
  <rv s="0">
    <v>536870912</v>
    <v>Svitavy District</v>
    <v>2da0e4ae-ae6b-52f3-2a01-d7419ae756d4</v>
    <v>en-US</v>
    <v>Map</v>
  </rv>
  <rv s="0">
    <v>536870912</v>
    <v>Havlíčkův Brod District</v>
    <v>9bfe526c-f13d-93fd-ef69-2cfa0293a24a</v>
    <v>en-US</v>
    <v>Map</v>
  </rv>
  <rv s="0">
    <v>536870912</v>
    <v>Klatovy District</v>
    <v>d215dbda-fea1-9390-2628-bbe8cb4b9afc</v>
    <v>en-US</v>
    <v>Map</v>
  </rv>
  <rv s="0">
    <v>536870912</v>
    <v>Zlín District</v>
    <v>04c19e33-e59e-6fdc-bf20-fd37bee9030d</v>
    <v>en-US</v>
    <v>Map</v>
  </rv>
  <rv s="0">
    <v>536870912</v>
    <v>Rakovník District</v>
    <v>2878e1c3-061e-886b-92d3-eb10162e801a</v>
    <v>en-US</v>
    <v>Map</v>
  </rv>
  <rv s="0">
    <v>536870912</v>
    <v>Hradec Králové District</v>
    <v>d896ec9a-afa6-7a5e-69f0-81da27cabcf4</v>
    <v>en-US</v>
    <v>Map</v>
  </rv>
  <rv s="0">
    <v>536870912</v>
    <v>Sokolov District</v>
    <v>3789a946-3d52-7bc8-9f13-e1e4d32a64be</v>
    <v>en-US</v>
    <v>Map</v>
  </rv>
  <rv s="0">
    <v>536870912</v>
    <v>Louny District</v>
    <v>b1406b2f-fba8-d686-0305-b81172b70b0e</v>
    <v>en-US</v>
    <v>Map</v>
  </rv>
  <rv s="0">
    <v>536870912</v>
    <v>Teplice District</v>
    <v>7385e7e4-728e-0daf-eca3-036875b8dc8e</v>
    <v>en-US</v>
    <v>Map</v>
  </rv>
  <rv s="0">
    <v>536870912</v>
    <v>Kroměříž District</v>
    <v>c61633e3-ab6b-c39b-4ed4-8797f4f085a4</v>
    <v>en-US</v>
    <v>Map</v>
  </rv>
  <rv s="0">
    <v>536870912</v>
    <v>Beroun District</v>
    <v>fdad5113-82c2-9fae-6b77-251b15953d37</v>
    <v>en-US</v>
    <v>Map</v>
  </rv>
  <rv s="0">
    <v>536870912</v>
    <v>Hodonín District</v>
    <v>c0d14e34-dec5-822b-b1be-840610ce7aa2</v>
    <v>en-US</v>
    <v>Map</v>
  </rv>
  <rv s="0">
    <v>536870912</v>
    <v>Náchod District</v>
    <v>9dcc6cdf-22b5-409f-89c7-6c36b4f851a4</v>
    <v>en-US</v>
    <v>Map</v>
  </rv>
  <rv s="0">
    <v>536870912</v>
    <v>Jeseník District</v>
    <v>54e479c8-f634-529a-159e-412deaff3235</v>
    <v>en-US</v>
    <v>Map</v>
  </rv>
  <rv s="0">
    <v>536870912</v>
    <v>Vyškov District</v>
    <v>332253c1-8f15-0e4d-61b4-4a2b5c6fdede</v>
    <v>en-US</v>
    <v>Map</v>
  </rv>
  <rv s="0">
    <v>536870912</v>
    <v>Jindřichův Hradec District</v>
    <v>2ea4298e-bbb8-c970-7b26-203029d408ea</v>
    <v>en-US</v>
    <v>Map</v>
  </rv>
  <rv s="0">
    <v>536870912</v>
    <v>Chomutov District</v>
    <v>3e6abef4-d04c-0ae9-4054-58212a730d79</v>
    <v>en-US</v>
    <v>Map</v>
  </rv>
  <rv s="0">
    <v>536870912</v>
    <v>Česká Lípa District</v>
    <v>beba9d0e-a3a9-4d54-b004-9176cd045738</v>
    <v>en-US</v>
    <v>Map</v>
  </rv>
  <rv s="0">
    <v>536870912</v>
    <v>Tachov District</v>
    <v>5c876154-4d84-c8cf-c422-622da5ee9305</v>
    <v>en-US</v>
    <v>Map</v>
  </rv>
  <rv s="0">
    <v>536870912</v>
    <v>Jičín District</v>
    <v>7a31a6fa-f9dc-6066-c3f1-86ffb770a52e</v>
    <v>en-US</v>
    <v>Map</v>
  </rv>
  <rv s="0">
    <v>536870912</v>
    <v>Most District</v>
    <v>a7b2e1c6-10e8-ecf2-d55c-9e1418e02e10</v>
    <v>en-US</v>
    <v>Map</v>
  </rv>
  <rv s="0">
    <v>536870912</v>
    <v>Jablonec nad Nisou District</v>
    <v>bb372289-2cc7-72e0-160b-7dfe15d05ca3</v>
    <v>en-US</v>
    <v>Map</v>
  </rv>
  <rv s="0">
    <v>536870912</v>
    <v>Karviná District</v>
    <v>e52f4760-d25a-74ee-29a8-caf63db034cb</v>
    <v>en-US</v>
    <v>Map</v>
  </rv>
  <rv s="0">
    <v>536870912</v>
    <v>Znojmo District</v>
    <v>e338ce20-c2a8-4dcb-5db7-28fec6de2883</v>
    <v>en-US</v>
    <v>Map</v>
  </rv>
  <rv s="0">
    <v>536870912</v>
    <v>Šumperk District</v>
    <v>a83958fc-dd7d-42ae-acd5-b5aeb879269f</v>
    <v>en-US</v>
    <v>Map</v>
  </rv>
  <rv s="0">
    <v>536870912</v>
    <v>Semily District</v>
    <v>688455d3-7b65-cf9c-77c8-9cec48b3b814</v>
    <v>en-US</v>
    <v>Map</v>
  </rv>
  <rv s="0">
    <v>536870912</v>
    <v>Pelhřimov District</v>
    <v>d360741e-20c2-4e7e-5575-82024db60e5f</v>
    <v>en-US</v>
    <v>Map</v>
  </rv>
  <rv s="0">
    <v>536870912</v>
    <v>Jihlava District</v>
    <v>47ab52e2-923c-813f-af49-899ead774224</v>
    <v>en-US</v>
    <v>Map</v>
  </rv>
  <rv s="0">
    <v>536870912</v>
    <v>Chrudim District</v>
    <v>feefb4dc-8d24-d30f-ade5-32ac1410f6d8</v>
    <v>en-US</v>
    <v>Map</v>
  </rv>
  <rv s="0">
    <v>536870912</v>
    <v>Litoměřice District</v>
    <v>5a187dbb-6952-c95d-2cae-c12a94f794fb</v>
    <v>en-US</v>
    <v>Map</v>
  </rv>
  <rv s="0">
    <v>536870912</v>
    <v>Domažlice District</v>
    <v>78a96e5a-2328-2515-14df-b367268648d9</v>
    <v>en-US</v>
    <v>Map</v>
  </rv>
  <rv s="0">
    <v>536870912</v>
    <v>Vsetín District</v>
    <v>c98190f8-c866-1828-9376-7ea585e969f3</v>
    <v>en-US</v>
    <v>Map</v>
  </rv>
  <rv s="0">
    <v>536870912</v>
    <v>Rokycany District</v>
    <v>5b0ab6c0-8a80-e083-9707-11d8b12951a8</v>
    <v>en-US</v>
    <v>Map</v>
  </rv>
  <rv s="0">
    <v>536870912</v>
    <v>Nymburk District</v>
    <v>d7ccc775-1dc7-42e2-c67b-0ac66c21923a</v>
    <v>en-US</v>
    <v>Map</v>
  </rv>
  <rv s="0">
    <v>536870912</v>
    <v>Prague 10</v>
    <v>f7e0ff3d-454b-71dd-b5db-59b689452289</v>
    <v>en-US</v>
    <v>Map</v>
  </rv>
  <rv s="0">
    <v>536870912</v>
    <v>Prague 13</v>
    <v>62a57354-5745-53cf-bd20-7d4496f311bc</v>
    <v>en-US</v>
    <v>Map</v>
  </rv>
  <rv s="0">
    <v>536870912</v>
    <v>Prague 7</v>
    <v>d211d902-3612-6dc3-f18c-3af09c4a9938</v>
    <v>en-US</v>
    <v>Map</v>
  </rv>
  <rv s="0">
    <v>536870912</v>
    <v>Prague 2</v>
    <v>8d88f52b-21e1-6224-88cb-91cb6e2ee4c2</v>
    <v>en-US</v>
    <v>Map</v>
  </rv>
  <rv s="0">
    <v>536870912</v>
    <v>Prague 5</v>
    <v>eb70186a-0939-f692-f8dd-1746ad177ee6</v>
    <v>en-US</v>
    <v>Map</v>
  </rv>
  <rv s="0">
    <v>536870912</v>
    <v>Prague 9</v>
    <v>a7f09a2d-fc06-bba0-2528-2eca89fd7687</v>
    <v>en-US</v>
    <v>Map</v>
  </rv>
  <rv s="0">
    <v>536870912</v>
    <v>Prague 4</v>
    <v>61cc2429-9af9-a90b-4d78-a11c65e21571</v>
    <v>en-US</v>
    <v>Map</v>
  </rv>
  <rv s="0">
    <v>536870912</v>
    <v>Prague 11</v>
    <v>67f79b0a-3731-8792-2fd8-524185dae8cd</v>
    <v>en-US</v>
    <v>Map</v>
  </rv>
  <rv s="0">
    <v>536870912</v>
    <v>Prague 15</v>
    <v>5cf93229-d4b1-d61f-abeb-799ec2cca925</v>
    <v>en-US</v>
    <v>Map</v>
  </rv>
  <rv s="0">
    <v>536870912</v>
    <v>Prague 6</v>
    <v>89af782e-b178-3e02-8c5c-d83d133e9a98</v>
    <v>en-US</v>
    <v>Map</v>
  </rv>
  <rv s="0">
    <v>536870912</v>
    <v>Prague 8</v>
    <v>0d47a22b-c827-ea43-59ed-dc8508331715</v>
    <v>en-US</v>
    <v>Map</v>
  </rv>
  <rv s="0">
    <v>536870912</v>
    <v>Prague 12</v>
    <v>c04c4ca1-5152-c7ce-c174-e5733fb2fb0a</v>
    <v>en-US</v>
    <v>Map</v>
  </rv>
  <rv s="0">
    <v>536870912</v>
    <v>South Moravian Region</v>
    <v>8ce5cb2e-b8b6-fb00-088c-dcd2e5614ed6</v>
    <v>en-US</v>
    <v>Map</v>
  </rv>
  <rv s="0">
    <v>536870912</v>
    <v>South Bohemian Region</v>
    <v>e1b81e0a-e323-e2f6-46dc-bf29cce19523</v>
    <v>en-US</v>
    <v>Map</v>
  </rv>
  <rv s="0">
    <v>536870912</v>
    <v>Karlovy Vary Region</v>
    <v>43142966-7706-2e9b-d11a-5fb45ba79b0e</v>
    <v>en-US</v>
    <v>Map</v>
  </rv>
  <rv s="3">
    <v>158</v>
  </rv>
  <rv s="1">
    <fb>0.14886478136042899</fb>
    <v>28</v>
  </rv>
  <rv s="1">
    <fb>0.46100000000000002</fb>
    <v>28</v>
  </rv>
  <rv s="1">
    <fb>1.9329999685287501E-2</fb>
    <v>37</v>
  </rv>
  <rv s="1">
    <fb>7887156</fb>
    <v>29</v>
  </rv>
  <rv s="19">
    <v>#VALUE!</v>
    <v>en-US</v>
    <v>fad646aa-8363-3101-5672-40c77f3e5f2e</v>
    <v>536870912</v>
    <v>1</v>
    <v>524</v>
    <v>226</v>
    <v>Czech Republic</v>
    <v>24</v>
    <v>49</v>
    <v>Map</v>
    <v>26</v>
    <v>525</v>
    <v>CZ</v>
    <v>2617</v>
    <v>2618</v>
    <v>2619</v>
    <v>2620</v>
    <v>2621</v>
    <v>2622</v>
    <v>2623</v>
    <v>2624</v>
    <v>2625</v>
    <v>CZK</v>
    <v>The Czech Republic,, also known as Czechia is a landlocked country in Central Europe. Historically known as Bohemia, it is bordered by Austria to the south, Germany to the west, Poland to the northeast, and Slovakia to the southeast. The Czech Republic has a hilly landscape that covers an area of 78,871 square kilometers with a mostly temperate continental and oceanic climate. The capital and largest city is Prague; other major cities and urban areas include Brno, Ostrava, Plzeň and Liberec.</v>
    <v>2626</v>
    <v>2111</v>
    <v>2627</v>
    <v>2628</v>
    <v>2629</v>
    <v>2630</v>
    <v>2631</v>
    <v>2632</v>
    <v>275</v>
    <v>2622</v>
    <v>2633</v>
    <v>2634</v>
    <v>2635</v>
    <v>2636</v>
    <v>2637</v>
    <v>Czech Republic</v>
    <v>Kde domov můj?</v>
    <v>2638</v>
    <v>Czech Republic</v>
    <v>2639</v>
    <v>2640</v>
    <v>2641</v>
    <v>2642</v>
    <v>2643</v>
    <v>2644</v>
    <v>2363</v>
    <v>2446</v>
    <v>2645</v>
    <v>1976</v>
    <v>2646</v>
    <v>2737</v>
    <v>2738</v>
    <v>149</v>
    <v>2739</v>
    <v>2740</v>
    <v>Czech Republic</v>
    <v>2741</v>
    <v>mdp/vdpid/75</v>
  </rv>
  <rv s="0">
    <v>536870912</v>
    <v>Denmark</v>
    <v>95710a2f-c32d-4c03-bec0-7ff079db158d</v>
    <v>en-US</v>
    <v>Map</v>
  </rv>
  <rv s="1">
    <fb>0.62014765420338203</fb>
    <v>28</v>
  </rv>
  <rv s="1">
    <fb>43094</fb>
    <v>29</v>
  </rv>
  <rv s="1">
    <fb>15000</fb>
    <v>29</v>
  </rv>
  <rv s="1">
    <fb>10.6</fb>
    <v>30</v>
  </rv>
  <rv s="1">
    <fb>45</fb>
    <v>31</v>
  </rv>
  <rv s="0">
    <v>536870912</v>
    <v>Copenhagen</v>
    <v>8052664d-a70c-e1fa-c761-489d8c924b80</v>
    <v>en-US</v>
    <v>Map</v>
  </rv>
  <rv s="1">
    <fb>31785.556</fb>
    <v>29</v>
  </rv>
  <rv s="1">
    <fb>110.347290420498</fb>
    <v>32</v>
  </rv>
  <rv s="1">
    <fb>7.5813157251161901E-3</fb>
    <v>28</v>
  </rv>
  <rv s="1">
    <fb>5858.8015362874803</fb>
    <v>29</v>
  </rv>
  <rv s="1">
    <fb>0.14699213400884101</fb>
    <v>28</v>
  </rv>
  <rv s="1">
    <fb>64.927089467566603</fb>
    <v>36</v>
  </rv>
  <rv s="1">
    <fb>1.55</fb>
    <v>33</v>
  </rv>
  <rv s="1">
    <fb>348078018463.90503</fb>
    <v>34</v>
  </rv>
  <rv s="1">
    <fb>1.0126809000000001</fb>
    <v>28</v>
  </rv>
  <rv s="1">
    <fb>0.8061602000000001</fb>
    <v>28</v>
  </rv>
  <rv s="2">
    <v>10</v>
    <v>26</v>
    <v>535</v>
    <v>6</v>
    <v>0</v>
    <v>Image of Denmark</v>
  </rv>
  <rv s="1">
    <fb>3.6</fb>
    <v>36</v>
  </rv>
  <rv s="0">
    <v>805306368</v>
    <v>Margrethe II of Denmark (Monarch)</v>
    <v>28da0d92-465c-eb67-fcae-9e51e9cf0f91</v>
    <v>en-US</v>
    <v>Generic</v>
  </rv>
  <rv s="0">
    <v>805306368</v>
    <v>Kristian Jensen (Deputy prime minister)</v>
    <v>17d59c68-2316-ec7f-dcc1-0e5e598334a7</v>
    <v>en-US</v>
    <v>Generic</v>
  </rv>
  <rv s="0">
    <v>805306368</v>
    <v>Karsten Lauritzen (Minister)</v>
    <v>69ba41bd-ae34-6497-4c7d-086e8d8a807a</v>
    <v>en-US</v>
    <v>Generic</v>
  </rv>
  <rv s="0">
    <v>805306368</v>
    <v>Mette Frederiksen (Prime Minister)</v>
    <v>080235cf-4453-82c5-a952-a9e6000ac49b</v>
    <v>en-US</v>
    <v>Generic</v>
  </rv>
  <rv s="3">
    <v>159</v>
  </rv>
  <rv s="4">
    <v>https://www.bing.com/search?q=denmark&amp;form=skydnc</v>
    <v>Learn more on Bing</v>
  </rv>
  <rv s="1">
    <fb>80.953658536585394</fb>
    <v>36</v>
  </rv>
  <rv s="1">
    <fb>151349870000</fb>
    <v>34</v>
  </rv>
  <rv s="3">
    <v>160</v>
  </rv>
  <rv s="1">
    <fb>0.13722792379999998</fb>
    <v>28</v>
  </rv>
  <rv s="1">
    <fb>4.0099</fb>
    <v>30</v>
  </rv>
  <rv s="1">
    <fb>5818553</fb>
    <v>29</v>
  </rv>
  <rv s="1">
    <fb>0.24</fb>
    <v>28</v>
  </rv>
  <rv s="1">
    <fb>0.38100000000000001</fb>
    <v>28</v>
  </rv>
  <rv s="1">
    <fb>0.17199999999999999</fb>
    <v>28</v>
  </rv>
  <rv s="1">
    <fb>0.62217998504638705</fb>
    <v>28</v>
  </rv>
  <rv s="0">
    <v>536870912</v>
    <v>Capital Region of Denmark</v>
    <v>d04715be-1fef-ff73-393d-f12a6f24b6b4</v>
    <v>en-US</v>
    <v>Map</v>
  </rv>
  <rv s="0">
    <v>536870912</v>
    <v>Region of Southern Denmark</v>
    <v>2a8f2729-c9c7-0675-b9cf-c866bd52068a</v>
    <v>en-US</v>
    <v>Map</v>
  </rv>
  <rv s="0">
    <v>536870912</v>
    <v>Frederiksberg</v>
    <v>96e77c0a-0764-f710-8922-976bc06a2dd9</v>
    <v>en-US</v>
    <v>Map</v>
  </rv>
  <rv s="0">
    <v>536870912</v>
    <v>Region Zealand</v>
    <v>34915c7b-bd4a-9bf2-32b8-e8dc2f40e373</v>
    <v>en-US</v>
    <v>Map</v>
  </rv>
  <rv s="0">
    <v>536870912</v>
    <v>Central Denmark Region</v>
    <v>78bf590e-ce59-f821-ede9-ae2f548d476b</v>
    <v>en-US</v>
    <v>Map</v>
  </rv>
  <rv s="0">
    <v>536870912</v>
    <v>West Zealand County</v>
    <v>61837c81-37d5-48ca-f7d1-e8fa91e723d9</v>
    <v>en-US</v>
    <v>Map</v>
  </rv>
  <rv s="3">
    <v>161</v>
  </rv>
  <rv s="1">
    <fb>0.32382317837334801</fb>
    <v>28</v>
  </rv>
  <rv s="1">
    <fb>0.23800000000000002</fb>
    <v>28</v>
  </rv>
  <rv s="1">
    <fb>4.9130001068115201E-2</fb>
    <v>37</v>
  </rv>
  <rv s="1">
    <fb>5119978</fb>
    <v>29</v>
  </rv>
  <rv s="14">
    <v>#VALUE!</v>
    <v>en-US</v>
    <v>95710a2f-c32d-4c03-bec0-7ff079db158d</v>
    <v>536870912</v>
    <v>1</v>
    <v>533</v>
    <v>157</v>
    <v>Denmark</v>
    <v>24</v>
    <v>25</v>
    <v>Map</v>
    <v>26</v>
    <v>534</v>
    <v>DK</v>
    <v>2744</v>
    <v>2745</v>
    <v>2746</v>
    <v>2747</v>
    <v>2748</v>
    <v>2749</v>
    <v>2750</v>
    <v>2751</v>
    <v>2752</v>
    <v>DKK</v>
    <v>Denmark is a Nordic country in Northern Europe. It is the most populous and politically central constituent of the Kingdom of Denmark, a constitutionally unitary state that includes the autonomous territories of the Faroe Islands and Greenland in the North Atlantic Ocean. European Denmark is the southernmost of the Scandinavian countries, lying southwest of Sweden, south of Norway, and north of Germany.</v>
    <v>2753</v>
    <v>665</v>
    <v>2754</v>
    <v>2755</v>
    <v>2756</v>
    <v>2757</v>
    <v>2758</v>
    <v>2759</v>
    <v>2760</v>
    <v>2761</v>
    <v>2749</v>
    <v>2766</v>
    <v>2767</v>
    <v>2768</v>
    <v>2769</v>
    <v>2484</v>
    <v>Denmark</v>
    <v>There is a Lovely Country</v>
    <v>2770</v>
    <v>Kingdom of Denmark</v>
    <v>2771</v>
    <v>2772</v>
    <v>2773</v>
    <v>1119</v>
    <v>2774</v>
    <v>2775</v>
    <v>916</v>
    <v>2322</v>
    <v>189</v>
    <v>2776</v>
    <v>2777</v>
    <v>2784</v>
    <v>2785</v>
    <v>149</v>
    <v>2786</v>
    <v>2787</v>
    <v>Denmark</v>
    <v>2788</v>
    <v>mdp/vdpid/61</v>
  </rv>
  <rv s="0">
    <v>536870912</v>
    <v>Dominica</v>
    <v>30068667-d62b-60a9-6915-62e6b9885687</v>
    <v>en-US</v>
    <v>Map</v>
  </rv>
  <rv s="1">
    <fb>0.33333333333333298</fb>
    <v>28</v>
  </rv>
  <rv s="1">
    <fb>751</fb>
    <v>29</v>
  </rv>
  <rv s="1">
    <fb>12</fb>
    <v>30</v>
  </rv>
  <rv s="0">
    <v>536870912</v>
    <v>Roseau</v>
    <v>7cff5932-9eb1-e489-310a-57efc40118c9</v>
    <v>en-US</v>
    <v>Map</v>
  </rv>
  <rv s="1">
    <fb>179.68299999999999</fb>
    <v>29</v>
  </rv>
  <rv s="1">
    <fb>103.869628411641</fb>
    <v>32</v>
  </rv>
  <rv s="1">
    <fb>9.8919111918981499E-3</fb>
    <v>28</v>
  </rv>
  <rv s="1">
    <fb>1.9</fb>
    <v>30</v>
  </rv>
  <rv s="1">
    <fb>0.57413335164388002</fb>
    <v>28</v>
  </rv>
  <rv s="1">
    <fb>596033333.33333302</fb>
    <v>34</v>
  </rv>
  <rv s="1">
    <fb>1.1472662</fb>
    <v>28</v>
  </rv>
  <rv s="1">
    <fb>7.2335999999999998E-2</fb>
    <v>28</v>
  </rv>
  <rv s="1">
    <fb>32.9</fb>
    <v>36</v>
  </rv>
  <rv s="0">
    <v>805306368</v>
    <v>Roosevelt Skerrit (Prime Minister)</v>
    <v>ee574234-9232-1434-fb41-18c2067e2e70</v>
    <v>en-US</v>
    <v>Generic</v>
  </rv>
  <rv s="0">
    <v>805306368</v>
    <v>Charles Savarin (President)</v>
    <v>17ec051a-e3f1-3b86-fbcf-018f901ce898</v>
    <v>en-US</v>
    <v>Generic</v>
  </rv>
  <rv s="3">
    <v>162</v>
  </rv>
  <rv s="4">
    <v>https://www.bing.com/search?q=dominica&amp;form=skydnc</v>
    <v>Learn more on Bing</v>
  </rv>
  <rv s="1">
    <fb>76.597560975609795</fb>
    <v>36</v>
  </rv>
  <rv s="1">
    <fb>1.48</fb>
    <v>33</v>
  </rv>
  <rv s="1">
    <fb>0.28411373969999998</fb>
    <v>28</v>
  </rv>
  <rv s="1">
    <fb>1.0825</fb>
    <v>30</v>
  </rv>
  <rv s="1">
    <fb>71808</fb>
    <v>29</v>
  </rv>
  <rv s="0">
    <v>536870912</v>
    <v>Saint Patrick Parish</v>
    <v>c9cd70f4-87cf-c620-01e5-6af2880db6f0</v>
    <v>en-US</v>
    <v>Map</v>
  </rv>
  <rv s="0">
    <v>536870912</v>
    <v>Saint George Parish</v>
    <v>e3ed5a26-99cb-f48b-5193-de36af09f4c1</v>
    <v>en-US</v>
    <v>Map</v>
  </rv>
  <rv s="0">
    <v>536870912</v>
    <v>Saint Joseph Parish</v>
    <v>70e3a59c-17d8-12b4-0ff3-62388dcf4413</v>
    <v>en-US</v>
    <v>Map</v>
  </rv>
  <rv s="0">
    <v>536870912</v>
    <v>Saint John Parish</v>
    <v>517c1c4f-a178-6e98-18b3-cd2439eedcdf</v>
    <v>en-US</v>
    <v>Map</v>
  </rv>
  <rv s="0">
    <v>536870912</v>
    <v>Saint Andrew Parish</v>
    <v>1d68d4de-77b3-3553-57ee-39d2ffae031b</v>
    <v>en-US</v>
    <v>Map</v>
  </rv>
  <rv s="0">
    <v>536870912</v>
    <v>Saint Mark Parish</v>
    <v>192a94bf-9151-f85a-ef5c-7a4de7971406</v>
    <v>en-US</v>
    <v>Map</v>
  </rv>
  <rv s="0">
    <v>536870912</v>
    <v>Saint David Parish</v>
    <v>1fa484dc-e2d1-3fb2-81c1-40861423551d</v>
    <v>en-US</v>
    <v>Map</v>
  </rv>
  <rv s="0">
    <v>536870912</v>
    <v>Saint Luke Parish</v>
    <v>33506f87-df32-6d24-5d56-a6eade111677</v>
    <v>en-US</v>
    <v>Map</v>
  </rv>
  <rv s="0">
    <v>536870912</v>
    <v>Saint Paul Parish</v>
    <v>ed993c4f-41e7-a7ed-4bdb-1a130dee58df</v>
    <v>en-US</v>
    <v>Map</v>
  </rv>
  <rv s="0">
    <v>536870912</v>
    <v>Saint Peter Parish</v>
    <v>3c9bf23f-706d-3f75-4c26-7de9447accd8</v>
    <v>en-US</v>
    <v>Map</v>
  </rv>
  <rv s="3">
    <v>163</v>
  </rv>
  <rv s="1">
    <fb>0.22094242368497199</fb>
    <v>28</v>
  </rv>
  <rv s="1">
    <fb>0.32600000000000001</fb>
    <v>28</v>
  </rv>
  <rv s="1">
    <fb>50830</fb>
    <v>29</v>
  </rv>
  <rv s="36">
    <v>#VALUE!</v>
    <v>en-US</v>
    <v>30068667-d62b-60a9-6915-62e6b9885687</v>
    <v>536870912</v>
    <v>1</v>
    <v>543</v>
    <v>544</v>
    <v>Dominica</v>
    <v>24</v>
    <v>49</v>
    <v>Map</v>
    <v>26</v>
    <v>545</v>
    <v>DM</v>
    <v>2791</v>
    <v>2792</v>
    <v>2793</v>
    <v>248</v>
    <v>2794</v>
    <v>2795</v>
    <v>2796</v>
    <v>2797</v>
    <v>XCD</v>
    <v>Dominica, officially the Commonwealth of Dominica, is an island country in the Caribbean. The capital, Roseau, is located on the western side of the island. It is geographically situated as part of the Windward Islands chain in the Lesser Antilles archipelago in the Caribbean Sea. Dominica's closest neighbours are two constituent territories of the European Union and Eurozone, the overseas departments of the French Republic, Guadeloupe to the northwest and Martinique to the south-southeast. Dominica comprises a land area of 750 km², and the highest point is Morne Diablotins, at 1,447 m in elevation. The population was 71,293 at the 2011 census.</v>
    <v>2798</v>
    <v>2799</v>
    <v>365</v>
    <v>2800</v>
    <v>2801</v>
    <v>2802</v>
    <v>2803</v>
    <v>2794</v>
    <v>2806</v>
    <v>2807</v>
    <v>2808</v>
    <v>2809</v>
    <v>Dominica</v>
    <v>Isle of Beauty, Isle of Splendour</v>
    <v>378</v>
    <v>Commonwealth of Dominica</v>
    <v>2810</v>
    <v>2811</v>
    <v>2812</v>
    <v>2823</v>
    <v>2824</v>
    <v>392</v>
    <v>2825</v>
    <v>Dominica</v>
    <v>2826</v>
    <v>mdp/vdpid/63</v>
  </rv>
  <rv s="0">
    <v>536870912</v>
    <v>Dominican Republic</v>
    <v>9eee2843-5c3a-3930-0e9c-2357fb969d5b</v>
    <v>en-US</v>
    <v>Map</v>
  </rv>
  <rv s="1">
    <fb>0.48685572345270101</fb>
    <v>28</v>
  </rv>
  <rv s="1">
    <fb>48670</fb>
    <v>29</v>
  </rv>
  <rv s="1">
    <fb>19.506</fb>
    <v>30</v>
  </rv>
  <rv s="0">
    <v>536870912</v>
    <v>Santo Domingo</v>
    <v>2ea37dcb-8f20-0877-6a29-69f744e91e70</v>
    <v>en-US</v>
    <v>Map</v>
  </rv>
  <rv s="1">
    <fb>25258.295999999998</fb>
    <v>29</v>
  </rv>
  <rv s="1">
    <fb>135.49869138696599</fb>
    <v>32</v>
  </rv>
  <rv s="1">
    <fb>1.8106037704296002E-2</fb>
    <v>28</v>
  </rv>
  <rv s="1">
    <fb>1615.51524233024</fb>
    <v>29</v>
  </rv>
  <rv s="1">
    <fb>2.3460000000000001</fb>
    <v>30</v>
  </rv>
  <rv s="1">
    <fb>0.41734629500556403</fb>
    <v>28</v>
  </rv>
  <rv s="1">
    <fb>86.563595979866406</fb>
    <v>36</v>
  </rv>
  <rv s="1">
    <fb>1.07</fb>
    <v>33</v>
  </rv>
  <rv s="1">
    <fb>88941298257.721497</fb>
    <v>34</v>
  </rv>
  <rv s="1">
    <fb>1.0569865000000001</fb>
    <v>28</v>
  </rv>
  <rv s="1">
    <fb>0.59915589999999996</fb>
    <v>28</v>
  </rv>
  <rv s="1">
    <fb>24.1</fb>
    <v>36</v>
  </rv>
  <rv s="0">
    <v>805306368</v>
    <v>Luis Abinader (President)</v>
    <v>c9fe9c8e-97e0-a923-003f-9ee61aaf322c</v>
    <v>en-US</v>
    <v>Generic</v>
  </rv>
  <rv s="3">
    <v>164</v>
  </rv>
  <rv s="4">
    <v>https://www.bing.com/search?q=dominican+republic&amp;form=skydnc</v>
    <v>Learn more on Bing</v>
  </rv>
  <rv s="1">
    <fb>73.891999999999996</fb>
    <v>36</v>
  </rv>
  <rv s="1">
    <fb>95</fb>
    <v>36</v>
  </rv>
  <rv s="1">
    <fb>0.4</fb>
    <v>33</v>
  </rv>
  <rv s="3">
    <v>165</v>
  </rv>
  <rv s="1">
    <fb>0.43679315479999997</fb>
    <v>28</v>
  </rv>
  <rv s="1">
    <fb>10738958</fb>
    <v>29</v>
  </rv>
  <rv s="1">
    <fb>0.35200000000000004</fb>
    <v>28</v>
  </rv>
  <rv s="1">
    <fb>9.8000000000000004E-2</fb>
    <v>28</v>
  </rv>
  <rv s="1">
    <fb>0.64320999145507796</fb>
    <v>28</v>
  </rv>
  <rv s="0">
    <v>536870912</v>
    <v>Santo Domingo Province</v>
    <v>5b1d6dab-7829-9978-a11d-40e9d55020b9</v>
    <v>en-US</v>
    <v>Map</v>
  </rv>
  <rv s="0">
    <v>536870912</v>
    <v>Santiago Province</v>
    <v>a73bf4f1-0f5f-343d-2970-a0eb90204c7c</v>
    <v>en-US</v>
    <v>Map</v>
  </rv>
  <rv s="0">
    <v>536870912</v>
    <v>Monte Cristi Province</v>
    <v>5a056c46-aff1-5db2-2db3-c1829e9f7123</v>
    <v>en-US</v>
    <v>Map</v>
  </rv>
  <rv s="0">
    <v>536870912</v>
    <v>Azua Province</v>
    <v>f8b87bb8-22f5-e6aa-284c-e5c4cd095204</v>
    <v>en-US</v>
    <v>Map</v>
  </rv>
  <rv s="0">
    <v>536870912</v>
    <v>La Romana Province</v>
    <v>64073c75-93fc-34d6-a4e6-649cfcbda5fd</v>
    <v>en-US</v>
    <v>Map</v>
  </rv>
  <rv s="0">
    <v>536870912</v>
    <v>Hato Mayor Province</v>
    <v>0a3fc4a8-4840-43d0-482a-75736a1f3f5a</v>
    <v>en-US</v>
    <v>Map</v>
  </rv>
  <rv s="0">
    <v>536870912</v>
    <v>Elías Piña Province</v>
    <v>5f3912d4-781e-2f43-4d3c-1ea99acd1ed1</v>
    <v>en-US</v>
    <v>Map</v>
  </rv>
  <rv s="0">
    <v>536870912</v>
    <v>Duarte Province</v>
    <v>8d71114c-798e-6a30-3b42-5babdfab8231</v>
    <v>en-US</v>
    <v>Map</v>
  </rv>
  <rv s="0">
    <v>536870912</v>
    <v>La Vega Province</v>
    <v>c92e0385-3a7a-a759-f624-b691ef729b18</v>
    <v>en-US</v>
    <v>Map</v>
  </rv>
  <rv s="0">
    <v>536870912</v>
    <v>El Seibo Province</v>
    <v>c35c83ee-c424-4dba-36a0-a911dadaa4e5</v>
    <v>en-US</v>
    <v>Map</v>
  </rv>
  <rv s="0">
    <v>536870912</v>
    <v>Barahona Province</v>
    <v>906fdd24-6300-971b-a72e-06dae42c6db8</v>
    <v>en-US</v>
    <v>Map</v>
  </rv>
  <rv s="0">
    <v>536870912</v>
    <v>Dajabón Province</v>
    <v>1f195e9d-47d7-dee4-41a5-7f8f0d7062bb</v>
    <v>en-US</v>
    <v>Map</v>
  </rv>
  <rv s="0">
    <v>536870912</v>
    <v>Espaillat Province</v>
    <v>3d20d0d5-0e41-ce76-3277-0e484394516c</v>
    <v>en-US</v>
    <v>Map</v>
  </rv>
  <rv s="0">
    <v>536870912</v>
    <v>La Altagracia Province</v>
    <v>89a8367a-6b1b-bdf9-fab5-b9589d5a5804</v>
    <v>en-US</v>
    <v>Map</v>
  </rv>
  <rv s="0">
    <v>536870912</v>
    <v>Independencia Province</v>
    <v>adacd1c2-dc47-8f7a-90b1-b1f20858dbfa</v>
    <v>en-US</v>
    <v>Map</v>
  </rv>
  <rv s="0">
    <v>536870912</v>
    <v>Baoruco Province</v>
    <v>02d1705d-a94d-ab4b-5a5b-8d43295e82c5</v>
    <v>en-US</v>
    <v>Map</v>
  </rv>
  <rv s="0">
    <v>536870912</v>
    <v>María Trinidad Sánchez Province</v>
    <v>ac6ee95f-cd12-4554-9e4d-a6a59d7d47d9</v>
    <v>en-US</v>
    <v>Map</v>
  </rv>
  <rv s="0">
    <v>536870912</v>
    <v>San Pedro de Macorís Province</v>
    <v>59cc7c3f-267b-9018-1ab0-9a3da9c3cf96</v>
    <v>en-US</v>
    <v>Map</v>
  </rv>
  <rv s="0">
    <v>536870912</v>
    <v>San Cristóbal Province</v>
    <v>50dbaf19-6bd9-33ac-5af1-4011fbb4f487</v>
    <v>en-US</v>
    <v>Map</v>
  </rv>
  <rv s="0">
    <v>536870912</v>
    <v>Samaná Province</v>
    <v>9630dff6-037e-3f46-10ed-a9d0918bf4c8</v>
    <v>en-US</v>
    <v>Map</v>
  </rv>
  <rv s="0">
    <v>536870912</v>
    <v>Puerto Plata Province</v>
    <v>d0286e61-3d13-f2ca-004d-1f130aa13e28</v>
    <v>en-US</v>
    <v>Map</v>
  </rv>
  <rv s="0">
    <v>536870912</v>
    <v>San Juan Province</v>
    <v>538af92b-9ec1-d2db-7d09-4bf678719df3</v>
    <v>en-US</v>
    <v>Map</v>
  </rv>
  <rv s="0">
    <v>536870912</v>
    <v>Peravia Province</v>
    <v>51872d38-df73-020b-d2e1-de7308707da1</v>
    <v>en-US</v>
    <v>Map</v>
  </rv>
  <rv s="0">
    <v>536870912</v>
    <v>Monte Plata Province</v>
    <v>d17f20ea-1c06-c2de-7447-69aec91c1725</v>
    <v>en-US</v>
    <v>Map</v>
  </rv>
  <rv s="0">
    <v>536870912</v>
    <v>Valverde Province</v>
    <v>bd2a5d8c-6532-d499-4b4b-5fd80f191090</v>
    <v>en-US</v>
    <v>Map</v>
  </rv>
  <rv s="0">
    <v>536870912</v>
    <v>Santiago Rodríguez Province</v>
    <v>bd02813c-72cf-cb88-e5f1-4d0b690c7b28</v>
    <v>en-US</v>
    <v>Map</v>
  </rv>
  <rv s="0">
    <v>536870912</v>
    <v>Pedernales Province</v>
    <v>058df820-7760-842e-f56c-7554404af0e2</v>
    <v>en-US</v>
    <v>Map</v>
  </rv>
  <rv s="0">
    <v>536870912</v>
    <v>Sánchez Ramírez Province</v>
    <v>36a42427-a9b0-b030-23f7-dc2319360d76</v>
    <v>en-US</v>
    <v>Map</v>
  </rv>
  <rv s="0">
    <v>536870912</v>
    <v>San José de Ocoa Province</v>
    <v>94070a07-6fb4-86e2-8715-b862388bcaef</v>
    <v>en-US</v>
    <v>Map</v>
  </rv>
  <rv s="0">
    <v>536870912</v>
    <v>Hermanas Mirabal</v>
    <v>8a9ed325-01fb-82b4-68d4-95540334aba1</v>
    <v>en-US</v>
    <v>Map</v>
  </rv>
  <rv s="0">
    <v>536870912</v>
    <v>Monseñor Nouel Province</v>
    <v>4ebc0cf8-50cf-4c2a-2e17-9c3dc51d7647</v>
    <v>en-US</v>
    <v>Map</v>
  </rv>
  <rv s="0">
    <v>536870912</v>
    <v>Distrito Nacional</v>
    <v>48975ce5-a1bc-0e28-0d30-fc23be16fd98</v>
    <v>en-US</v>
    <v>Map</v>
  </rv>
  <rv s="3">
    <v>166</v>
  </rv>
  <rv s="1">
    <fb>0.130249349886087</fb>
    <v>28</v>
  </rv>
  <rv s="1">
    <fb>5.8449997901916503E-2</fb>
    <v>37</v>
  </rv>
  <rv s="1">
    <fb>8787475</fb>
    <v>29</v>
  </rv>
  <rv s="6">
    <v>#VALUE!</v>
    <v>en-US</v>
    <v>9eee2843-5c3a-3930-0e9c-2357fb969d5b</v>
    <v>536870912</v>
    <v>1</v>
    <v>551</v>
    <v>48</v>
    <v>Dominican Republic</v>
    <v>24</v>
    <v>49</v>
    <v>Map</v>
    <v>26</v>
    <v>552</v>
    <v>DO</v>
    <v>2829</v>
    <v>2830</v>
    <v>1293</v>
    <v>2831</v>
    <v>248</v>
    <v>2832</v>
    <v>2833</v>
    <v>2834</v>
    <v>2835</v>
    <v>DOP</v>
    <v>The Dominican Republic is a country located on the island of Hispaniola in the Greater Antilles archipelago of the Caribbean region. It occupies the eastern five-eighths of the island, which it shares with Haiti, making Hispaniola one of only two Caribbean islands, along with Saint Martin, that is shared by two sovereign states. The Dominican Republic is the second-largest nation in the Antilles by area at 48,671 square kilometers, and third-largest by population, with approximately 10.8 million people, of whom approximately 3.3 million live in the metropolitan area of Santo Domingo, the capital city. The official language of the country is Spanish.</v>
    <v>2836</v>
    <v>2837</v>
    <v>2838</v>
    <v>2839</v>
    <v>2840</v>
    <v>2841</v>
    <v>2842</v>
    <v>2843</v>
    <v>2844</v>
    <v>2832</v>
    <v>2846</v>
    <v>2847</v>
    <v>2848</v>
    <v>2849</v>
    <v>2850</v>
    <v>Dominican Republic</v>
    <v>Valiant Quisqueyans</v>
    <v>2851</v>
    <v>Dominican Republic</v>
    <v>2852</v>
    <v>1562</v>
    <v>2853</v>
    <v>321</v>
    <v>2854</v>
    <v>2463</v>
    <v>2075</v>
    <v>2076</v>
    <v>2855</v>
    <v>688</v>
    <v>2856</v>
    <v>2889</v>
    <v>2890</v>
    <v>542</v>
    <v>2031</v>
    <v>2891</v>
    <v>Dominican Republic</v>
    <v>2892</v>
    <v>mdp/vdpid/65</v>
  </rv>
  <rv s="0">
    <v>536870912</v>
    <v>Democratic Republic of the Congo</v>
    <v>ca4ca1f6-14e8-4ec4-828b-9f989adfdedf</v>
    <v>en-US</v>
    <v>Map</v>
  </rv>
  <rv s="1">
    <fb>0.115568690589092</fb>
    <v>28</v>
  </rv>
  <rv s="1">
    <fb>2344858</fb>
    <v>29</v>
  </rv>
  <rv s="1">
    <fb>134000</fb>
    <v>29</v>
  </rv>
  <rv s="1">
    <fb>41.183</fb>
    <v>30</v>
  </rv>
  <rv s="1">
    <fb>243</fb>
    <v>31</v>
  </rv>
  <rv s="0">
    <v>536870912</v>
    <v>Kinshasa</v>
    <v>2acb1013-1141-4cb4-9703-aa6eef3bc16a</v>
    <v>en-US</v>
    <v>Map</v>
  </rv>
  <rv s="1">
    <fb>2020.5170000000001</fb>
    <v>29</v>
  </rv>
  <rv s="1">
    <fb>133.85092657703501</fb>
    <v>32</v>
  </rv>
  <rv s="1">
    <fb>2.8858510729000902E-2</fb>
    <v>28</v>
  </rv>
  <rv s="1">
    <fb>108.516701140545</fb>
    <v>29</v>
  </rv>
  <rv s="1">
    <fb>5.9189999999999996</fb>
    <v>30</v>
  </rv>
  <rv s="1">
    <fb>0.67165079618888002</fb>
    <v>28</v>
  </rv>
  <rv s="1">
    <fb>5.3558141424821999</fb>
    <v>36</v>
  </rv>
  <rv s="1">
    <fb>47319624204.093803</fb>
    <v>34</v>
  </rv>
  <rv s="1">
    <fb>1.0797707999999999</fb>
    <v>28</v>
  </rv>
  <rv s="1">
    <fb>6.6033400000000006E-2</fb>
    <v>28</v>
  </rv>
  <rv s="1">
    <fb>68.2</fb>
    <v>36</v>
  </rv>
  <rv s="0">
    <v>805306368</v>
    <v>Aimé Boji (Minister)</v>
    <v>795ce79a-be25-a251-9505-cf1dbefd0dea</v>
    <v>en-US</v>
    <v>Generic</v>
  </rv>
  <rv s="3">
    <v>167</v>
  </rv>
  <rv s="4">
    <v>https://www.bing.com/search?q=democratic+republic+of+the+congo&amp;form=skydnc</v>
    <v>Learn more on Bing</v>
  </rv>
  <rv s="1">
    <fb>60.368000000000002</fb>
    <v>36</v>
  </rv>
  <rv s="1">
    <fb>473</fb>
    <v>36</v>
  </rv>
  <rv s="1">
    <fb>0.18</fb>
    <v>33</v>
  </rv>
  <rv s="3">
    <v>168</v>
  </rv>
  <rv s="1">
    <fb>0.37426708410000004</fb>
    <v>28</v>
  </rv>
  <rv s="1">
    <fb>7.3999999999999996E-2</fb>
    <v>30</v>
  </rv>
  <rv s="1">
    <fb>86790567</fb>
    <v>29</v>
  </rv>
  <rv s="1">
    <fb>0.32</fb>
    <v>28</v>
  </rv>
  <rv s="1">
    <fb>0.48399999999999999</fb>
    <v>28</v>
  </rv>
  <rv s="1">
    <fb>5.5E-2</fb>
    <v>28</v>
  </rv>
  <rv s="1">
    <fb>0.1</fb>
    <v>28</v>
  </rv>
  <rv s="1">
    <fb>0.14499999999999999</fb>
    <v>28</v>
  </rv>
  <rv s="1">
    <fb>0.63462001800537104</fb>
    <v>28</v>
  </rv>
  <rv s="0">
    <v>536870912</v>
    <v>Bas-Congo</v>
    <v>4dac25f0-45f2-46fe-9b30-ecc18c2f582a</v>
    <v>en-US</v>
    <v>Map</v>
  </rv>
  <rv s="0">
    <v>536870912</v>
    <v>North Kivu</v>
    <v>cff98cf5-c18d-4744-b7fd-3460e4e602e4</v>
    <v>en-US</v>
    <v>Map</v>
  </rv>
  <rv s="0">
    <v>536870912</v>
    <v>Kwilu District</v>
    <v>91e16f16-6205-4934-84a1-63961c3de246</v>
    <v>en-US</v>
    <v>Map</v>
  </rv>
  <rv s="0">
    <v>536870912</v>
    <v>Kwango</v>
    <v>3b9fc57d-2572-408a-ba5c-8d4dedf0a165</v>
    <v>en-US</v>
    <v>Map</v>
  </rv>
  <rv s="0">
    <v>536870912</v>
    <v>South Kivu</v>
    <v>9e033254-96ff-4a56-bf8a-9bd770751374</v>
    <v>en-US</v>
    <v>Map</v>
  </rv>
  <rv s="0">
    <v>536870912</v>
    <v>Mongala</v>
    <v>142ee87e-d95f-4f95-abd4-5bcda09c2fe5</v>
    <v>en-US</v>
    <v>Map</v>
  </rv>
  <rv s="0">
    <v>536870912</v>
    <v>Haut-Katanga Province</v>
    <v>ca09ce83-9df2-4ddf-9514-ff5fff5735c8</v>
    <v>en-US</v>
    <v>Map</v>
  </rv>
  <rv s="0">
    <v>536870912</v>
    <v>Sud-Ubangi District</v>
    <v>5aa5d2c7-166d-40b8-8741-da458a49c2a7</v>
    <v>en-US</v>
    <v>Map</v>
  </rv>
  <rv s="0">
    <v>536870912</v>
    <v>Maniema</v>
    <v>061168d8-c9d6-4e36-a475-b6c1b6b53803</v>
    <v>en-US</v>
    <v>Map</v>
  </rv>
  <rv s="0">
    <v>536870912</v>
    <v>Tanganyika District</v>
    <v>17feb6f7-3b23-8f1a-205b-e7023c73b77b</v>
    <v>en-US</v>
    <v>Map</v>
  </rv>
  <rv s="0">
    <v>536870912</v>
    <v>Tshuapa District</v>
    <v>6ce8e89c-6e4f-4dc0-8e15-c6c5898e782f</v>
    <v>en-US</v>
    <v>Map</v>
  </rv>
  <rv s="0">
    <v>536870912</v>
    <v>Nord-Ubangi District</v>
    <v>a1350b0b-d77a-40f6-9e35-96edefa00ba2</v>
    <v>en-US</v>
    <v>Map</v>
  </rv>
  <rv s="0">
    <v>536870912</v>
    <v>Haut-Lomami District</v>
    <v>5c51e955-1220-40b9-bb47-7b9854475e3a</v>
    <v>en-US</v>
    <v>Map</v>
  </rv>
  <rv s="0">
    <v>536870912</v>
    <v>Tshopo District</v>
    <v>27dd0c89-4a04-42dd-9dc8-a028ae34e022</v>
    <v>en-US</v>
    <v>Map</v>
  </rv>
  <rv s="0">
    <v>536870912</v>
    <v>Sankuru District</v>
    <v>2b441678-943e-4215-8807-f4fb15eb88c5</v>
    <v>en-US</v>
    <v>Map</v>
  </rv>
  <rv s="0">
    <v>536870912</v>
    <v>Ituri Province</v>
    <v>54a61892-2627-4504-9950-1b38358e9625</v>
    <v>en-US</v>
    <v>Map</v>
  </rv>
  <rv s="0">
    <v>536870912</v>
    <v>Mai-Ndombe Province</v>
    <v>a9427c9c-85d8-490b-8e86-9caedee73192</v>
    <v>en-US</v>
    <v>Map</v>
  </rv>
  <rv s="0">
    <v>536870912</v>
    <v>Lomami Province</v>
    <v>39a507fd-0fd1-4024-8f20-452df0dcadd4</v>
    <v>en-US</v>
    <v>Map</v>
  </rv>
  <rv s="0">
    <v>536870912</v>
    <v>Lualaba Province</v>
    <v>ed2b028d-faa0-4b24-93f0-d528ddb53e0c</v>
    <v>en-US</v>
    <v>Map</v>
  </rv>
  <rv s="0">
    <v>536870912</v>
    <v>Lulua Province</v>
    <v>c78a5928-7dc9-488d-a2c4-fb14f2e44703</v>
    <v>en-US</v>
    <v>Map</v>
  </rv>
  <rv s="3">
    <v>169</v>
  </rv>
  <rv s="1">
    <fb>0.10704062801046201</fb>
    <v>28</v>
  </rv>
  <rv s="3">
    <v>170</v>
  </rv>
  <rv s="1">
    <fb>0.50700000000000001</fb>
    <v>28</v>
  </rv>
  <rv s="1">
    <fb>4.2360000610351597E-2</fb>
    <v>37</v>
  </rv>
  <rv s="1">
    <fb>39095679</fb>
    <v>29</v>
  </rv>
  <rv s="6">
    <v>#VALUE!</v>
    <v>en-US</v>
    <v>ca4ca1f6-14e8-4ec4-828b-9f989adfdedf</v>
    <v>536870912</v>
    <v>1</v>
    <v>558</v>
    <v>48</v>
    <v>Democratic Republic of the Congo</v>
    <v>24</v>
    <v>49</v>
    <v>Map</v>
    <v>26</v>
    <v>559</v>
    <v>CD</v>
    <v>2895</v>
    <v>2896</v>
    <v>2897</v>
    <v>2898</v>
    <v>2899</v>
    <v>2900</v>
    <v>2901</v>
    <v>2902</v>
    <v>2903</v>
    <v>CDF</v>
    <v>The Democratic Republic of the Congo, informally Congo-Kinshasa, DR Congo, the DRC, the DROC, or the Congo, and formerly and also colloquially Zaire, is a country in Central Africa. The DRC is located in central sub-Saharan Africa, bordered to the northwest by the Republic of the Congo, to the north by the Central African Republic, to the northeast by South Sudan, to the east by Uganda, Rwanda and Burundi, and by Tanzania, to the south and southeast by Zambia, to the southwest by Angola, and to the west by the South Atlantic Ocean and the Cabinda Province exclave of Angola.</v>
    <v>2904</v>
    <v>2905</v>
    <v>2906</v>
    <v>2907</v>
    <v>1068</v>
    <v>2908</v>
    <v>2909</v>
    <v>2910</v>
    <v>2911</v>
    <v>2900</v>
    <v>2913</v>
    <v>2914</v>
    <v>2915</v>
    <v>2916</v>
    <v>2917</v>
    <v>Democratic Republic of the Congo</v>
    <v>La Zaïroise</v>
    <v>2918</v>
    <v>Democratic Republic of the Congo</v>
    <v>2919</v>
    <v>2920</v>
    <v>2921</v>
    <v>1771</v>
    <v>2922</v>
    <v>2923</v>
    <v>2445</v>
    <v>2924</v>
    <v>2925</v>
    <v>2926</v>
    <v>2927</v>
    <v>2948</v>
    <v>2949</v>
    <v>2950</v>
    <v>2951</v>
    <v>2952</v>
    <v>Democratic Republic of the Congo</v>
    <v>2953</v>
    <v>mdp/vdpid/44</v>
  </rv>
  <rv s="0">
    <v>536870912</v>
    <v>Ecuador</v>
    <v>2079204c-c2a1-f4df-5ade-9c8e04ca07ce</v>
    <v>en-US</v>
    <v>Map</v>
  </rv>
  <rv s="1">
    <fb>0.22209695603156698</fb>
    <v>28</v>
  </rv>
  <rv s="1">
    <fb>283561</fb>
    <v>29</v>
  </rv>
  <rv s="1">
    <fb>41000</fb>
    <v>29</v>
  </rv>
  <rv s="1">
    <fb>19.719000000000001</fb>
    <v>30</v>
  </rv>
  <rv s="1">
    <fb>593</fb>
    <v>31</v>
  </rv>
  <rv s="0">
    <v>536870912</v>
    <v>Quito</v>
    <v>dfa87a53-572b-ac85-a4bb-f3f9e6216a7c</v>
    <v>en-US</v>
    <v>Map</v>
  </rv>
  <rv s="1">
    <fb>41154.741000000002</fb>
    <v>29</v>
  </rv>
  <rv s="1">
    <fb>124.142674729473</fb>
    <v>32</v>
  </rv>
  <rv s="1">
    <fb>2.6601251546613603E-3</fb>
    <v>28</v>
  </rv>
  <rv s="1">
    <fb>1376.3931153262699</fb>
    <v>29</v>
  </rv>
  <rv s="1">
    <fb>2.427</fb>
    <v>30</v>
  </rv>
  <rv s="1">
    <fb>0.50205952611632298</fb>
    <v>28</v>
  </rv>
  <rv s="1">
    <fb>86.884660364734302</fb>
    <v>36</v>
  </rv>
  <rv s="1">
    <fb>0.61</fb>
    <v>33</v>
  </rv>
  <rv s="1">
    <fb>107435665000</fb>
    <v>34</v>
  </rv>
  <rv s="1">
    <fb>1.0326795</fb>
    <v>28</v>
  </rv>
  <rv s="1">
    <fb>0.4489223</fb>
    <v>28</v>
  </rv>
  <rv s="0">
    <v>805306368</v>
    <v>Guillermo Lasso (President)</v>
    <v>86d254c7-1a1d-4ca4-9206-05d72ef67de3</v>
    <v>en-US</v>
    <v>Generic</v>
  </rv>
  <rv s="3">
    <v>171</v>
  </rv>
  <rv s="4">
    <v>https://www.bing.com/search?q=ecuador&amp;form=skydnc</v>
    <v>Learn more on Bing</v>
  </rv>
  <rv s="1">
    <fb>76.8</fb>
    <v>36</v>
  </rv>
  <rv s="1">
    <fb>747000000</fb>
    <v>34</v>
  </rv>
  <rv s="1">
    <fb>59</fb>
    <v>36</v>
  </rv>
  <rv s="1">
    <fb>2.46</fb>
    <v>33</v>
  </rv>
  <rv s="1">
    <fb>0.43712133000000003</fb>
    <v>28</v>
  </rv>
  <rv s="1">
    <fb>2.0367999999999999</fb>
    <v>30</v>
  </rv>
  <rv s="1">
    <fb>17373662</fb>
    <v>29</v>
  </rv>
  <rv s="1">
    <fb>0.21199999999999999</fb>
    <v>28</v>
  </rv>
  <rv s="1">
    <fb>0.34399999999999997</fb>
    <v>28</v>
  </rv>
  <rv s="1">
    <fb>0.51</fb>
    <v>28</v>
  </rv>
  <rv s="1">
    <fb>9.1999999999999998E-2</fb>
    <v>28</v>
  </rv>
  <rv s="1">
    <fb>0.14000000000000001</fb>
    <v>28</v>
  </rv>
  <rv s="1">
    <fb>0.68038002014160204</fb>
    <v>28</v>
  </rv>
  <rv s="0">
    <v>536870912</v>
    <v>Pichincha</v>
    <v>f4e8db75-5a82-3d59-f5e9-bd08cf6fff8a</v>
    <v>en-US</v>
    <v>Map</v>
  </rv>
  <rv s="0">
    <v>536870912</v>
    <v>Tungurahua</v>
    <v>ee9cb293-dbab-c572-3cae-cffcd293f198</v>
    <v>en-US</v>
    <v>Map</v>
  </rv>
  <rv s="0">
    <v>536870912</v>
    <v>Azuay</v>
    <v>2cfb014a-a9af-60a1-4b8f-eb162fbe6e72</v>
    <v>en-US</v>
    <v>Map</v>
  </rv>
  <rv s="0">
    <v>536870912</v>
    <v>Manabí Province</v>
    <v>b6790b9c-12f8-5243-0a7b-3dcdb354b2b3</v>
    <v>en-US</v>
    <v>Map</v>
  </rv>
  <rv s="0">
    <v>536870912</v>
    <v>Napo Province</v>
    <v>621a491f-2896-9a1d-47d2-a574afc14ace</v>
    <v>en-US</v>
    <v>Map</v>
  </rv>
  <rv s="0">
    <v>536870912</v>
    <v>Los Ríos Province</v>
    <v>522c5a50-5b8f-afec-3199-c8ca4eefcf8e</v>
    <v>en-US</v>
    <v>Map</v>
  </rv>
  <rv s="0">
    <v>536870912</v>
    <v>Chimborazo Province</v>
    <v>8776cfea-2701-3c6f-4474-bbac439954bf</v>
    <v>en-US</v>
    <v>Map</v>
  </rv>
  <rv s="0">
    <v>536870912</v>
    <v>Cañar</v>
    <v>a9ec6560-75bb-6acb-2850-5ee8b3c0e70d</v>
    <v>en-US</v>
    <v>Map</v>
  </rv>
  <rv s="0">
    <v>536870912</v>
    <v>Morona-Santiago Province</v>
    <v>2ed9fd24-df04-212a-d4d9-9b4b29ad2b2d</v>
    <v>en-US</v>
    <v>Map</v>
  </rv>
  <rv s="0">
    <v>536870912</v>
    <v>Guayas</v>
    <v>472795a7-7487-ff7b-83a0-7eb6b94a297f</v>
    <v>en-US</v>
    <v>Map</v>
  </rv>
  <rv s="0">
    <v>536870912</v>
    <v>Santo Domingo de los Tsáchilas Province</v>
    <v>cc2d928b-7e0d-05a2-5a13-c73529a5cda5</v>
    <v>en-US</v>
    <v>Map</v>
  </rv>
  <rv s="0">
    <v>536870912</v>
    <v>Bolívar Province</v>
    <v>4d552046-3a62-f923-d3c4-56ddfbf58477</v>
    <v>en-US</v>
    <v>Map</v>
  </rv>
  <rv s="0">
    <v>536870912</v>
    <v>Sucumbíos Province</v>
    <v>ebfa2524-d55a-4b2c-ac5d-113b02b7f1b0</v>
    <v>en-US</v>
    <v>Map</v>
  </rv>
  <rv s="0">
    <v>536870912</v>
    <v>Pastaza Province</v>
    <v>6817a2a5-110b-9f8f-f0f5-b13e6624dc59</v>
    <v>en-US</v>
    <v>Map</v>
  </rv>
  <rv s="0">
    <v>536870912</v>
    <v>Imbabura</v>
    <v>b55e8a0c-2c01-bedd-7ab6-6a27556de38b</v>
    <v>en-US</v>
    <v>Map</v>
  </rv>
  <rv s="0">
    <v>536870912</v>
    <v>Orellana Province</v>
    <v>49c9bc21-2a8d-a97d-ae97-23ca6dd7c735</v>
    <v>en-US</v>
    <v>Map</v>
  </rv>
  <rv s="0">
    <v>536870912</v>
    <v>Carchi Province</v>
    <v>6468a0ed-1faa-e59e-3c47-ec3e06264004</v>
    <v>en-US</v>
    <v>Map</v>
  </rv>
  <rv s="0">
    <v>536870912</v>
    <v>El Oro</v>
    <v>eb5def5b-73f4-3340-75cc-09e9ce42c3fb</v>
    <v>en-US</v>
    <v>Map</v>
  </rv>
  <rv s="0">
    <v>536870912</v>
    <v>Zamora-Chinchipe Province</v>
    <v>521e2066-d6bb-80df-996f-3f406f806d03</v>
    <v>en-US</v>
    <v>Map</v>
  </rv>
  <rv s="0">
    <v>536870912</v>
    <v>Galápagos Province</v>
    <v>56ad541f-3fad-e18e-448d-20d5660471b1</v>
    <v>en-US</v>
    <v>Map</v>
  </rv>
  <rv s="0">
    <v>536870912</v>
    <v>Santa Elena Province</v>
    <v>fcff532e-26eb-8c4a-404f-8fc422552e15</v>
    <v>en-US</v>
    <v>Map</v>
  </rv>
  <rv s="0">
    <v>536870912</v>
    <v>Esmeraldas Province</v>
    <v>ac309a0c-71b1-692d-39ec-110d81cf9f9f</v>
    <v>en-US</v>
    <v>Map</v>
  </rv>
  <rv s="0">
    <v>536870912</v>
    <v>Loja Province</v>
    <v>b0bacdd5-a2fc-0810-4f62-4031e901c349</v>
    <v>en-US</v>
    <v>Map</v>
  </rv>
  <rv s="0">
    <v>536870912</v>
    <v>Cotopaxi</v>
    <v>c06a9fc2-f34f-e68c-9741-9cc620c63e4d</v>
    <v>en-US</v>
    <v>Map</v>
  </rv>
  <rv s="3">
    <v>172</v>
  </rv>
  <rv s="3">
    <v>173</v>
  </rv>
  <rv s="1">
    <fb>3.9679999351501502E-2</fb>
    <v>37</v>
  </rv>
  <rv s="1">
    <fb>11116711</fb>
    <v>29</v>
  </rv>
  <rv s="37">
    <v>#VALUE!</v>
    <v>en-US</v>
    <v>2079204c-c2a1-f4df-5ade-9c8e04ca07ce</v>
    <v>536870912</v>
    <v>1</v>
    <v>566</v>
    <v>567</v>
    <v>Ecuador</v>
    <v>24</v>
    <v>49</v>
    <v>Map</v>
    <v>26</v>
    <v>568</v>
    <v>EC</v>
    <v>2956</v>
    <v>2957</v>
    <v>2958</v>
    <v>2959</v>
    <v>2960</v>
    <v>2961</v>
    <v>2962</v>
    <v>2963</v>
    <v>2964</v>
    <v>USD</v>
    <v>Ecuador, officially the Republic of Ecuador, is a country in northwestern South America, bordered by Colombia on the north, Peru on the east and south, and the Pacific Ocean on the west. Ecuador also includes the Galápagos Islands in the Pacific, about 1,000 kilometers west of the mainland. The capital is Quito.</v>
    <v>2965</v>
    <v>2966</v>
    <v>2967</v>
    <v>2968</v>
    <v>2969</v>
    <v>2970</v>
    <v>2971</v>
    <v>2972</v>
    <v>2240</v>
    <v>2961</v>
    <v>2974</v>
    <v>2975</v>
    <v>2976</v>
    <v>2977</v>
    <v>2978</v>
    <v>2979</v>
    <v>Ecuador</v>
    <v>Salve, Oh Patria</v>
    <v>2249</v>
    <v>Ecuador</v>
    <v>2980</v>
    <v>2981</v>
    <v>2982</v>
    <v>2983</v>
    <v>2984</v>
    <v>2985</v>
    <v>2321</v>
    <v>1321</v>
    <v>2986</v>
    <v>2987</v>
    <v>2988</v>
    <v>3013</v>
    <v>3014</v>
    <v>2984</v>
    <v>3015</v>
    <v>Ecuador</v>
    <v>3016</v>
    <v>mdp/vdpid/66</v>
  </rv>
  <rv s="0">
    <v>536870912</v>
    <v>Egypt</v>
    <v>7af820a7-1c8d-f12a-0ca9-87e192e82cee</v>
    <v>en-US</v>
    <v>Map</v>
  </rv>
  <rv s="1">
    <fb>3.75083632480913E-2</fb>
    <v>28</v>
  </rv>
  <rv s="1">
    <fb>1001450</fb>
    <v>29</v>
  </rv>
  <rv s="1">
    <fb>836000</fb>
    <v>29</v>
  </rv>
  <rv s="1">
    <fb>26.379000000000001</fb>
    <v>30</v>
  </rv>
  <rv s="1">
    <fb>20</fb>
    <v>31</v>
  </rv>
  <rv s="0">
    <v>536870912</v>
    <v>Cairo</v>
    <v>f339e71b-dff6-f428-3624-c707f5baa04c</v>
    <v>en-US</v>
    <v>Map</v>
  </rv>
  <rv s="1">
    <fb>238560.35200000001</fb>
    <v>29</v>
  </rv>
  <rv s="1">
    <fb>288.56670071116298</fb>
    <v>32</v>
  </rv>
  <rv s="1">
    <fb>9.1505022263158792E-2</fb>
    <v>28</v>
  </rv>
  <rv s="1">
    <fb>1683.2135182955701</fb>
    <v>29</v>
  </rv>
  <rv s="1">
    <fb>3.3260000000000001</fb>
    <v>30</v>
  </rv>
  <rv s="1">
    <fb>7.3936409135688501E-4</fb>
    <v>28</v>
  </rv>
  <rv s="1">
    <fb>97.928929787843501</fb>
    <v>36</v>
  </rv>
  <rv s="1">
    <fb>303175127597.521</fb>
    <v>34</v>
  </rv>
  <rv s="1">
    <fb>1.0628493000000001</fb>
    <v>28</v>
  </rv>
  <rv s="1">
    <fb>0.35164520000000005</fb>
    <v>28</v>
  </rv>
  <rv s="2">
    <v>11</v>
    <v>26</v>
    <v>579</v>
    <v>6</v>
    <v>0</v>
    <v>Image of Egypt</v>
  </rv>
  <rv s="1">
    <fb>18.100000000000001</fb>
    <v>36</v>
  </rv>
  <rv s="0">
    <v>805306368</v>
    <v>Abdel Fattah el-Sisi (President)</v>
    <v>bd682cfc-4153-2740-55a8-5092e9ac12e6</v>
    <v>en-US</v>
    <v>Generic</v>
  </rv>
  <rv s="0">
    <v>805306368</v>
    <v>Mostafa Madbouly (Prime Minister)</v>
    <v>20dec001-59cb-3582-f4b1-c36057f3c8dd</v>
    <v>en-US</v>
    <v>Generic</v>
  </rv>
  <rv s="3">
    <v>174</v>
  </rv>
  <rv s="4">
    <v>https://www.bing.com/search?q=egypt&amp;form=skydnc</v>
    <v>Learn more on Bing</v>
  </rv>
  <rv s="1">
    <fb>71.825000000000003</fb>
    <v>36</v>
  </rv>
  <rv s="1">
    <fb>44199850000</fb>
    <v>34</v>
  </rv>
  <rv s="1">
    <fb>37</fb>
    <v>36</v>
  </rv>
  <rv s="3">
    <v>175</v>
  </rv>
  <rv s="1">
    <fb>0.61958965460000004</fb>
    <v>28</v>
  </rv>
  <rv s="1">
    <fb>0.4521</fb>
    <v>30</v>
  </rv>
  <rv s="1">
    <fb>100388073</fb>
    <v>29</v>
  </rv>
  <rv s="1">
    <fb>0.21</fb>
    <v>28</v>
  </rv>
  <rv s="1">
    <fb>0.26899999999999996</fb>
    <v>28</v>
  </rv>
  <rv s="1">
    <fb>0.41</fb>
    <v>28</v>
  </rv>
  <rv s="1">
    <fb>0.09</fb>
    <v>28</v>
  </rv>
  <rv s="1">
    <fb>0.128</fb>
    <v>28</v>
  </rv>
  <rv s="1">
    <fb>0.16200000000000001</fb>
    <v>28</v>
  </rv>
  <rv s="1">
    <fb>0.46412998199462896</fb>
    <v>28</v>
  </rv>
  <rv s="0">
    <v>536870912</v>
    <v>Alexandria Governorate</v>
    <v>8003181b-e7bf-ddf4-a199-71a05b6ade79</v>
    <v>en-US</v>
    <v>Map</v>
  </rv>
  <rv s="0">
    <v>536870912</v>
    <v>Cairo Governorate</v>
    <v>40d749c0-d713-814e-ef3c-7915083a10e8</v>
    <v>en-US</v>
    <v>Map</v>
  </rv>
  <rv s="0">
    <v>536870912</v>
    <v>Kafr el-Sheikh Governorate</v>
    <v>308b3991-f02f-c6c6-b267-441ab51f1699</v>
    <v>en-US</v>
    <v>Map</v>
  </rv>
  <rv s="0">
    <v>536870912</v>
    <v>Dakahlia Governorate</v>
    <v>fdeeb0b3-047e-b574-74e0-f88c2d7a040c</v>
    <v>en-US</v>
    <v>Map</v>
  </rv>
  <rv s="0">
    <v>536870912</v>
    <v>Sharqia Governorate</v>
    <v>1bccb0aa-521d-f0af-c496-d67e43635dba</v>
    <v>en-US</v>
    <v>Map</v>
  </rv>
  <rv s="0">
    <v>536870912</v>
    <v>Giza Governorate</v>
    <v>23a0d5e0-99dd-b522-e54d-b11659fab6ca</v>
    <v>en-US</v>
    <v>Map</v>
  </rv>
  <rv s="0">
    <v>536870912</v>
    <v>North Sinai Governorate</v>
    <v>094f5c93-c38c-43cc-3c97-af2da0fb59d5</v>
    <v>en-US</v>
    <v>Map</v>
  </rv>
  <rv s="0">
    <v>536870912</v>
    <v>Monufia Governorate</v>
    <v>3708df96-eaa0-3c11-f327-c95a8d7a76d1</v>
    <v>en-US</v>
    <v>Map</v>
  </rv>
  <rv s="0">
    <v>536870912</v>
    <v>Beheira Governorate</v>
    <v>cb4090bf-d2f8-2204-d585-476d3df37a8f</v>
    <v>en-US</v>
    <v>Map</v>
  </rv>
  <rv s="0">
    <v>536870912</v>
    <v>Faiyum Governorate</v>
    <v>eb26f94e-2766-c3d3-35f4-50cb2eb0ce55</v>
    <v>en-US</v>
    <v>Map</v>
  </rv>
  <rv s="0">
    <v>536870912</v>
    <v>Ismailia Governorate</v>
    <v>cdc25da2-596e-d166-dd41-c8036a65ade5</v>
    <v>en-US</v>
    <v>Map</v>
  </rv>
  <rv s="0">
    <v>536870912</v>
    <v>Minya Governorate</v>
    <v>e95f5f87-062b-7638-1248-4a3562370238</v>
    <v>en-US</v>
    <v>Map</v>
  </rv>
  <rv s="0">
    <v>536870912</v>
    <v>Matrouh Governorate</v>
    <v>f74dd9b0-23df-6191-1303-3b2ba17dc003</v>
    <v>en-US</v>
    <v>Map</v>
  </rv>
  <rv s="0">
    <v>536870912</v>
    <v>Asyut Governorate</v>
    <v>38276c64-ea7a-410d-24b7-64beb756024c</v>
    <v>en-US</v>
    <v>Map</v>
  </rv>
  <rv s="0">
    <v>536870912</v>
    <v>Qena Governorate</v>
    <v>13bc95f2-9ce1-a4be-cde3-26eb1e242951</v>
    <v>en-US</v>
    <v>Map</v>
  </rv>
  <rv s="0">
    <v>536870912</v>
    <v>Red Sea Governorate</v>
    <v>e9f5f47b-c7d2-72b7-9cdd-3b8e16d774b4</v>
    <v>en-US</v>
    <v>Map</v>
  </rv>
  <rv s="0">
    <v>536870912</v>
    <v>Damietta Governorate</v>
    <v>752a9b04-16cc-3931-5ca2-fb0e1925be23</v>
    <v>en-US</v>
    <v>Map</v>
  </rv>
  <rv s="0">
    <v>536870912</v>
    <v>Beni Suef Governorate</v>
    <v>badcf7b4-a9e2-5517-1bdd-c780c2f26c72</v>
    <v>en-US</v>
    <v>Map</v>
  </rv>
  <rv s="0">
    <v>536870912</v>
    <v>Sohag Governorate</v>
    <v>d302a61c-56d1-2127-6b4b-811b992d8f35</v>
    <v>en-US</v>
    <v>Map</v>
  </rv>
  <rv s="0">
    <v>536870912</v>
    <v>South Sinai Governorate</v>
    <v>efb866ef-8727-ced5-9a50-36d860c1201e</v>
    <v>en-US</v>
    <v>Map</v>
  </rv>
  <rv s="0">
    <v>536870912</v>
    <v>Aswan Governorate</v>
    <v>511db9d8-aac1-9ab1-13bb-6138eb5616c4</v>
    <v>en-US</v>
    <v>Map</v>
  </rv>
  <rv s="0">
    <v>536870912</v>
    <v>Gharbia Governorate</v>
    <v>539d1f2a-e56b-981b-b68c-d4ff7d3279a2</v>
    <v>en-US</v>
    <v>Map</v>
  </rv>
  <rv s="0">
    <v>536870912</v>
    <v>New Valley Governorate</v>
    <v>37340c74-0dd0-16d1-be47-975ac31f8ea1</v>
    <v>en-US</v>
    <v>Map</v>
  </rv>
  <rv s="0">
    <v>536870912</v>
    <v>Luxor Governorate</v>
    <v>94700196-ca2a-7d87-d77b-cc43f44dfc99</v>
    <v>en-US</v>
    <v>Map</v>
  </rv>
  <rv s="0">
    <v>536870912</v>
    <v>Port Said Governorate</v>
    <v>103ea99c-5f99-dc51-ef52-6b804e4d5070</v>
    <v>en-US</v>
    <v>Map</v>
  </rv>
  <rv s="0">
    <v>536870912</v>
    <v>Suez Governorate</v>
    <v>c4378354-0b78-e7be-8a8b-ebee69155c12</v>
    <v>en-US</v>
    <v>Map</v>
  </rv>
  <rv s="3">
    <v>176</v>
  </rv>
  <rv s="1">
    <fb>0.12519211097017099</fb>
    <v>28</v>
  </rv>
  <rv s="3">
    <v>177</v>
  </rv>
  <rv s="1">
    <fb>0.107600002288818</fb>
    <v>37</v>
  </rv>
  <rv s="1">
    <fb>42895824</fb>
    <v>29</v>
  </rv>
  <rv s="14">
    <v>#VALUE!</v>
    <v>en-US</v>
    <v>7af820a7-1c8d-f12a-0ca9-87e192e82cee</v>
    <v>536870912</v>
    <v>1</v>
    <v>577</v>
    <v>157</v>
    <v>Egypt</v>
    <v>24</v>
    <v>25</v>
    <v>Map</v>
    <v>26</v>
    <v>578</v>
    <v>EG</v>
    <v>3019</v>
    <v>3020</v>
    <v>3021</v>
    <v>3022</v>
    <v>3023</v>
    <v>3024</v>
    <v>3025</v>
    <v>3026</v>
    <v>3027</v>
    <v>EGP</v>
    <v>Egypt, officially the Arab Republic of Egypt, is a transcontinental country spanning the northeast corner of Africa and southwest corner of Asia via a land bridge formed by the Sinai Peninsula. It is bordered by the Mediterranean Sea to the north, the Gaza Strip and Israel to the northeast, the Red Sea to the east, Sudan to the south, and Libya to the west. The Gulf of Aqaba in the northeast separates Egypt from Jordan and Saudi Arabia. Cairo is the capital and largest city of Egypt, while Alexandria, the second-largest city, is an important industrial and tourist hub at the Mediterranean coast. At approximately 100 million inhabitants, Egypt is the 14th-most populated country in the world.</v>
    <v>3028</v>
    <v>3029</v>
    <v>3030</v>
    <v>3031</v>
    <v>2850</v>
    <v>3032</v>
    <v>3033</v>
    <v>3034</v>
    <v>3035</v>
    <v>3036</v>
    <v>3024</v>
    <v>3039</v>
    <v>3040</v>
    <v>3041</v>
    <v>3042</v>
    <v>3043</v>
    <v>Egypt</v>
    <v>Walla Zaman Ya Selahy</v>
    <v>3044</v>
    <v>Arab Republic of Egypt</v>
    <v>3045</v>
    <v>3046</v>
    <v>3047</v>
    <v>3048</v>
    <v>3049</v>
    <v>3050</v>
    <v>325</v>
    <v>3051</v>
    <v>3052</v>
    <v>3053</v>
    <v>3054</v>
    <v>3081</v>
    <v>3082</v>
    <v>3083</v>
    <v>1258</v>
    <v>3084</v>
    <v>Egypt</v>
    <v>3085</v>
    <v>mdp/vdpid/67</v>
  </rv>
  <rv s="0">
    <v>536870912</v>
    <v>El Salvador</v>
    <v>3e2414ae-fd79-22d5-9263-1d9dbcf212a5</v>
    <v>en-US</v>
    <v>Map</v>
  </rv>
  <rv s="1">
    <fb>0.76447876447876495</fb>
    <v>28</v>
  </rv>
  <rv s="1">
    <fb>21041</fb>
    <v>29</v>
  </rv>
  <rv s="1">
    <fb>42000</fb>
    <v>29</v>
  </rv>
  <rv s="1">
    <fb>18.253</fb>
    <v>30</v>
  </rv>
  <rv s="1">
    <fb>503</fb>
    <v>31</v>
  </rv>
  <rv s="0">
    <v>536870912</v>
    <v>San Salvador</v>
    <v>587a165c-9d84-6297-2dae-a72adf7d1941</v>
    <v>en-US</v>
    <v>Map</v>
  </rv>
  <rv s="1">
    <fb>7168.9849999999997</fb>
    <v>29</v>
  </rv>
  <rv s="1">
    <fb>111.228352310936</fb>
    <v>32</v>
  </rv>
  <rv s="1">
    <fb>7.5324135002432689E-4</fb>
    <v>28</v>
  </rv>
  <rv s="1">
    <fb>937.07387681394198</fb>
    <v>29</v>
  </rv>
  <rv s="1">
    <fb>2.0390000000000001</fb>
    <v>30</v>
  </rv>
  <rv s="1">
    <fb>0.12577220371791301</fb>
    <v>28</v>
  </rv>
  <rv s="1">
    <fb>48.4295873408768</fb>
    <v>36</v>
  </rv>
  <rv s="1">
    <fb>0.83</fb>
    <v>33</v>
  </rv>
  <rv s="1">
    <fb>27022640000</fb>
    <v>34</v>
  </rv>
  <rv s="1">
    <fb>0.94827110000000003</fb>
    <v>28</v>
  </rv>
  <rv s="1">
    <fb>0.29371930000000002</fb>
    <v>28</v>
  </rv>
  <rv s="1">
    <fb>11.8</fb>
    <v>36</v>
  </rv>
  <rv s="0">
    <v>805306368</v>
    <v>Nayib Bukele (President)</v>
    <v>cde0bf45-490d-602c-acd7-072e184ef4d8</v>
    <v>en-US</v>
    <v>Generic</v>
  </rv>
  <rv s="3">
    <v>178</v>
  </rv>
  <rv s="4">
    <v>https://www.bing.com/search?q=el+salvador&amp;form=skydnc</v>
    <v>Learn more on Bing</v>
  </rv>
  <rv s="1">
    <fb>73.096000000000004</fb>
    <v>36</v>
  </rv>
  <rv s="1">
    <fb>46</fb>
    <v>36</v>
  </rv>
  <rv s="1">
    <fb>0.5</fb>
    <v>33</v>
  </rv>
  <rv s="3">
    <v>179</v>
  </rv>
  <rv s="1">
    <fb>0.27861386799999999</fb>
    <v>28</v>
  </rv>
  <rv s="1">
    <fb>1.5662</fb>
    <v>30</v>
  </rv>
  <rv s="1">
    <fb>6453553</fb>
    <v>29</v>
  </rv>
  <rv s="1">
    <fb>0.29399999999999998</fb>
    <v>28</v>
  </rv>
  <rv s="1">
    <fb>6.2E-2</fb>
    <v>28</v>
  </rv>
  <rv s="1">
    <fb>0.109</fb>
    <v>28</v>
  </rv>
  <rv s="1">
    <fb>0.59097000122070298</fb>
    <v>28</v>
  </rv>
  <rv s="0">
    <v>536870912</v>
    <v>San Salvador Department</v>
    <v>eb3a05c2-b1ee-ea78-fd1f-cff62f41f477</v>
    <v>en-US</v>
    <v>Map</v>
  </rv>
  <rv s="0">
    <v>536870912</v>
    <v>La Unión Department</v>
    <v>69fcbc6d-77ce-0230-6892-b46c5ed4c678</v>
    <v>en-US</v>
    <v>Map</v>
  </rv>
  <rv s="0">
    <v>536870912</v>
    <v>La Paz Department</v>
    <v>f81604d1-2e57-99dd-6c0e-231c0949a2e5</v>
    <v>en-US</v>
    <v>Map</v>
  </rv>
  <rv s="0">
    <v>536870912</v>
    <v>Cuscatlán Department</v>
    <v>cb39f195-3263-b868-8e71-561dc6cc6bc4</v>
    <v>en-US</v>
    <v>Map</v>
  </rv>
  <rv s="0">
    <v>536870912</v>
    <v>Cabañas Department</v>
    <v>a2fa64da-376c-cc0f-31a3-e7e06914caeb</v>
    <v>en-US</v>
    <v>Map</v>
  </rv>
  <rv s="0">
    <v>536870912</v>
    <v>Ahuachapán Department</v>
    <v>c5faad1f-7633-691d-da13-a83792f91877</v>
    <v>en-US</v>
    <v>Map</v>
  </rv>
  <rv s="0">
    <v>536870912</v>
    <v>Morazán Department</v>
    <v>eeef09c6-c55b-b062-f8d1-f908ad1e149c</v>
    <v>en-US</v>
    <v>Map</v>
  </rv>
  <rv s="0">
    <v>536870912</v>
    <v>San Miguel Department</v>
    <v>dc0de946-054c-e198-3573-4826e9cbfb04</v>
    <v>en-US</v>
    <v>Map</v>
  </rv>
  <rv s="0">
    <v>536870912</v>
    <v>La Libertad Department</v>
    <v>0ab85b8c-3d24-352b-fc1f-b99eeb420981</v>
    <v>en-US</v>
    <v>Map</v>
  </rv>
  <rv s="0">
    <v>536870912</v>
    <v>Chalatenango Department</v>
    <v>72b5046c-2292-3938-9639-c2b77d44f65a</v>
    <v>en-US</v>
    <v>Map</v>
  </rv>
  <rv s="0">
    <v>536870912</v>
    <v>Santa Ana Department</v>
    <v>70b3638a-ed76-2a70-1eb2-fbafbe4c08e8</v>
    <v>en-US</v>
    <v>Map</v>
  </rv>
  <rv s="0">
    <v>536870912</v>
    <v>Sonsonate Department</v>
    <v>d43c8199-be11-68e7-9336-634720044921</v>
    <v>en-US</v>
    <v>Map</v>
  </rv>
  <rv s="0">
    <v>536870912</v>
    <v>San Vicente Department</v>
    <v>3dcec651-472d-20f2-70d7-b9c6dcee52ec</v>
    <v>en-US</v>
    <v>Map</v>
  </rv>
  <rv s="0">
    <v>536870912</v>
    <v>Usulután Department</v>
    <v>7dbf7503-456c-99de-131b-5479ae3461a7</v>
    <v>en-US</v>
    <v>Map</v>
  </rv>
  <rv s="3">
    <v>180</v>
  </rv>
  <rv s="1">
    <fb>0.18061905090093203</fb>
    <v>28</v>
  </rv>
  <rv s="1">
    <fb>0.36399999999999999</fb>
    <v>28</v>
  </rv>
  <rv s="1">
    <fb>4.1100001335144E-2</fb>
    <v>37</v>
  </rv>
  <rv s="1">
    <fb>4694702</fb>
    <v>29</v>
  </rv>
  <rv s="38">
    <v>#VALUE!</v>
    <v>en-US</v>
    <v>3e2414ae-fd79-22d5-9263-1d9dbcf212a5</v>
    <v>536870912</v>
    <v>1</v>
    <v>588</v>
    <v>589</v>
    <v>El Salvador</v>
    <v>24</v>
    <v>49</v>
    <v>Map</v>
    <v>26</v>
    <v>590</v>
    <v>SV</v>
    <v>3088</v>
    <v>3089</v>
    <v>3090</v>
    <v>3091</v>
    <v>3092</v>
    <v>3093</v>
    <v>3094</v>
    <v>3095</v>
    <v>3096</v>
    <v>El Salvador, officially the Republic of El Salvador, is a country in Central America. It is bordered on the northeast by Honduras, on the northwest by Guatemala, and on the south by the Pacific Ocean. El Salvador's capital and largest city is San Salvador. The country's population in 2021 is estimated to be 6.8 million.</v>
    <v>3097</v>
    <v>3098</v>
    <v>3099</v>
    <v>3100</v>
    <v>3101</v>
    <v>3102</v>
    <v>3103</v>
    <v>3104</v>
    <v>3105</v>
    <v>3093</v>
    <v>3107</v>
    <v>3108</v>
    <v>3109</v>
    <v>3110</v>
    <v>3111</v>
    <v>El Salvador</v>
    <v>National Anthem of El Salvador</v>
    <v>3112</v>
    <v>Republic of El Salvador</v>
    <v>3113</v>
    <v>3114</v>
    <v>3115</v>
    <v>579</v>
    <v>3116</v>
    <v>2135</v>
    <v>1927</v>
    <v>3117</v>
    <v>3118</v>
    <v>1261</v>
    <v>3119</v>
    <v>3134</v>
    <v>3135</v>
    <v>1172</v>
    <v>3136</v>
    <v>3137</v>
    <v>El Salvador</v>
    <v>3138</v>
    <v>mdp/vdpid/72</v>
  </rv>
  <rv s="0">
    <v>536870912</v>
    <v>Equatorial Guinea</v>
    <v>d592e294-4288-2e5b-b5c2-c21e3ee0d1a1</v>
    <v>en-US</v>
    <v>Map</v>
  </rv>
  <rv s="1">
    <fb>0.10124777183600701</fb>
    <v>28</v>
  </rv>
  <rv s="1">
    <fb>28051</fb>
    <v>29</v>
  </rv>
  <rv s="1">
    <fb>33.241</fb>
    <v>30</v>
  </rv>
  <rv s="1">
    <fb>240</fb>
    <v>31</v>
  </rv>
  <rv s="0">
    <v>536870912</v>
    <v>Malabo</v>
    <v>a651a936-416b-8865-8640-d9313a9fbb41</v>
    <v>en-US</v>
    <v>Map</v>
  </rv>
  <rv s="1">
    <fb>5654.5140000000001</fb>
    <v>29</v>
  </rv>
  <rv s="1">
    <fb>124.346722780622</fb>
    <v>32</v>
  </rv>
  <rv s="1">
    <fb>1.2386986020510899E-2</fb>
    <v>28</v>
  </rv>
  <rv s="1">
    <fb>4.5129999999999999</fb>
    <v>30</v>
  </rv>
  <rv s="1">
    <fb>0.55486631886419202</fb>
    <v>28</v>
  </rv>
  <rv s="1">
    <fb>11026774945.341499</fb>
    <v>34</v>
  </rv>
  <rv s="1">
    <fb>0.61775150000000001</fb>
    <v>28</v>
  </rv>
  <rv s="1">
    <fb>1.8528800000000002E-2</fb>
    <v>28</v>
  </rv>
  <rv s="1">
    <fb>62.6</fb>
    <v>36</v>
  </rv>
  <rv s="0">
    <v>805306368</v>
    <v>Fransisco Pascual Obama Asue (Prime Minister)</v>
    <v>866a8f6f-cc6f-e44d-64c2-9d1af127ab78</v>
    <v>en-US</v>
    <v>Generic</v>
  </rv>
  <rv s="0">
    <v>805306368</v>
    <v>Teodoro Nguema Obiang Mangue (Second Vice-President)</v>
    <v>cd01b474-cb2a-2f50-5ba5-246aa0df0201</v>
    <v>en-US</v>
    <v>Generic</v>
  </rv>
  <rv s="0">
    <v>805306368</v>
    <v>Teodoro Obiang Nguema Mbasogo (President)</v>
    <v>ff654507-17c8-d887-73af-fdce32a12e3e</v>
    <v>en-US</v>
    <v>Generic</v>
  </rv>
  <rv s="3">
    <v>181</v>
  </rv>
  <rv s="4">
    <v>https://www.bing.com/search?q=equatorial+guinea&amp;form=skydnc</v>
    <v>Learn more on Bing</v>
  </rv>
  <rv s="1">
    <fb>58.402000000000001</fb>
    <v>36</v>
  </rv>
  <rv s="1">
    <fb>301</fb>
    <v>36</v>
  </rv>
  <rv s="3">
    <v>182</v>
  </rv>
  <rv s="1">
    <fb>0.7198487268</fb>
    <v>28</v>
  </rv>
  <rv s="1">
    <fb>0.4</fb>
    <v>30</v>
  </rv>
  <rv s="1">
    <fb>1355986</fb>
    <v>29</v>
  </rv>
  <rv s="1">
    <fb>0.61966999053955096</fb>
    <v>28</v>
  </rv>
  <rv s="0">
    <v>536870912</v>
    <v>Bioko Norte Province</v>
    <v>14fc1409-3f1f-b855-2446-9ce14d0b5f3e</v>
    <v>en-US</v>
    <v>Map</v>
  </rv>
  <rv s="0">
    <v>536870912</v>
    <v>Annobón Province</v>
    <v>1832d49e-856d-b5f4-2a05-3309385e03d3</v>
    <v>en-US</v>
    <v>Map</v>
  </rv>
  <rv s="0">
    <v>536870912</v>
    <v>Litoral Province</v>
    <v>047e4980-33aa-8d25-c0ce-06e32be00646</v>
    <v>en-US</v>
    <v>Map</v>
  </rv>
  <rv s="0">
    <v>536870912</v>
    <v>Kié-Ntem Province</v>
    <v>204a3e52-8eb7-0732-eacd-6291775ec8c0</v>
    <v>en-US</v>
    <v>Map</v>
  </rv>
  <rv s="0">
    <v>536870912</v>
    <v>Centro Sur Province</v>
    <v>99a10643-78ca-776e-ac63-0513f78fd3b5</v>
    <v>en-US</v>
    <v>Map</v>
  </rv>
  <rv s="0">
    <v>536870912</v>
    <v>Bioko Sur Province</v>
    <v>dcd49031-0c35-b602-2add-827409efb255</v>
    <v>en-US</v>
    <v>Map</v>
  </rv>
  <rv s="0">
    <v>536870912</v>
    <v>Wele-Nzas Province</v>
    <v>84e2e94c-ab91-a60f-13e1-f7470b791925</v>
    <v>en-US</v>
    <v>Map</v>
  </rv>
  <rv s="3">
    <v>183</v>
  </rv>
  <rv s="1">
    <fb>6.0845982822971802E-2</fb>
    <v>28</v>
  </rv>
  <rv s="1">
    <fb>0.79400000000000004</fb>
    <v>28</v>
  </rv>
  <rv s="1">
    <fb>6.4330000877380403E-2</fb>
    <v>37</v>
  </rv>
  <rv s="1">
    <fb>984812</fb>
    <v>29</v>
  </rv>
  <rv s="39">
    <v>#VALUE!</v>
    <v>en-US</v>
    <v>d592e294-4288-2e5b-b5c2-c21e3ee0d1a1</v>
    <v>536870912</v>
    <v>1</v>
    <v>598</v>
    <v>599</v>
    <v>Equatorial Guinea</v>
    <v>24</v>
    <v>49</v>
    <v>Map</v>
    <v>26</v>
    <v>600</v>
    <v>GQ</v>
    <v>3141</v>
    <v>3142</v>
    <v>767</v>
    <v>3143</v>
    <v>3144</v>
    <v>3145</v>
    <v>3146</v>
    <v>3147</v>
    <v>3148</v>
    <v>XAF</v>
    <v>Equatorial Guinea, officially the Republic of Equatorial Guinea, is a country on the west coast of Central Africa, with an area of 28,000 square kilometres. Formerly the colony of Spanish Guinea, its post-independence name evokes its location near both the Equator and the Gulf of Guinea. As of 2021, the country had a population of 1,468,777.</v>
    <v>3149</v>
    <v>3150</v>
    <v>365</v>
    <v>3151</v>
    <v>3152</v>
    <v>3153</v>
    <v>3154</v>
    <v>3145</v>
    <v>3158</v>
    <v>3159</v>
    <v>3160</v>
    <v>3161</v>
    <v>1354</v>
    <v>Equatorial Guinea</v>
    <v>Let Us Tread the Path of Our Immense Happiness</v>
    <v>3162</v>
    <v>Republic of Equatorial Guinea</v>
    <v>3163</v>
    <v>3164</v>
    <v>3165</v>
    <v>3166</v>
    <v>3174</v>
    <v>3175</v>
    <v>349</v>
    <v>3176</v>
    <v>3177</v>
    <v>Equatorial Guinea</v>
    <v>3178</v>
    <v>mdp/vdpid/69</v>
  </rv>
  <rv s="0">
    <v>536870912</v>
    <v>Estonia</v>
    <v>f0376b26-dffc-a05d-34b7-ffeabc3bf31b</v>
    <v>en-US</v>
    <v>Map</v>
  </rv>
  <rv s="1">
    <fb>0.23073383942949199</fb>
    <v>28</v>
  </rv>
  <rv s="1">
    <fb>45228</fb>
    <v>29</v>
  </rv>
  <rv s="1">
    <fb>372</fb>
    <v>31</v>
  </rv>
  <rv s="0">
    <v>536870912</v>
    <v>Tallinn</v>
    <v>1448d438-3d52-297f-67c5-9331c9a18778</v>
    <v>en-US</v>
    <v>Map</v>
  </rv>
  <rv s="1">
    <fb>16589.508000000002</fb>
    <v>29</v>
  </rv>
  <rv s="1">
    <fb>122.14231282148999</fb>
    <v>32</v>
  </rv>
  <rv s="1">
    <fb>2.27725931243518E-2</fb>
    <v>28</v>
  </rv>
  <rv s="1">
    <fb>6732.3674731561096</fb>
    <v>29</v>
  </rv>
  <rv s="1">
    <fb>1.59</fb>
    <v>30</v>
  </rv>
  <rv s="1">
    <fb>0.513365561917702</fb>
    <v>28</v>
  </rv>
  <rv s="1">
    <fb>13.0562153357344</fb>
    <v>36</v>
  </rv>
  <rv s="1">
    <fb>1.1399999999999999</fb>
    <v>33</v>
  </rv>
  <rv s="1">
    <fb>31386949981.236</fb>
    <v>34</v>
  </rv>
  <rv s="1">
    <fb>0.97230170000000005</fb>
    <v>28</v>
  </rv>
  <rv s="1">
    <fb>0.69635029999999998</fb>
    <v>28</v>
  </rv>
  <rv s="1">
    <fb>2.1</fb>
    <v>36</v>
  </rv>
  <rv s="0">
    <v>805306368</v>
    <v>Margus Tsahkna (Minister)</v>
    <v>a4434033-cb16-4131-942d-74201d2ee519</v>
    <v>en-US</v>
    <v>Generic</v>
  </rv>
  <rv s="0">
    <v>805306368</v>
    <v>Kaja Kallas (Prime Minister)</v>
    <v>fc77b338-6404-472a-0f72-deb23d9c3575</v>
    <v>en-US</v>
    <v>Generic</v>
  </rv>
  <rv s="3">
    <v>184</v>
  </rv>
  <rv s="4">
    <v>https://www.bing.com/search?q=estonia&amp;form=skydnc</v>
    <v>Learn more on Bing</v>
  </rv>
  <rv s="1">
    <fb>78.243902439024396</fb>
    <v>36</v>
  </rv>
  <rv s="1">
    <fb>9</fb>
    <v>36</v>
  </rv>
  <rv s="1">
    <fb>3.14</fb>
    <v>33</v>
  </rv>
  <rv s="3">
    <v>185</v>
  </rv>
  <rv s="1">
    <fb>0.22772006980000001</fb>
    <v>28</v>
  </rv>
  <rv s="1">
    <fb>4.4832999999999998</fb>
    <v>30</v>
  </rv>
  <rv s="1">
    <fb>1331824</fb>
    <v>29</v>
  </rv>
  <rv s="1">
    <fb>0.22500000000000001</fb>
    <v>28</v>
  </rv>
  <rv s="1">
    <fb>0.38400000000000001</fb>
    <v>28</v>
  </rv>
  <rv s="1">
    <fb>0.63560001373290997</fb>
    <v>28</v>
  </rv>
  <rv s="0">
    <v>536870912</v>
    <v>Järva County</v>
    <v>e0f572f5-55d7-7ad7-0c19-7f07a1550540</v>
    <v>en-US</v>
    <v>Map</v>
  </rv>
  <rv s="0">
    <v>536870912</v>
    <v>Võru County</v>
    <v>45ee177e-bcdf-d7f7-5bb0-50650c8501cd</v>
    <v>en-US</v>
    <v>Map</v>
  </rv>
  <rv s="0">
    <v>536870912</v>
    <v>Jõgeva County</v>
    <v>b993b493-5f0b-e4b2-a04c-744fa8db72fd</v>
    <v>en-US</v>
    <v>Map</v>
  </rv>
  <rv s="0">
    <v>536870912</v>
    <v>Lääne-Viru County</v>
    <v>10d22dab-77a4-3f43-cc0f-f83d19e135a1</v>
    <v>en-US</v>
    <v>Map</v>
  </rv>
  <rv s="0">
    <v>536870912</v>
    <v>Harju County</v>
    <v>2a1d336d-1b4c-4335-a392-b90039c6c8fa</v>
    <v>en-US</v>
    <v>Map</v>
  </rv>
  <rv s="0">
    <v>536870912</v>
    <v>Tartu County</v>
    <v>dbbb421a-7ad6-3849-ad40-56c296bf0934</v>
    <v>en-US</v>
    <v>Map</v>
  </rv>
  <rv s="0">
    <v>536870912</v>
    <v>Viljandi County</v>
    <v>311e5af3-3de1-11b4-f8c4-a831bbb9981f</v>
    <v>en-US</v>
    <v>Map</v>
  </rv>
  <rv s="0">
    <v>536870912</v>
    <v>Pärnu County</v>
    <v>1a253dbb-6c2c-1b47-b861-898d0c9f2eab</v>
    <v>en-US</v>
    <v>Map</v>
  </rv>
  <rv s="0">
    <v>536870912</v>
    <v>Hiiu County</v>
    <v>a63657c7-4c2f-dc2c-682c-a06b44680e7d</v>
    <v>en-US</v>
    <v>Map</v>
  </rv>
  <rv s="0">
    <v>536870912</v>
    <v>Rapla County</v>
    <v>5558401d-0270-4148-76a2-427cc456e7a6</v>
    <v>en-US</v>
    <v>Map</v>
  </rv>
  <rv s="0">
    <v>536870912</v>
    <v>Ida-Viru County</v>
    <v>f8750387-e5f1-ce49-0018-9e85739082a1</v>
    <v>en-US</v>
    <v>Map</v>
  </rv>
  <rv s="0">
    <v>536870912</v>
    <v>Valga County</v>
    <v>047260a8-5172-08c2-e79b-c1e7a3af92f5</v>
    <v>en-US</v>
    <v>Map</v>
  </rv>
  <rv s="0">
    <v>536870912</v>
    <v>Saare County</v>
    <v>c392c03e-8580-f106-7afd-cbd448ed8908</v>
    <v>en-US</v>
    <v>Map</v>
  </rv>
  <rv s="3">
    <v>186</v>
  </rv>
  <rv s="1">
    <fb>0.20875750801183598</fb>
    <v>28</v>
  </rv>
  <rv s="1">
    <fb>5.1149997711181595E-2</fb>
    <v>37</v>
  </rv>
  <rv s="1">
    <fb>916024</fb>
    <v>29</v>
  </rv>
  <rv s="6">
    <v>#VALUE!</v>
    <v>en-US</v>
    <v>f0376b26-dffc-a05d-34b7-ffeabc3bf31b</v>
    <v>536870912</v>
    <v>1</v>
    <v>609</v>
    <v>48</v>
    <v>Estonia</v>
    <v>24</v>
    <v>49</v>
    <v>Map</v>
    <v>26</v>
    <v>610</v>
    <v>EE</v>
    <v>3181</v>
    <v>3182</v>
    <v>1231</v>
    <v>2104</v>
    <v>3183</v>
    <v>3184</v>
    <v>3185</v>
    <v>3186</v>
    <v>3187</v>
    <v>EUR</v>
    <v>Estonia, officially the Republic of Estonia, is a country in Northern Europe. It is bordered to the north by the Gulf of Finland across from Finland, to the west by the Baltic Sea across from Sweden, to the south by Latvia, and to the east by Lake Peipus and Russia. The territory of Estonia consists of the mainland, the larger islands of Saaremaa and Hiiumaa, and over 2,200 other islands and islets on the eastern coast of the Baltic Sea, covering a total area of 45,339 square kilometres. The capital city Tallinn and Tartu are the two largest urban areas of the country. The Estonian language is the autochthonous and the official language of Estonia; it is the first language of the majority of its population, as well as the world's second most spoken Finnic language.</v>
    <v>3188</v>
    <v>3189</v>
    <v>3190</v>
    <v>3191</v>
    <v>3192</v>
    <v>3193</v>
    <v>3194</v>
    <v>3195</v>
    <v>3196</v>
    <v>3184</v>
    <v>3199</v>
    <v>3200</v>
    <v>3201</v>
    <v>3202</v>
    <v>3203</v>
    <v>Estonia</v>
    <v>Mu isamaa, mu õnn ja rõõm</v>
    <v>3204</v>
    <v>Republic of Estonia</v>
    <v>3205</v>
    <v>3206</v>
    <v>3207</v>
    <v>1384</v>
    <v>3208</v>
    <v>3209</v>
    <v>635</v>
    <v>499</v>
    <v>3052</v>
    <v>1928</v>
    <v>3210</v>
    <v>3224</v>
    <v>3225</v>
    <v>1618</v>
    <v>2444</v>
    <v>3226</v>
    <v>Estonia</v>
    <v>3227</v>
    <v>mdp/vdpid/70</v>
  </rv>
  <rv s="0">
    <v>536870912</v>
    <v>Eswatini</v>
    <v>a1047ed0-3be6-d8ba-2ae9-d0e238489403</v>
    <v>en-US</v>
    <v>Map</v>
  </rv>
  <rv s="1">
    <fb>17364</fb>
    <v>29</v>
  </rv>
  <rv s="1">
    <fb>268</fb>
    <v>31</v>
  </rv>
  <rv s="0">
    <v>536870912</v>
    <v>Mbabane</v>
    <v>f3c9c8f8-c428-f726-888f-c3b71b28e243</v>
    <v>en-US</v>
    <v>Map</v>
  </rv>
  <rv s="1">
    <fb>3791304348</fb>
    <v>34</v>
  </rv>
  <rv s="2">
    <v>12</v>
    <v>26</v>
    <v>622</v>
    <v>6</v>
    <v>0</v>
    <v>Image of Eswatini</v>
  </rv>
  <rv s="3">
    <v>187</v>
  </rv>
  <rv s="4">
    <v>https://www.bing.com/search?q=swaziland&amp;form=skydnc</v>
    <v>Learn more on Bing</v>
  </rv>
  <rv s="3">
    <v>188</v>
  </rv>
  <rv s="1">
    <fb>0.11312622850000001</fb>
    <v>28</v>
  </rv>
  <rv s="1">
    <fb>1093238</fb>
    <v>29</v>
  </rv>
  <rv s="0">
    <v>536870912</v>
    <v>Hhohho Region</v>
    <v>5cbb9867-68f0-dfae-31d8-260bb65cd9e2</v>
    <v>en-US</v>
    <v>Map</v>
  </rv>
  <rv s="0">
    <v>536870912</v>
    <v>Shiselweni Region</v>
    <v>24c0af79-273c-8ef4-31a2-88770dcdb438</v>
    <v>en-US</v>
    <v>Map</v>
  </rv>
  <rv s="0">
    <v>536870912</v>
    <v>Manzini Region</v>
    <v>d988f9f5-25ba-5905-98dc-1d16a363997c</v>
    <v>en-US</v>
    <v>Map</v>
  </rv>
  <rv s="0">
    <v>536870912</v>
    <v>Lubombo Region</v>
    <v>f44423b9-d145-3179-7b7b-d65466ca7d00</v>
    <v>en-US</v>
    <v>Map</v>
  </rv>
  <rv s="3">
    <v>189</v>
  </rv>
  <rv s="1">
    <fb>0.28600363200289097</fb>
    <v>28</v>
  </rv>
  <rv s="3">
    <v>190</v>
  </rv>
  <rv s="40">
    <v>#VALUE!</v>
    <v>en-US</v>
    <v>a1047ed0-3be6-d8ba-2ae9-d0e238489403</v>
    <v>536870912</v>
    <v>1</v>
    <v>619</v>
    <v>620</v>
    <v>Eswatini</v>
    <v>24</v>
    <v>25</v>
    <v>Map</v>
    <v>26</v>
    <v>621</v>
    <v>3230</v>
    <v>3231</v>
    <v>3232</v>
    <v>Eswatini, officially the Kingdom of Eswatini and formerly named Swaziland, is a landlocked country in Southern Africa. It is bordered by Mozambique to its northeast and South Africa to its north, west, south, and southeast. At no more than 200 kilometres north to south and 130 kilometres east to west, Eswatini is one of the smallest countries in Africa; despite this, its climate and topography are diverse, ranging from a cool and mountainous highveld to a hot and dry lowveld.</v>
    <v>3233</v>
    <v>3234</v>
    <v>3232</v>
    <v>3235</v>
    <v>3236</v>
    <v>Eswatini</v>
    <v>Nkulunkulu Mnikati wetibusiso temaSwati</v>
    <v>3237</v>
    <v>Kingdom of eSwatini</v>
    <v>3238</v>
    <v>3239</v>
    <v>3244</v>
    <v>3245</v>
    <v>3246</v>
    <v>Eswatini</v>
    <v>mdp/vdpid/260</v>
  </rv>
  <rv s="0">
    <v>536870912</v>
    <v>Ethiopia</v>
    <v>37e8cce3-f9b7-eca4-846f-b8b7e9cb6fb8</v>
    <v>en-US</v>
    <v>Map</v>
  </rv>
  <rv s="1">
    <fb>0.36259000000000002</fb>
    <v>28</v>
  </rv>
  <rv s="1">
    <fb>1104300</fb>
    <v>29</v>
  </rv>
  <rv s="1">
    <fb>138000</fb>
    <v>29</v>
  </rv>
  <rv s="1">
    <fb>32.338999999999999</fb>
    <v>30</v>
  </rv>
  <rv s="1">
    <fb>251</fb>
    <v>31</v>
  </rv>
  <rv s="0">
    <v>536870912</v>
    <v>Addis Ababa</v>
    <v>938abfc6-a154-7e94-5bda-6ce5f148a1f5</v>
    <v>en-US</v>
    <v>Map</v>
  </rv>
  <rv s="1">
    <fb>14869.684999999999</fb>
    <v>29</v>
  </rv>
  <rv s="1">
    <fb>143.85508616915899</fb>
    <v>32</v>
  </rv>
  <rv s="1">
    <fb>0.15809632171934701</fb>
    <v>28</v>
  </rv>
  <rv s="1">
    <fb>69.198753162430407</fb>
    <v>29</v>
  </rv>
  <rv s="1">
    <fb>4.2469999999999999</fb>
    <v>30</v>
  </rv>
  <rv s="1">
    <fb>0.12539599609374999</fb>
    <v>28</v>
  </rv>
  <rv s="1">
    <fb>6.5698066296372399</fb>
    <v>36</v>
  </rv>
  <rv s="1">
    <fb>0.75</fb>
    <v>33</v>
  </rv>
  <rv s="1">
    <fb>96107662398.174896</fb>
    <v>34</v>
  </rv>
  <rv s="1">
    <fb>1.0097149000000001</fb>
    <v>28</v>
  </rv>
  <rv s="1">
    <fb>8.1053200000000006E-2</fb>
    <v>28</v>
  </rv>
  <rv s="2">
    <v>13</v>
    <v>26</v>
    <v>632</v>
    <v>6</v>
    <v>0</v>
    <v>Image of Ethiopia</v>
  </rv>
  <rv s="1">
    <fb>39.1</fb>
    <v>36</v>
  </rv>
  <rv s="0">
    <v>805306368</v>
    <v>Sahle-Work Zewde (President)</v>
    <v>4b20dd10-f8d7-8913-1948-a569c303c835</v>
    <v>en-US</v>
    <v>Generic</v>
  </rv>
  <rv s="0">
    <v>805306368</v>
    <v>Abiy Ahmed (Prime Minister)</v>
    <v>8b769640-264e-25d4-5b3b-3b3d837de7f3</v>
    <v>en-US</v>
    <v>Generic</v>
  </rv>
  <rv s="3">
    <v>191</v>
  </rv>
  <rv s="4">
    <v>https://www.bing.com/search?q=ethiopia&amp;form=skydnc</v>
    <v>Learn more on Bing</v>
  </rv>
  <rv s="1">
    <fb>66.239999999999995</fb>
    <v>36</v>
  </rv>
  <rv s="1">
    <fb>401</fb>
    <v>36</v>
  </rv>
  <rv s="3">
    <v>192</v>
  </rv>
  <rv s="1">
    <fb>0.3781040625</fb>
    <v>28</v>
  </rv>
  <rv s="1">
    <fb>7.6899999999999996E-2</fb>
    <v>30</v>
  </rv>
  <rv s="1">
    <fb>112078730</fb>
    <v>29</v>
  </rv>
  <rv s="1">
    <fb>0.28499999999999998</fb>
    <v>28</v>
  </rv>
  <rv s="1">
    <fb>0.121</fb>
    <v>28</v>
  </rv>
  <rv s="1">
    <fb>0.16300000000000001</fb>
    <v>28</v>
  </rv>
  <rv s="1">
    <fb>0.79550003051757801</fb>
    <v>28</v>
  </rv>
  <rv s="0">
    <v>536870912</v>
    <v>Dire Dawa</v>
    <v>dd9c686e-aed6-8366-bd0d-110a8039b49c</v>
    <v>en-US</v>
    <v>Map</v>
  </rv>
  <rv s="0">
    <v>536870912</v>
    <v>Tigray Region</v>
    <v>f948be5d-0e78-13ff-ddd2-976f549dfa79</v>
    <v>en-US</v>
    <v>Map</v>
  </rv>
  <rv s="0">
    <v>536870912</v>
    <v>Somali Region</v>
    <v>568cb122-5c34-e129-0eb8-472efad75e94</v>
    <v>en-US</v>
    <v>Map</v>
  </rv>
  <rv s="0">
    <v>536870912</v>
    <v>Afar Region</v>
    <v>c769ad43-641f-6ac5-378e-f1eb44ec9da0</v>
    <v>en-US</v>
    <v>Map</v>
  </rv>
  <rv s="0">
    <v>536870912</v>
    <v>Gambela Region</v>
    <v>cb278b79-0633-4f8c-0d07-23d94b4068dc</v>
    <v>en-US</v>
    <v>Map</v>
  </rv>
  <rv s="0">
    <v>536870912</v>
    <v>Southern Nations, Nationalities, and Peoples' Region</v>
    <v>5bb4fb8b-124b-f1c3-4ec1-8efeb1ad282a</v>
    <v>en-US</v>
    <v>Map</v>
  </rv>
  <rv s="0">
    <v>536870912</v>
    <v>Amhara Region</v>
    <v>18974485-7701-f939-eb43-6ed0021bf853</v>
    <v>en-US</v>
    <v>Map</v>
  </rv>
  <rv s="0">
    <v>536870912</v>
    <v>Benishangul-Gumuz Region</v>
    <v>e9e914ad-0904-d200-5dcf-f523e1778e0b</v>
    <v>en-US</v>
    <v>Map</v>
  </rv>
  <rv s="0">
    <v>536870912</v>
    <v>Harari Region</v>
    <v>3ae0a830-f196-f556-1385-db52b991e080</v>
    <v>en-US</v>
    <v>Map</v>
  </rv>
  <rv s="3">
    <v>193</v>
  </rv>
  <rv s="1">
    <fb>7.5122310532462003E-2</fb>
    <v>28</v>
  </rv>
  <rv s="1">
    <fb>0.377</fb>
    <v>28</v>
  </rv>
  <rv s="1">
    <fb>2.0810000896453903E-2</fb>
    <v>37</v>
  </rv>
  <rv s="1">
    <fb>23788710</fb>
    <v>29</v>
  </rv>
  <rv s="41">
    <v>#VALUE!</v>
    <v>en-US</v>
    <v>37e8cce3-f9b7-eca4-846f-b8b7e9cb6fb8</v>
    <v>536870912</v>
    <v>1</v>
    <v>629</v>
    <v>630</v>
    <v>Ethiopia</v>
    <v>24</v>
    <v>25</v>
    <v>Map</v>
    <v>26</v>
    <v>631</v>
    <v>ET</v>
    <v>3249</v>
    <v>3250</v>
    <v>3251</v>
    <v>3252</v>
    <v>3253</v>
    <v>3254</v>
    <v>3255</v>
    <v>3256</v>
    <v>3257</v>
    <v>ETB</v>
    <v>Ethiopia, officially the Federal Democratic Republic of Ethiopia, is a landlocked country in the Horn of Africa. It shares borders with Eritrea to the north, Djibouti to the northeast, Somalia to the east and northeast, Kenya to the south, South Sudan to the west, and Sudan to the northwest. Ethiopia has a total area of 1,100,000 square kilometres. It is home to 117 million inhabitants, making it the 12th-most populous country in the world and the 2nd-most populous in Africa after Nigeria. The national capital and largest city, Addis Ababa, lies several kilometres west of the East African Rift that splits the country into the African and Somali tectonic plates.</v>
    <v>3258</v>
    <v>3259</v>
    <v>3260</v>
    <v>3261</v>
    <v>3262</v>
    <v>3263</v>
    <v>3264</v>
    <v>3265</v>
    <v>3266</v>
    <v>3267</v>
    <v>3254</v>
    <v>3270</v>
    <v>3271</v>
    <v>3272</v>
    <v>3273</v>
    <v>Ethiopia</v>
    <v>March Forward, Dear Mother Ethiopia</v>
    <v>3274</v>
    <v>Federal Democratic Republic of Ethiopia</v>
    <v>3275</v>
    <v>3276</v>
    <v>3277</v>
    <v>2983</v>
    <v>3278</v>
    <v>393</v>
    <v>1367</v>
    <v>1478</v>
    <v>3279</v>
    <v>3280</v>
    <v>3281</v>
    <v>3291</v>
    <v>3292</v>
    <v>2328</v>
    <v>3293</v>
    <v>3294</v>
    <v>Ethiopia</v>
    <v>3295</v>
    <v>mdp/vdpid/73</v>
  </rv>
  <rv s="0">
    <v>536870912</v>
    <v>Fiji</v>
    <v>1e7531ea-2f80-cf66-239a-b27dc04ddd4e</v>
    <v>en-US</v>
    <v>Map</v>
  </rv>
  <rv s="1">
    <fb>0.23262178434592201</fb>
    <v>28</v>
  </rv>
  <rv s="1">
    <fb>18274</fb>
    <v>29</v>
  </rv>
  <rv s="1">
    <fb>4000</fb>
    <v>29</v>
  </rv>
  <rv s="1">
    <fb>21.277000000000001</fb>
    <v>30</v>
  </rv>
  <rv s="1">
    <fb>679</fb>
    <v>31</v>
  </rv>
  <rv s="0">
    <v>536870912</v>
    <v>Suva</v>
    <v>b704f0f6-e1f9-1c45-bd45-fb55dee9d3e5</v>
    <v>en-US</v>
    <v>Map</v>
  </rv>
  <rv s="1">
    <fb>2046.1859999999999</fb>
    <v>29</v>
  </rv>
  <rv s="1">
    <fb>132.297245600612</fb>
    <v>32</v>
  </rv>
  <rv s="1">
    <fb>1.7731018246026999E-2</fb>
    <v>28</v>
  </rv>
  <rv s="1">
    <fb>2.774</fb>
    <v>30</v>
  </rv>
  <rv s="1">
    <fb>0.55941981256627793</fb>
    <v>28</v>
  </rv>
  <rv s="1">
    <fb>0.82</fb>
    <v>33</v>
  </rv>
  <rv s="1">
    <fb>5535548972.4125204</fb>
    <v>34</v>
  </rv>
  <rv s="1">
    <fb>1.0643889</fb>
    <v>28</v>
  </rv>
  <rv s="1">
    <fb>0.16136690000000001</fb>
    <v>28</v>
  </rv>
  <rv s="1">
    <fb>21.6</fb>
    <v>36</v>
  </rv>
  <rv s="0">
    <v>805306368</v>
    <v>George Konrote (President)</v>
    <v>2286efa1-93be-9451-fa72-48125c26a143</v>
    <v>en-US</v>
    <v>Generic</v>
  </rv>
  <rv s="0">
    <v>805306368</v>
    <v>Frank Bainimarama (Prime Minister)</v>
    <v>e3a9a3b8-6d4e-e41d-02c9-c5a90be5e2ab</v>
    <v>en-US</v>
    <v>Generic</v>
  </rv>
  <rv s="3">
    <v>194</v>
  </rv>
  <rv s="4">
    <v>https://www.bing.com/search?q=fiji&amp;form=skydnc</v>
    <v>Learn more on Bing</v>
  </rv>
  <rv s="1">
    <fb>67.340999999999994</fb>
    <v>36</v>
  </rv>
  <rv s="1">
    <fb>34</fb>
    <v>36</v>
  </rv>
  <rv s="1">
    <fb>1.28</fb>
    <v>33</v>
  </rv>
  <rv s="3">
    <v>195</v>
  </rv>
  <rv s="1">
    <fb>0.21413080000000001</fb>
    <v>28</v>
  </rv>
  <rv s="1">
    <fb>0.83740000000000003</fb>
    <v>30</v>
  </rv>
  <rv s="1">
    <fb>889953</fb>
    <v>29</v>
  </rv>
  <rv s="1">
    <fb>0.29699999999999999</fb>
    <v>28</v>
  </rv>
  <rv s="1">
    <fb>0.44700000000000001</fb>
    <v>28</v>
  </rv>
  <rv s="1">
    <fb>0.113</fb>
    <v>28</v>
  </rv>
  <rv s="1">
    <fb>0.152</fb>
    <v>28</v>
  </rv>
  <rv s="1">
    <fb>0.576430015563965</fb>
    <v>28</v>
  </rv>
  <rv s="0">
    <v>536870912</v>
    <v>Rotuma</v>
    <v>b605ba05-20f0-8901-96c7-8f61c4f12c3b</v>
    <v>en-US</v>
    <v>Map</v>
  </rv>
  <rv s="0">
    <v>536870912</v>
    <v>Central Division, Fiji</v>
    <v>bbdd7043-1c11-f3c3-0ef2-27c066fda921</v>
    <v>en-US</v>
    <v>Map</v>
  </rv>
  <rv s="0">
    <v>536870912</v>
    <v>Western Division, Fiji</v>
    <v>b02669d6-429e-0673-8796-2e37e1b6d993</v>
    <v>en-US</v>
    <v>Map</v>
  </rv>
  <rv s="0">
    <v>536870912</v>
    <v>Northern Division, Fiji</v>
    <v>ba9161fe-8aee-89ca-70ac-9f43e9ed184f</v>
    <v>en-US</v>
    <v>Map</v>
  </rv>
  <rv s="0">
    <v>536870912</v>
    <v>Namosi Province</v>
    <v>13dfc3ec-34c1-3522-7c6f-fce3b26477b2</v>
    <v>en-US</v>
    <v>Map</v>
  </rv>
  <rv s="0">
    <v>536870912</v>
    <v>Rewa Province</v>
    <v>e547cbc4-b7da-ab30-60ad-6fa35674f021</v>
    <v>en-US</v>
    <v>Map</v>
  </rv>
  <rv s="0">
    <v>536870912</v>
    <v>Nadroga-Navosa Province</v>
    <v>b18f81eb-4c8c-68f5-bb09-dcc2a7db9eaa</v>
    <v>en-US</v>
    <v>Map</v>
  </rv>
  <rv s="0">
    <v>536870912</v>
    <v>Eastern Division, Fiji</v>
    <v>343070ff-38b8-9270-a138-881ce98add99</v>
    <v>en-US</v>
    <v>Map</v>
  </rv>
  <rv s="0">
    <v>536870912</v>
    <v>Ra Province</v>
    <v>b2f132a6-39e3-b009-4989-69d7671a6e39</v>
    <v>en-US</v>
    <v>Map</v>
  </rv>
  <rv s="0">
    <v>536870912</v>
    <v>Tailevu Province</v>
    <v>9d500bb8-ebfa-b55a-652a-e5f434618971</v>
    <v>en-US</v>
    <v>Map</v>
  </rv>
  <rv s="0">
    <v>536870912</v>
    <v>Macuata Province</v>
    <v>acb5bd4c-4052-9098-1b1d-2add52a47cdf</v>
    <v>en-US</v>
    <v>Map</v>
  </rv>
  <rv s="0">
    <v>536870912</v>
    <v>Serua Province</v>
    <v>74d96b9f-bebb-a92b-a2e5-d8c9497e0fd7</v>
    <v>en-US</v>
    <v>Map</v>
  </rv>
  <rv s="0">
    <v>536870912</v>
    <v>Cakaudrove Province</v>
    <v>e9a6bfcb-2dfc-c317-defb-8de767e2b1fd</v>
    <v>en-US</v>
    <v>Map</v>
  </rv>
  <rv s="0">
    <v>536870912</v>
    <v>Naitasiri Province</v>
    <v>03c90abb-f1df-444c-8429-093e2761aab5</v>
    <v>en-US</v>
    <v>Map</v>
  </rv>
  <rv s="3">
    <v>196</v>
  </rv>
  <rv s="1">
    <fb>0.24186678779757798</fb>
    <v>28</v>
  </rv>
  <rv s="3">
    <v>197</v>
  </rv>
  <rv s="1">
    <fb>0.32100000000000001</fb>
    <v>28</v>
  </rv>
  <rv s="1">
    <fb>4.1009998321533202E-2</fb>
    <v>37</v>
  </rv>
  <rv s="1">
    <fb>505048</fb>
    <v>29</v>
  </rv>
  <rv s="20">
    <v>#VALUE!</v>
    <v>en-US</v>
    <v>1e7531ea-2f80-cf66-239a-b27dc04ddd4e</v>
    <v>536870912</v>
    <v>1</v>
    <v>640</v>
    <v>237</v>
    <v>Fiji</v>
    <v>24</v>
    <v>49</v>
    <v>Map</v>
    <v>26</v>
    <v>641</v>
    <v>FJ</v>
    <v>3298</v>
    <v>3299</v>
    <v>3300</v>
    <v>3301</v>
    <v>3302</v>
    <v>3303</v>
    <v>3304</v>
    <v>3305</v>
    <v>3306</v>
    <v>FJD</v>
    <v>Fiji, officially the Republic of Fiji, is an island country in Melanesia, part of Oceania in the South Pacific Ocean. It lies about 1,100 nautical miles northeast of New Zealand. Fiji consists of an archipelago of more than 330 islands—of which about 110 are permanently inhabited—and more than 500 islets, amounting to a total land area of about 18,300 square kilometres. The most outlying island group is Ono-i-Lau. About 87% of the total population of 883,483 live on the two major islands, Viti Levu and Vanua Levu. About three-quarters of Fijians live on Viti Levu's coasts: either in the capital city of Suva; or in smaller urban centres such as Nadi—where tourism is the major local industry; or in Lautoka, where the sugar-cane industry is dominant. The interior of Viti Levu is sparsely inhabited because of its terrain.</v>
    <v>3307</v>
    <v>3308</v>
    <v>365</v>
    <v>3309</v>
    <v>3310</v>
    <v>3311</v>
    <v>3312</v>
    <v>3313</v>
    <v>3303</v>
    <v>3316</v>
    <v>3317</v>
    <v>3318</v>
    <v>3319</v>
    <v>3320</v>
    <v>Fiji</v>
    <v>God Bless Fiji</v>
    <v>3321</v>
    <v>Republic of the Fiji Islands</v>
    <v>3322</v>
    <v>3323</v>
    <v>3324</v>
    <v>1581</v>
    <v>3325</v>
    <v>3326</v>
    <v>101</v>
    <v>102</v>
    <v>3327</v>
    <v>3328</v>
    <v>3329</v>
    <v>3344</v>
    <v>3345</v>
    <v>3346</v>
    <v>3347</v>
    <v>3348</v>
    <v>Fiji</v>
    <v>3349</v>
    <v>mdp/vdpid/78</v>
  </rv>
  <rv s="0">
    <v>536870912</v>
    <v>Finland</v>
    <v>ceea53a9-734c-46c7-a9f7-185e7cf6826e</v>
    <v>en-US</v>
    <v>Map</v>
  </rv>
  <rv s="1">
    <fb>7.4857688131354697E-2</fb>
    <v>28</v>
  </rv>
  <rv s="1">
    <fb>338145</fb>
    <v>29</v>
  </rv>
  <rv s="1">
    <fb>25000</fb>
    <v>29</v>
  </rv>
  <rv s="1">
    <fb>8.6</fb>
    <v>30</v>
  </rv>
  <rv s="1">
    <fb>358</fb>
    <v>31</v>
  </rv>
  <rv s="0">
    <v>536870912</v>
    <v>Helsinki</v>
    <v>0aeca411-32eb-87fa-e67f-5c3dacc3532c</v>
    <v>en-US</v>
    <v>Map</v>
  </rv>
  <rv s="1">
    <fb>45870.502999999997</fb>
    <v>29</v>
  </rv>
  <rv s="1">
    <fb>112.331712088838</fb>
    <v>32</v>
  </rv>
  <rv s="1">
    <fb>1.0240939296342899E-2</fb>
    <v>28</v>
  </rv>
  <rv s="1">
    <fb>15249.989380230199</fb>
    <v>29</v>
  </rv>
  <rv s="1">
    <fb>1.41</fb>
    <v>30</v>
  </rv>
  <rv s="1">
    <fb>0.7310716988582151</fb>
    <v>28</v>
  </rv>
  <rv s="1">
    <fb>40.207982989952903</fb>
    <v>36</v>
  </rv>
  <rv s="1">
    <fb>1.45</fb>
    <v>33</v>
  </rv>
  <rv s="1">
    <fb>268761201364.70499</fb>
    <v>34</v>
  </rv>
  <rv s="1">
    <fb>1.0015464000000001</fb>
    <v>28</v>
  </rv>
  <rv s="1">
    <fb>0.88197829999999999</fb>
    <v>28</v>
  </rv>
  <rv s="1">
    <fb>1.4</fb>
    <v>36</v>
  </rv>
  <rv s="0">
    <v>805306368</v>
    <v>Sauli Niinistö (President)</v>
    <v>dfa3cf27-7df7-88a9-8b9c-02e10c3ab58a</v>
    <v>en-US</v>
    <v>Generic</v>
  </rv>
  <rv s="0">
    <v>805306368</v>
    <v>Sanna Marin (Prime Minister)</v>
    <v>2147c3a9-c2d0-5e3e-459f-cbdc6866afcf</v>
    <v>en-US</v>
    <v>Generic</v>
  </rv>
  <rv s="3">
    <v>198</v>
  </rv>
  <rv s="4">
    <v>https://www.bing.com/search?q=finland&amp;form=skydnc</v>
    <v>Learn more on Bing</v>
  </rv>
  <rv s="1">
    <fb>81.734146341463401</fb>
    <v>36</v>
  </rv>
  <rv s="1">
    <fb>183765380000</fb>
    <v>34</v>
  </rv>
  <rv s="3">
    <v>199</v>
  </rv>
  <rv s="1">
    <fb>0.19890897120000001</fb>
    <v>28</v>
  </rv>
  <rv s="1">
    <fb>3.8079999999999998</fb>
    <v>30</v>
  </rv>
  <rv s="1">
    <fb>5520314</fb>
    <v>29</v>
  </rv>
  <rv s="1">
    <fb>0.36899999999999999</fb>
    <v>28</v>
  </rv>
  <rv s="1">
    <fb>0.17399999999999999</fb>
    <v>28</v>
  </rv>
  <rv s="1">
    <fb>0.59081001281738299</fb>
    <v>28</v>
  </rv>
  <rv s="0">
    <v>536870912</v>
    <v>Lapland</v>
    <v>35688ab6-5a44-f256-ae52-9509c95e57c4</v>
    <v>en-US</v>
    <v>Map</v>
  </rv>
  <rv s="0">
    <v>536870912</v>
    <v>Kainuu</v>
    <v>7528e56e-a1c3-7311-5e74-00b9ae5b6616</v>
    <v>en-US</v>
    <v>Map</v>
  </rv>
  <rv s="0">
    <v>536870912</v>
    <v>Ostrobothnia</v>
    <v>433576fc-e9eb-202e-bf37-ad7d25850cd2</v>
    <v>en-US</v>
    <v>Map</v>
  </rv>
  <rv s="0">
    <v>536870912</v>
    <v>Pirkanmaa</v>
    <v>efa83642-e73e-4c06-3b89-befa0538fef8</v>
    <v>en-US</v>
    <v>Map</v>
  </rv>
  <rv s="0">
    <v>536870912</v>
    <v>Central Finland</v>
    <v>da7cb687-7e8e-9492-e8d7-971a6acd8591</v>
    <v>en-US</v>
    <v>Map</v>
  </rv>
  <rv s="0">
    <v>536870912</v>
    <v>Kymenlaakso</v>
    <v>420f22d8-81a7-101d-bbbd-695a0d9c0254</v>
    <v>en-US</v>
    <v>Map</v>
  </rv>
  <rv s="0">
    <v>536870912</v>
    <v>North Karelia</v>
    <v>8f782f0d-9789-3cf0-a6bd-73c64f46ad75</v>
    <v>en-US</v>
    <v>Map</v>
  </rv>
  <rv s="0">
    <v>536870912</v>
    <v>Southern Finland Province</v>
    <v>af9c08a4-1f94-1cf0-0bc0-328630543c25</v>
    <v>en-US</v>
    <v>Map</v>
  </rv>
  <rv s="0">
    <v>536870912</v>
    <v>Uusimaa</v>
    <v>aeb26ea9-2089-3324-80d3-641f3baa97bc</v>
    <v>en-US</v>
    <v>Map</v>
  </rv>
  <rv s="0">
    <v>536870912</v>
    <v>Western Finland Province</v>
    <v>6d64d02d-0e9e-f056-63d3-1bcdd2a4c0a3</v>
    <v>en-US</v>
    <v>Map</v>
  </rv>
  <rv s="0">
    <v>536870912</v>
    <v>Eastern Finland Province</v>
    <v>62f213ce-6c50-86c1-32f1-509b85abbb93</v>
    <v>en-US</v>
    <v>Map</v>
  </rv>
  <rv s="0">
    <v>536870912</v>
    <v>Southwest Finland</v>
    <v>36f656ca-0603-8487-ecd9-ad449dcc8d00</v>
    <v>en-US</v>
    <v>Map</v>
  </rv>
  <rv s="0">
    <v>536870912</v>
    <v>Central Ostrobothnia</v>
    <v>2ea2271e-1e9b-9eb0-5c2e-1956c8acdec8</v>
    <v>en-US</v>
    <v>Map</v>
  </rv>
  <rv s="0">
    <v>536870912</v>
    <v>Satakunta</v>
    <v>62dab655-b1ff-c539-4d43-b29a865d202d</v>
    <v>en-US</v>
    <v>Map</v>
  </rv>
  <rv s="0">
    <v>536870912</v>
    <v>South Karelia</v>
    <v>0242e7c7-6306-3225-9d67-6224857383b8</v>
    <v>en-US</v>
    <v>Map</v>
  </rv>
  <rv s="3">
    <v>200</v>
  </rv>
  <rv s="1">
    <fb>0.20839038093492801</fb>
    <v>28</v>
  </rv>
  <rv s="1">
    <fb>6.594999790191651E-2</fb>
    <v>37</v>
  </rv>
  <rv s="1">
    <fb>4716888</fb>
    <v>29</v>
  </rv>
  <rv s="35">
    <v>#VALUE!</v>
    <v>en-US</v>
    <v>ceea53a9-734c-46c7-a9f7-185e7cf6826e</v>
    <v>536870912</v>
    <v>1</v>
    <v>651</v>
    <v>516</v>
    <v>Finland</v>
    <v>24</v>
    <v>49</v>
    <v>Map</v>
    <v>26</v>
    <v>534</v>
    <v>FI</v>
    <v>3352</v>
    <v>3353</v>
    <v>3354</v>
    <v>3355</v>
    <v>3356</v>
    <v>3357</v>
    <v>3358</v>
    <v>3359</v>
    <v>3360</v>
    <v>EUR</v>
    <v>Finland, officially the Republic of Finland, is a Nordic country in Northern Europe. It shares land borders with Sweden to the northwest, Norway to the north, and Russia to the east, with the Gulf of Bothnia to the west and the Gulf of Finland across Estonia to the south. Finland covers an area of 338,455 square kilometres with a population of 5.5 million. Helsinki is the capital and largest city, forming a larger metropolitan area with the neighbouring cities of Espoo, Kauniainen, and Vantaa. The vast majority of the population are ethnic Finns; Finnish, alongside Swedish, are the official languages. Finland's climate varies from humid continental in the south to the boreal in the north. The land cover is primarily a boreal forest biome, with more than 180,000 recorded lakes.</v>
    <v>3361</v>
    <v>3362</v>
    <v>3363</v>
    <v>3364</v>
    <v>3365</v>
    <v>3366</v>
    <v>3367</v>
    <v>3368</v>
    <v>3369</v>
    <v>3357</v>
    <v>3372</v>
    <v>3373</v>
    <v>3374</v>
    <v>3375</v>
    <v>2636</v>
    <v>Finland</v>
    <v>Maamme</v>
    <v>3376</v>
    <v>Republic of Finland</v>
    <v>3377</v>
    <v>3378</v>
    <v>3379</v>
    <v>184</v>
    <v>516</v>
    <v>3380</v>
    <v>325</v>
    <v>188</v>
    <v>2987</v>
    <v>3381</v>
    <v>3382</v>
    <v>3398</v>
    <v>3399</v>
    <v>1618</v>
    <v>150</v>
    <v>3400</v>
    <v>Finland</v>
    <v>3401</v>
    <v>mdp/vdpid/77</v>
  </rv>
  <rv s="0">
    <v>536870912</v>
    <v>France</v>
    <v>c7bfe2de-4f82-e23c-ae42-8544b5b5c0ea</v>
    <v>en-US</v>
    <v>Map</v>
  </rv>
  <rv s="1">
    <fb>0.524475441661716</fb>
    <v>28</v>
  </rv>
  <rv s="1">
    <fb>643801</fb>
    <v>29</v>
  </rv>
  <rv s="1">
    <fb>307000</fb>
    <v>29</v>
  </rv>
  <rv s="1">
    <fb>11.3</fb>
    <v>30</v>
  </rv>
  <rv s="1">
    <fb>33</fb>
    <v>31</v>
  </rv>
  <rv s="0">
    <v>536870912</v>
    <v>Paris</v>
    <v>85584d24-2116-5b98-89f9-5714db931ac6</v>
    <v>en-US</v>
    <v>Map</v>
  </rv>
  <rv s="1">
    <fb>303275.56800000003</fb>
    <v>29</v>
  </rv>
  <rv s="1">
    <fb>110.04856675289</fb>
    <v>32</v>
  </rv>
  <rv s="1">
    <fb>1.1082549228829199E-2</fb>
    <v>28</v>
  </rv>
  <rv s="1">
    <fb>6939.5214736692897</fb>
    <v>29</v>
  </rv>
  <rv s="1">
    <fb>1.88</fb>
    <v>30</v>
  </rv>
  <rv s="1">
    <fb>0.31233278442262596</fb>
    <v>28</v>
  </rv>
  <rv s="1">
    <fb>46.487970872236403</fb>
    <v>36</v>
  </rv>
  <rv s="1">
    <fb>1.39</fb>
    <v>33</v>
  </rv>
  <rv s="1">
    <fb>2715518274227.4502</fb>
    <v>34</v>
  </rv>
  <rv s="1">
    <fb>1.0251076000000001</fb>
    <v>28</v>
  </rv>
  <rv s="1">
    <fb>0.65629000000000004</fb>
    <v>28</v>
  </rv>
  <rv s="1">
    <fb>3.4</fb>
    <v>36</v>
  </rv>
  <rv s="0">
    <v>805306368</v>
    <v>Emmanuel Macron (President)</v>
    <v>35be5a56-7a78-6352-b158-60da8f84c858</v>
    <v>en-US</v>
    <v>Generic</v>
  </rv>
  <rv s="0">
    <v>805306368</v>
    <v>Roselyne Bachelot (Minister)</v>
    <v>2a0c630d-70bc-51cd-a63a-068dc4e0f0b1</v>
    <v>en-US</v>
    <v>Generic</v>
  </rv>
  <rv s="0">
    <v>805306368</v>
    <v>Gérald Darmanin (Minister)</v>
    <v>3038fdd5-aac1-41a8-0374-bbf6c1c6a306</v>
    <v>en-US</v>
    <v>Generic</v>
  </rv>
  <rv s="0">
    <v>805306368</v>
    <v>Élisabeth Borne (Minister)</v>
    <v>c29b2cc1-1c10-86a9-30a2-9ab14a3d6e89</v>
    <v>en-US</v>
    <v>Generic</v>
  </rv>
  <rv s="0">
    <v>805306368</v>
    <v>Annick Girardin (Minister)</v>
    <v>d6ee7601-535b-d78f-561e-00070574adae</v>
    <v>en-US</v>
    <v>Generic</v>
  </rv>
  <rv s="0">
    <v>805306368</v>
    <v>Sébastien Lecornu (Minister)</v>
    <v>e47a48ba-584f-b611-b461-996ec493e56d</v>
    <v>en-US</v>
    <v>Generic</v>
  </rv>
  <rv s="3">
    <v>201</v>
  </rv>
  <rv s="4">
    <v>https://www.bing.com/search?q=france&amp;form=skydnc</v>
    <v>Learn more on Bing</v>
  </rv>
  <rv s="1">
    <fb>82.526829268292701</fb>
    <v>36</v>
  </rv>
  <rv s="1">
    <fb>2365950236659.3599</fb>
    <v>34</v>
  </rv>
  <rv s="1">
    <fb>11.16</fb>
    <v>33</v>
  </rv>
  <rv s="1">
    <fb>6.7968269799999995E-2</fb>
    <v>28</v>
  </rv>
  <rv s="1">
    <fb>3.2671999999999999</fb>
    <v>30</v>
  </rv>
  <rv s="1">
    <fb>67059887</fb>
    <v>29</v>
  </rv>
  <rv s="1">
    <fb>0.25800000000000001</fb>
    <v>28</v>
  </rv>
  <rv s="1">
    <fb>0.4</fb>
    <v>28</v>
  </rv>
  <rv s="1">
    <fb>0.16899999999999998</fb>
    <v>28</v>
  </rv>
  <rv s="1">
    <fb>0.55125999450683605</fb>
    <v>28</v>
  </rv>
  <rv s="0">
    <v>536870912</v>
    <v>Normandy</v>
    <v>3e508a17-1303-ffc1-9d13-493d159d305c</v>
    <v>en-US</v>
    <v>Map</v>
  </rv>
  <rv s="0">
    <v>536870912</v>
    <v>Ain</v>
    <v>71607760-ab2a-d381-87a5-d1eac5be2f1c</v>
    <v>en-US</v>
    <v>Map</v>
  </rv>
  <rv s="0">
    <v>536870912</v>
    <v>Val-d'Oise</v>
    <v>0ac64226-15b9-f259-7f89-a07ffeac79ec</v>
    <v>en-US</v>
    <v>Map</v>
  </rv>
  <rv s="0">
    <v>536870912</v>
    <v>Savoie</v>
    <v>b37e2d23-cea0-3534-4dd1-b0d7dd6fde8f</v>
    <v>en-US</v>
    <v>Map</v>
  </rv>
  <rv s="0">
    <v>536870912</v>
    <v>Réunion</v>
    <v>7d1fa0b0-e3d7-d903-d64d-489c03fd0a75</v>
    <v>en-US</v>
    <v>Map</v>
  </rv>
  <rv s="0">
    <v>536870912</v>
    <v>Yonne</v>
    <v>154c2e88-9a11-4cd1-d5e3-87f6a02d46f5</v>
    <v>en-US</v>
    <v>Map</v>
  </rv>
  <rv s="0">
    <v>536870912</v>
    <v>Lot</v>
    <v>e4a39c0f-80df-9cf6-8c6c-e8a2a63fec3a</v>
    <v>en-US</v>
    <v>Map</v>
  </rv>
  <rv s="0">
    <v>536870912</v>
    <v>Vendée</v>
    <v>7fe21032-33eb-c61f-ab06-3796d48b9159</v>
    <v>en-US</v>
    <v>Map</v>
  </rv>
  <rv s="0">
    <v>536870912</v>
    <v>Drôme</v>
    <v>292bc275-84e4-8bc3-5400-14bc5ca71d73</v>
    <v>en-US</v>
    <v>Map</v>
  </rv>
  <rv s="0">
    <v>536870912</v>
    <v>Martinique</v>
    <v>f245adef-ee09-9352-e265-2a287e5eadbe</v>
    <v>en-US</v>
    <v>Map</v>
  </rv>
  <rv s="0">
    <v>536870912</v>
    <v>Hauts-de-Seine</v>
    <v>b65da94e-a174-9970-cad6-b3bd1bbe50f8</v>
    <v>en-US</v>
    <v>Map</v>
  </rv>
  <rv s="0">
    <v>536870912</v>
    <v>Gironde</v>
    <v>5ac5e96b-c1a3-0353-c9e6-6e32bcd9b2a1</v>
    <v>en-US</v>
    <v>Map</v>
  </rv>
  <rv s="0">
    <v>536870912</v>
    <v>Dordogne</v>
    <v>be1aea9d-0a5e-02e0-5905-9fdf5c3a0511</v>
    <v>en-US</v>
    <v>Map</v>
  </rv>
  <rv s="0">
    <v>536870912</v>
    <v>Jura</v>
    <v>1c0af201-ce58-8ae7-5f8c-67fdaa748fb2</v>
    <v>en-US</v>
    <v>Map</v>
  </rv>
  <rv s="0">
    <v>536870912</v>
    <v>Indre</v>
    <v>644a2058-4d87-9f16-ed9e-dff4729d747c</v>
    <v>en-US</v>
    <v>Map</v>
  </rv>
  <rv s="0">
    <v>536870912</v>
    <v>Guadeloupe</v>
    <v>56b80aaa-d840-1a73-13ba-70eb9b61a642</v>
    <v>en-US</v>
    <v>Map</v>
  </rv>
  <rv s="0">
    <v>536870912</v>
    <v>Aube</v>
    <v>1792c130-60be-106e-1e44-cc254919ce05</v>
    <v>en-US</v>
    <v>Map</v>
  </rv>
  <rv s="0">
    <v>536870912</v>
    <v>Oise</v>
    <v>a806252b-efff-01b7-91bd-c36bc35224f3</v>
    <v>en-US</v>
    <v>Map</v>
  </rv>
  <rv s="0">
    <v>536870912</v>
    <v>Vienne</v>
    <v>108aa0c8-eac5-ed42-9c55-7576e85f4a8f</v>
    <v>en-US</v>
    <v>Map</v>
  </rv>
  <rv s="0">
    <v>536870912</v>
    <v>Ardèche</v>
    <v>bf1c9742-98a2-4942-a0cb-c8a2f0ff9701</v>
    <v>en-US</v>
    <v>Map</v>
  </rv>
  <rv s="0">
    <v>536870912</v>
    <v>Vosges</v>
    <v>5bd42721-6632-bb30-1f77-8a3f762976ac</v>
    <v>en-US</v>
    <v>Map</v>
  </rv>
  <rv s="0">
    <v>536870912</v>
    <v>Saint Pierre and Miquelon</v>
    <v>aa096cf4-a54e-cd44-7204-c28310ca40f4</v>
    <v>en-US</v>
    <v>Map</v>
  </rv>
  <rv s="0">
    <v>536870912</v>
    <v>French Guiana</v>
    <v>328feb88-20d1-8674-1574-3ce8cc0bc9e9</v>
    <v>en-US</v>
    <v>Map</v>
  </rv>
  <rv s="0">
    <v>536870912</v>
    <v>Rhône</v>
    <v>cc174d15-ddf1-2f1e-8656-f3af821f4831</v>
    <v>en-US</v>
    <v>Map</v>
  </rv>
  <rv s="0">
    <v>536870912</v>
    <v>Calvados</v>
    <v>c94f1118-6a31-5bbb-b12c-593bc8d4c180</v>
    <v>en-US</v>
    <v>Map</v>
  </rv>
  <rv s="0">
    <v>536870912</v>
    <v>Saint Barthélemy</v>
    <v>5c5081a9-306e-4f05-73a2-32b95a4b8600</v>
    <v>en-US</v>
    <v>Map</v>
  </rv>
  <rv s="0">
    <v>536870912</v>
    <v>Charente</v>
    <v>650da742-ab9d-e1cf-2b50-4b271b4c82ae</v>
    <v>en-US</v>
    <v>Map</v>
  </rv>
  <rv s="0">
    <v>536870912</v>
    <v>Pas-de-Calais</v>
    <v>0440f94f-7798-d9cc-6b38-da253dcc8637</v>
    <v>en-US</v>
    <v>Map</v>
  </rv>
  <rv s="0">
    <v>536870912</v>
    <v>Saône-et-Loire</v>
    <v>00a02b2b-4704-ef60-955a-22d0fd2b7f56</v>
    <v>en-US</v>
    <v>Map</v>
  </rv>
  <rv s="0">
    <v>536870912</v>
    <v>Landes</v>
    <v>fb21cbe8-be4b-f5f6-6e17-738a5f878e58</v>
    <v>en-US</v>
    <v>Map</v>
  </rv>
  <rv s="0">
    <v>536870912</v>
    <v>Aveyron</v>
    <v>661b9ea4-381a-b275-475e-c080ae790696</v>
    <v>en-US</v>
    <v>Map</v>
  </rv>
  <rv s="0">
    <v>536870912</v>
    <v>Cantal</v>
    <v>e9810dcc-9312-b403-0145-c937d59e4ce7</v>
    <v>en-US</v>
    <v>Map</v>
  </rv>
  <rv s="0">
    <v>536870912</v>
    <v>Seine-et-Marne</v>
    <v>584f98fc-30fd-f6be-956d-5aba683c1b4c</v>
    <v>en-US</v>
    <v>Map</v>
  </rv>
  <rv s="0">
    <v>536870912</v>
    <v>Ille-et-Vilaine</v>
    <v>81c210ee-46e3-91d8-1da8-228bb8a241f2</v>
    <v>en-US</v>
    <v>Map</v>
  </rv>
  <rv s="0">
    <v>536870912</v>
    <v>Haute-Savoie</v>
    <v>a978c224-46e5-a035-f725-4b94288b7694</v>
    <v>en-US</v>
    <v>Map</v>
  </rv>
  <rv s="0">
    <v>536870912</v>
    <v>Loire-Atlantique</v>
    <v>bf4a4628-ceb5-b5d0-4889-890b473d3127</v>
    <v>en-US</v>
    <v>Map</v>
  </rv>
  <rv s="0">
    <v>536870912</v>
    <v>Nouvelle-Aquitaine</v>
    <v>7955f423-af31-d2e0-f045-b14668178865</v>
    <v>en-US</v>
    <v>Map</v>
  </rv>
  <rv s="0">
    <v>536870912</v>
    <v>Charente-Maritime</v>
    <v>10a89f8a-f91f-d426-88f4-6a1ac9788f5d</v>
    <v>en-US</v>
    <v>Map</v>
  </rv>
  <rv s="0">
    <v>536870912</v>
    <v>Deux-Sèvres</v>
    <v>a5ffcc63-68c6-7a82-3a9e-7002aefac16b</v>
    <v>en-US</v>
    <v>Map</v>
  </rv>
  <rv s="0">
    <v>536870912</v>
    <v>Sarthe</v>
    <v>4c97d56e-bc2d-9a00-8c8b-2cc6703c179b</v>
    <v>en-US</v>
    <v>Map</v>
  </rv>
  <rv s="0">
    <v>536870912</v>
    <v>Haute-Saône</v>
    <v>a2d8b2c4-ec74-84ee-777c-2f8277384514</v>
    <v>en-US</v>
    <v>Map</v>
  </rv>
  <rv s="0">
    <v>536870912</v>
    <v>Lot-et-Garonne</v>
    <v>847c1ec4-708f-d3ba-ef4a-ba275d255773</v>
    <v>en-US</v>
    <v>Map</v>
  </rv>
  <rv s="0">
    <v>536870912</v>
    <v>Hautes-Alpes</v>
    <v>92cfefe0-e047-398b-6d1f-6ab195cf9863</v>
    <v>en-US</v>
    <v>Map</v>
  </rv>
  <rv s="0">
    <v>536870912</v>
    <v>Nord</v>
    <v>bee37859-eaf9-d994-d502-267df9fdc01c</v>
    <v>en-US</v>
    <v>Map</v>
  </rv>
  <rv s="0">
    <v>536870912</v>
    <v>French Polynesia</v>
    <v>340e15d5-6b74-8497-bbfa-4c1f323f5483</v>
    <v>en-US</v>
    <v>Map</v>
  </rv>
  <rv s="0">
    <v>536870912</v>
    <v>New Caledonia</v>
    <v>25b2aeab-b390-d01e-1f7f-90be767bd899</v>
    <v>en-US</v>
    <v>Map</v>
  </rv>
  <rv s="0">
    <v>536870912</v>
    <v>Corsica</v>
    <v>7dae6ff4-03ba-2162-da4b-d4cf544ad43f</v>
    <v>en-US</v>
    <v>Map</v>
  </rv>
  <rv s="0">
    <v>536870912</v>
    <v>Wallis and Futuna</v>
    <v>db8aa235-58e4-9e3d-8799-6839f3d35025</v>
    <v>en-US</v>
    <v>Map</v>
  </rv>
  <rv s="0">
    <v>536870912</v>
    <v>Isère</v>
    <v>12375c6d-9f12-163c-5c43-5b6f59406225</v>
    <v>en-US</v>
    <v>Map</v>
  </rv>
  <rv s="0">
    <v>536870912</v>
    <v>Mayotte</v>
    <v>545cc8bc-c211-076d-ee26-d2ff955eb394</v>
    <v>en-US</v>
    <v>Map</v>
  </rv>
  <rv s="0">
    <v>536870912</v>
    <v>Centre-Val de Loire</v>
    <v>6aafd8c4-aba3-0388-62a3-d302e77f40c4</v>
    <v>en-US</v>
    <v>Map</v>
  </rv>
  <rv s="0">
    <v>536870912</v>
    <v>Val-de-Marne</v>
    <v>5b4d53ad-f7a6-a80c-27a1-6adc32898a8b</v>
    <v>en-US</v>
    <v>Map</v>
  </rv>
  <rv s="0">
    <v>536870912</v>
    <v>Corse-du-Sud</v>
    <v>4844fa58-0f98-1617-f356-09174f8729a3</v>
    <v>en-US</v>
    <v>Map</v>
  </rv>
  <rv s="0">
    <v>536870912</v>
    <v>Eure-et-Loir</v>
    <v>1e4727b6-6261-8213-f441-5e3789bfe140</v>
    <v>en-US</v>
    <v>Map</v>
  </rv>
  <rv s="0">
    <v>536870912</v>
    <v>Seine-Saint-Denis</v>
    <v>3d5ea2f7-2680-43ce-73aa-863db59b3648</v>
    <v>en-US</v>
    <v>Map</v>
  </rv>
  <rv s="0">
    <v>536870912</v>
    <v>Pyrénées-Orientales</v>
    <v>6f559f32-59f1-428e-3959-bbce1712c380</v>
    <v>en-US</v>
    <v>Map</v>
  </rv>
  <rv s="0">
    <v>536870912</v>
    <v>Bouches-du-Rhône</v>
    <v>d8a7c01f-e5cb-2eb2-d5b6-fc9cc97b3489</v>
    <v>en-US</v>
    <v>Map</v>
  </rv>
  <rv s="0">
    <v>536870912</v>
    <v>Indre-et-Loire</v>
    <v>57d64575-78c8-e5c0-f5a3-4c4ec79d9bd4</v>
    <v>en-US</v>
    <v>Map</v>
  </rv>
  <rv s="0">
    <v>536870912</v>
    <v>Ariège</v>
    <v>8550d5a1-b844-4c89-abe4-c6b979c99db4</v>
    <v>en-US</v>
    <v>Map</v>
  </rv>
  <rv s="0">
    <v>536870912</v>
    <v>Pyrénées-Atlantiques</v>
    <v>7a55ca85-3992-84c3-18bd-faab3cd83815</v>
    <v>en-US</v>
    <v>Map</v>
  </rv>
  <rv s="0">
    <v>536870912</v>
    <v>Seine-Maritime</v>
    <v>a21dc708-3140-5a55-7d01-803030360fb2</v>
    <v>en-US</v>
    <v>Map</v>
  </rv>
  <rv s="0">
    <v>536870912</v>
    <v>Hérault</v>
    <v>96589375-a7e9-f023-02e9-25d2769bac95</v>
    <v>en-US</v>
    <v>Map</v>
  </rv>
  <rv s="0">
    <v>536870912</v>
    <v>Meurthe-et-Moselle</v>
    <v>a85ebbf4-0a84-6ffd-ba7a-00e5d636d799</v>
    <v>en-US</v>
    <v>Map</v>
  </rv>
  <rv s="0">
    <v>536870912</v>
    <v>Maine-et-Loire</v>
    <v>dbd78e30-07ab-d6d1-cb42-fc01fb10a1e6</v>
    <v>en-US</v>
    <v>Map</v>
  </rv>
  <rv s="0">
    <v>536870912</v>
    <v>Côte-d'Or</v>
    <v>76b7f10f-67c3-85cf-9245-26043c740b36</v>
    <v>en-US</v>
    <v>Map</v>
  </rv>
  <rv s="0">
    <v>536870912</v>
    <v>Côtes-d'Armor</v>
    <v>3ac3ca4c-ae1d-7922-48a0-0fffb472646e</v>
    <v>en-US</v>
    <v>Map</v>
  </rv>
  <rv s="0">
    <v>536870912</v>
    <v>Essonne</v>
    <v>0cc4a3e8-51e5-8308-126a-7f33952f640c</v>
    <v>en-US</v>
    <v>Map</v>
  </rv>
  <rv s="0">
    <v>536870912</v>
    <v>Alpes-Maritimes</v>
    <v>83901c43-49d0-9f7e-723e-4ca6daaacce2</v>
    <v>en-US</v>
    <v>Map</v>
  </rv>
  <rv s="0">
    <v>536870912</v>
    <v>Aude</v>
    <v>4dffa200-dea8-f5a0-2240-7e41a42ef177</v>
    <v>en-US</v>
    <v>Map</v>
  </rv>
  <rv s="0">
    <v>536870912</v>
    <v>Corrèze</v>
    <v>c5e194d5-0ea5-4d9d-9897-23fe510b1a40</v>
    <v>en-US</v>
    <v>Map</v>
  </rv>
  <rv s="0">
    <v>536870912</v>
    <v>Hautes-Pyrénées</v>
    <v>944accb5-1745-85f2-073a-28399fa8a190</v>
    <v>en-US</v>
    <v>Map</v>
  </rv>
  <rv s="0">
    <v>536870912</v>
    <v>Alpes-de-Haute-Provence</v>
    <v>2463acbf-5353-3875-acb9-7279cc06fb2c</v>
    <v>en-US</v>
    <v>Map</v>
  </rv>
  <rv s="0">
    <v>536870912</v>
    <v>Var</v>
    <v>e65178f9-77a3-fb70-b0b7-8c6ca7b078da</v>
    <v>en-US</v>
    <v>Map</v>
  </rv>
  <rv s="0">
    <v>536870912</v>
    <v>Gard</v>
    <v>a2b00a36-67df-6330-1cb0-8b76f83f62ef</v>
    <v>en-US</v>
    <v>Map</v>
  </rv>
  <rv s="0">
    <v>536870912</v>
    <v>Loiret</v>
    <v>a6fbc858-6174-1507-1ef3-722b5331eb96</v>
    <v>en-US</v>
    <v>Map</v>
  </rv>
  <rv s="0">
    <v>536870912</v>
    <v>Loir-et-Cher</v>
    <v>15209369-9104-c387-8520-a5f92fd0704c</v>
    <v>en-US</v>
    <v>Map</v>
  </rv>
  <rv s="0">
    <v>536870912</v>
    <v>Haute-Garonne</v>
    <v>c75adb65-dddc-9ed9-5ec6-599b9553fdac</v>
    <v>en-US</v>
    <v>Map</v>
  </rv>
  <rv s="0">
    <v>536870912</v>
    <v>Somme</v>
    <v>37ea7117-b9d2-d6e6-f85c-c89a0b536bc9</v>
    <v>en-US</v>
    <v>Map</v>
  </rv>
  <rv s="0">
    <v>536870912</v>
    <v>Yvelines</v>
    <v>347a10bd-a260-932d-0437-44fbe26803c7</v>
    <v>en-US</v>
    <v>Map</v>
  </rv>
  <rv s="0">
    <v>536870912</v>
    <v>Haute-Vienne</v>
    <v>0e6e4aef-9741-f2df-dd2a-70065668ce21</v>
    <v>en-US</v>
    <v>Map</v>
  </rv>
  <rv s="0">
    <v>536870912</v>
    <v>Bas-Rhin</v>
    <v>43349d05-a47b-cc66-cf48-66301f22f744</v>
    <v>en-US</v>
    <v>Map</v>
  </rv>
  <rv s="0">
    <v>536870912</v>
    <v>Puy-de-Dôme</v>
    <v>a8c0bbce-45c3-3fe6-28d3-08d27113db03</v>
    <v>en-US</v>
    <v>Map</v>
  </rv>
  <rv s="0">
    <v>536870912</v>
    <v>Gers</v>
    <v>ceea0c3c-7c1a-09ec-7796-1cce63160125</v>
    <v>en-US</v>
    <v>Map</v>
  </rv>
  <rv s="0">
    <v>536870912</v>
    <v>Eure</v>
    <v>ed6304ad-df4b-13a8-59be-ea574dc5bae1</v>
    <v>en-US</v>
    <v>Map</v>
  </rv>
  <rv s="0">
    <v>536870912</v>
    <v>Finistère</v>
    <v>aab13240-a95c-948a-482c-51ffcf16db90</v>
    <v>en-US</v>
    <v>Map</v>
  </rv>
  <rv s="0">
    <v>536870912</v>
    <v>Cher</v>
    <v>68e66cca-e778-a713-6053-2d9d229657f3</v>
    <v>en-US</v>
    <v>Map</v>
  </rv>
  <rv s="0">
    <v>536870912</v>
    <v>Morbihan</v>
    <v>d60daed9-494d-85e7-d992-512a02eff123</v>
    <v>en-US</v>
    <v>Map</v>
  </rv>
  <rv s="0">
    <v>536870912</v>
    <v>Doubs</v>
    <v>57dc7188-cb49-01c6-a78e-078be5045e3d</v>
    <v>en-US</v>
    <v>Map</v>
  </rv>
  <rv s="0">
    <v>536870912</v>
    <v>Manche</v>
    <v>30cb17cd-689e-aa53-7d74-ad51a66d71d8</v>
    <v>en-US</v>
    <v>Map</v>
  </rv>
  <rv s="0">
    <v>536870912</v>
    <v>Moselle</v>
    <v>7fc54835-e4c4-4cd9-af2a-bddfbd0c4e94</v>
    <v>en-US</v>
    <v>Map</v>
  </rv>
  <rv s="0">
    <v>536870912</v>
    <v>Tarn-et-Garonne</v>
    <v>54324480-3892-3992-76d4-5e1c8f8e2ea3</v>
    <v>en-US</v>
    <v>Map</v>
  </rv>
  <rv s="0">
    <v>536870912</v>
    <v>Allier</v>
    <v>1106a57f-4262-a0a7-7bff-d7a1933e4000</v>
    <v>en-US</v>
    <v>Map</v>
  </rv>
  <rv s="0">
    <v>536870912</v>
    <v>Vaucluse</v>
    <v>a190e32c-8b86-e903-d3ae-ae3e5feccb71</v>
    <v>en-US</v>
    <v>Map</v>
  </rv>
  <rv s="0">
    <v>536870912</v>
    <v>Ardennes</v>
    <v>2a95094e-9294-faa3-a8ab-8b2991b9e1a8</v>
    <v>en-US</v>
    <v>Map</v>
  </rv>
  <rv s="0">
    <v>536870912</v>
    <v>Haute-Marne</v>
    <v>bcc5642c-f3a6-2f37-f938-154c57cf50cd</v>
    <v>en-US</v>
    <v>Map</v>
  </rv>
  <rv s="0">
    <v>536870912</v>
    <v>Mayenne</v>
    <v>a2360257-339c-4162-b244-ce6258921bba</v>
    <v>en-US</v>
    <v>Map</v>
  </rv>
  <rv s="0">
    <v>536870912</v>
    <v>Meuse</v>
    <v>4c4d9f68-e7be-4788-ae1c-689c307eb428</v>
    <v>en-US</v>
    <v>Map</v>
  </rv>
  <rv s="0">
    <v>536870912</v>
    <v>Creuse</v>
    <v>dd371e57-c02d-2940-3824-8abcac3f5b16</v>
    <v>en-US</v>
    <v>Map</v>
  </rv>
  <rv s="0">
    <v>536870912</v>
    <v>Lozère</v>
    <v>51cda30d-0957-cc60-f449-7cedac5c2f5d</v>
    <v>en-US</v>
    <v>Map</v>
  </rv>
  <rv s="0">
    <v>536870912</v>
    <v>Territoire de Belfort</v>
    <v>c2174bec-fbf1-67a3-1cbf-0e07fb3c9d85</v>
    <v>en-US</v>
    <v>Map</v>
  </rv>
  <rv s="0">
    <v>536870912</v>
    <v>Aisne</v>
    <v>f675d7ad-5638-71f6-272f-3013bf6d8b52</v>
    <v>en-US</v>
    <v>Map</v>
  </rv>
  <rv s="0">
    <v>536870912</v>
    <v>Tarn</v>
    <v>83119498-14bb-1038-fdf0-bb1b17369b30</v>
    <v>en-US</v>
    <v>Map</v>
  </rv>
  <rv s="0">
    <v>536870912</v>
    <v>Haute-Loire</v>
    <v>7d62611c-1129-1318-46a4-32493d6d49e6</v>
    <v>en-US</v>
    <v>Map</v>
  </rv>
  <rv s="0">
    <v>536870912</v>
    <v>Haut-Rhin</v>
    <v>389dcf06-db1b-7fea-0231-4921fe772f1b</v>
    <v>en-US</v>
    <v>Map</v>
  </rv>
  <rv s="0">
    <v>536870912</v>
    <v>Orne</v>
    <v>ef487664-1442-683b-96a6-483af8b24a73</v>
    <v>en-US</v>
    <v>Map</v>
  </rv>
  <rv s="0">
    <v>536870912</v>
    <v>Haute-Corse</v>
    <v>7cc29b94-94ac-e3ea-e501-0b782e54084b</v>
    <v>en-US</v>
    <v>Map</v>
  </rv>
  <rv s="0">
    <v>536870912</v>
    <v>Nièvre</v>
    <v>cd451fbc-d1c0-f9b6-4fea-0866a8f9c27c</v>
    <v>en-US</v>
    <v>Map</v>
  </rv>
  <rv s="0">
    <v>536870912</v>
    <v>Grand Est</v>
    <v>e2f60e84-1701-6d84-e960-ba87138e3631</v>
    <v>en-US</v>
    <v>Map</v>
  </rv>
  <rv s="0">
    <v>536870912</v>
    <v>Collectivity of Saint Martin</v>
    <v>281a8fb2-1b63-4320-5d31-8f0fb46c4f1a</v>
    <v>en-US</v>
    <v>Map</v>
  </rv>
  <rv s="0">
    <v>536870912</v>
    <v>Auvergne-Rhône-Alpes</v>
    <v>b53940d0-b739-faf5-78d1-93f189f878c9</v>
    <v>en-US</v>
    <v>Map</v>
  </rv>
  <rv s="0">
    <v>536870912</v>
    <v>Hauts-de-France</v>
    <v>4eb2d0b0-8845-48d0-9343-9ba3e7fe81a0</v>
    <v>en-US</v>
    <v>Map</v>
  </rv>
  <rv s="0">
    <v>536870912</v>
    <v>Bourgogne-Franche-Comté</v>
    <v>4bc8dff1-8d72-5341-f405-63c7be8c6672</v>
    <v>en-US</v>
    <v>Map</v>
  </rv>
  <rv s="0">
    <v>536870912</v>
    <v>French Southern and Antarctic Lands</v>
    <v>b9d52319-44ee-bf16-d95f-72397f26ce4a</v>
    <v>en-US</v>
    <v>Map</v>
  </rv>
  <rv s="3">
    <v>202</v>
  </rv>
  <rv s="1">
    <fb>0.24229980509910898</fb>
    <v>28</v>
  </rv>
  <rv s="1">
    <fb>0.60699999999999998</fb>
    <v>28</v>
  </rv>
  <rv s="1">
    <fb>8.4270000457763714E-2</fb>
    <v>37</v>
  </rv>
  <rv s="1">
    <fb>54123364</fb>
    <v>29</v>
  </rv>
  <rv s="7">
    <v>#VALUE!</v>
    <v>en-US</v>
    <v>c7bfe2de-4f82-e23c-ae42-8544b5b5c0ea</v>
    <v>536870912</v>
    <v>1</v>
    <v>658</v>
    <v>60</v>
    <v>France</v>
    <v>24</v>
    <v>49</v>
    <v>Map</v>
    <v>26</v>
    <v>659</v>
    <v>FR</v>
    <v>3404</v>
    <v>3405</v>
    <v>3406</v>
    <v>3407</v>
    <v>3408</v>
    <v>3409</v>
    <v>3410</v>
    <v>3411</v>
    <v>3412</v>
    <v>EUR</v>
    <v>France, officially the French Republic, is a transcontinental country spanning Western Europe and overseas regions and territories in the Americas and the Atlantic, Pacific and Indian Oceans. Its metropolitan area extends from the Rhine to the Atlantic Ocean and from the Mediterranean Sea to the English Channel and the North Sea; overseas territories include French Guiana in South America, Saint Pierre and Miquelon in the North Atlantic, the French West Indies, and many islands in Oceania and the Indian Ocean. Due to its several coastal territories, France has the largest exclusive economic zone in the world. France borders Belgium, Luxembourg, Germany, Switzerland, Monaco, Italy, Andorra, and Spain in continental Europe, as well as the Netherlands, Suriname, and Brazil in the Americas via its overseas territories in French Guiana and Saint Martin. Its eighteen integral regions span a combined area of 643,801 km² and over 67 million people. France is a unitary semi-presidential republic with its capital in Paris, the country's largest city and main cultural and commercial centre; other major urban areas include Marseille, Lyon, Toulouse, Lille, Bordeaux, and Nice.</v>
    <v>3413</v>
    <v>3414</v>
    <v>3415</v>
    <v>3416</v>
    <v>3417</v>
    <v>3418</v>
    <v>3419</v>
    <v>3420</v>
    <v>3421</v>
    <v>3409</v>
    <v>3428</v>
    <v>3429</v>
    <v>3430</v>
    <v>3431</v>
    <v>2491</v>
    <v>3432</v>
    <v>France</v>
    <v>La Marseillaise</v>
    <v>1202</v>
    <v>French Republic</v>
    <v>3433</v>
    <v>3434</v>
    <v>3435</v>
    <v>1119</v>
    <v>3436</v>
    <v>3437</v>
    <v>1162</v>
    <v>499</v>
    <v>2399</v>
    <v>3438</v>
    <v>3439</v>
    <v>3553</v>
    <v>3554</v>
    <v>149</v>
    <v>3555</v>
    <v>3556</v>
    <v>France</v>
    <v>3557</v>
    <v>mdp/vdpid/84</v>
  </rv>
  <rv s="0">
    <v>536870912</v>
    <v>Gabon</v>
    <v>699f8937-631d-88ab-7da4-c4d4107ecdde</v>
    <v>en-US</v>
    <v>Map</v>
  </rv>
  <rv s="1">
    <fb>0.20025614157643498</fb>
    <v>28</v>
  </rv>
  <rv s="1">
    <fb>267667</fb>
    <v>29</v>
  </rv>
  <rv s="1">
    <fb>7000</fb>
    <v>29</v>
  </rv>
  <rv s="1">
    <fb>31.611000000000001</fb>
    <v>30</v>
  </rv>
  <rv s="1">
    <fb>241</fb>
    <v>31</v>
  </rv>
  <rv s="0">
    <v>536870912</v>
    <v>Libreville</v>
    <v>8cf1387f-7713-cd7f-c3f9-7f932df1bc10</v>
    <v>en-US</v>
    <v>Map</v>
  </rv>
  <rv s="1">
    <fb>5320.817</fb>
    <v>29</v>
  </rv>
  <rv s="1">
    <fb>122.18684118369301</fb>
    <v>32</v>
  </rv>
  <rv s="1">
    <fb>2.0619978836274502E-2</fb>
    <v>28</v>
  </rv>
  <rv s="1">
    <fb>1167.8522136107899</fb>
    <v>29</v>
  </rv>
  <rv s="1">
    <fb>3.9689999999999999</fb>
    <v>30</v>
  </rv>
  <rv s="1">
    <fb>0.90037645049869997</fb>
    <v>28</v>
  </rv>
  <rv s="1">
    <fb>22.786516313758199</fb>
    <v>36</v>
  </rv>
  <rv s="1">
    <fb>16657960228.089199</fb>
    <v>34</v>
  </rv>
  <rv s="1">
    <fb>1.3993362999999999</fb>
    <v>28</v>
  </rv>
  <rv s="1">
    <fb>8.3058599999999996E-2</fb>
    <v>28</v>
  </rv>
  <rv s="1">
    <fb>32.700000000000003</fb>
    <v>36</v>
  </rv>
  <rv s="0">
    <v>805306368</v>
    <v>Ali Bongo Ondimba (President)</v>
    <v>64ad2998-1807-78ba-820c-dbfa6acd9a42</v>
    <v>en-US</v>
    <v>Generic</v>
  </rv>
  <rv s="3">
    <v>203</v>
  </rv>
  <rv s="4">
    <v>https://www.bing.com/search?q=gabon&amp;form=skydnc</v>
    <v>Learn more on Bing</v>
  </rv>
  <rv s="1">
    <fb>66.186999999999998</fb>
    <v>36</v>
  </rv>
  <rv s="1">
    <fb>252</fb>
    <v>36</v>
  </rv>
  <rv s="1">
    <fb>1.46</fb>
    <v>33</v>
  </rv>
  <rv s="1">
    <fb>0.25904658609999998</fb>
    <v>28</v>
  </rv>
  <rv s="1">
    <fb>0.68189999999999995</fb>
    <v>30</v>
  </rv>
  <rv s="1">
    <fb>2172579</fb>
    <v>29</v>
  </rv>
  <rv s="1">
    <fb>0.27699999999999997</fb>
    <v>28</v>
  </rv>
  <rv s="1">
    <fb>0.06</fb>
    <v>28</v>
  </rv>
  <rv s="1">
    <fb>0.157</fb>
    <v>28</v>
  </rv>
  <rv s="1">
    <fb>0.52895000457763697</fb>
    <v>28</v>
  </rv>
  <rv s="0">
    <v>536870912</v>
    <v>Ngounié Province</v>
    <v>4a6d6361-635f-0d30-dfd0-9ed6a5cb63b0</v>
    <v>en-US</v>
    <v>Map</v>
  </rv>
  <rv s="0">
    <v>536870912</v>
    <v>Estuaire Province</v>
    <v>a6dad9ab-b3fa-277f-52a5-96da6142ea76</v>
    <v>en-US</v>
    <v>Map</v>
  </rv>
  <rv s="0">
    <v>536870912</v>
    <v>Ogooué-Maritime Province</v>
    <v>87c39d29-9e38-698e-6c3a-de6a5ec810ec</v>
    <v>en-US</v>
    <v>Map</v>
  </rv>
  <rv s="0">
    <v>536870912</v>
    <v>Moyen-Ogooué Province</v>
    <v>c2074810-8162-ffca-665c-e57d9f8148bf</v>
    <v>en-US</v>
    <v>Map</v>
  </rv>
  <rv s="0">
    <v>536870912</v>
    <v>Ogooué-Ivindo Province</v>
    <v>0c561973-31c3-1fa9-518d-1153f0cc5924</v>
    <v>en-US</v>
    <v>Map</v>
  </rv>
  <rv s="0">
    <v>536870912</v>
    <v>Ogooué-Lolo Province</v>
    <v>89ea1f8b-b578-d994-cfcd-fdf2e1250513</v>
    <v>en-US</v>
    <v>Map</v>
  </rv>
  <rv s="0">
    <v>536870912</v>
    <v>Woleu-Ntem Province</v>
    <v>e3a43d83-75e0-a65d-298f-14f219a370ce</v>
    <v>en-US</v>
    <v>Map</v>
  </rv>
  <rv s="0">
    <v>536870912</v>
    <v>Haut-Ogooué Province</v>
    <v>eb127ae8-c90a-a2a3-a593-02e2b551956d</v>
    <v>en-US</v>
    <v>Map</v>
  </rv>
  <rv s="0">
    <v>536870912</v>
    <v>Nyanga Province</v>
    <v>5033ff21-f53f-3e91-69e7-0afd46275833</v>
    <v>en-US</v>
    <v>Map</v>
  </rv>
  <rv s="3">
    <v>204</v>
  </rv>
  <rv s="1">
    <fb>0.102183913092029</fb>
    <v>28</v>
  </rv>
  <rv s="1">
    <fb>0.47100000000000003</fb>
    <v>28</v>
  </rv>
  <rv s="1">
    <fb>0.20003999710083001</fb>
    <v>37</v>
  </rv>
  <rv s="1">
    <fb>1949694</fb>
    <v>29</v>
  </rv>
  <rv s="6">
    <v>#VALUE!</v>
    <v>en-US</v>
    <v>699f8937-631d-88ab-7da4-c4d4107ecdde</v>
    <v>536870912</v>
    <v>1</v>
    <v>669</v>
    <v>48</v>
    <v>Gabon</v>
    <v>24</v>
    <v>49</v>
    <v>Map</v>
    <v>26</v>
    <v>670</v>
    <v>GA</v>
    <v>3560</v>
    <v>3561</v>
    <v>3562</v>
    <v>3563</v>
    <v>3564</v>
    <v>3565</v>
    <v>3566</v>
    <v>3567</v>
    <v>3568</v>
    <v>XAF</v>
    <v>Gabon, officially the Gabonese Republic, is a country on the west coast of Central Africa. Located on the equator, it is bordered by Equatorial Guinea to the northwest, Cameroon to the north, the Republic of the Congo on the east and south, and the Gulf of Guinea to the west. It has an area of nearly 270,000 square kilometres and its population is estimated at 2.1 million people. There are coastal plains, mountains, and a savanna in the east.</v>
    <v>3569</v>
    <v>3570</v>
    <v>3571</v>
    <v>3572</v>
    <v>775</v>
    <v>3573</v>
    <v>3574</v>
    <v>3575</v>
    <v>3576</v>
    <v>3565</v>
    <v>3578</v>
    <v>3579</v>
    <v>3580</v>
    <v>3581</v>
    <v>3582</v>
    <v>Gabon</v>
    <v>La Concorde</v>
    <v>1202</v>
    <v>Gabonese Republic</v>
    <v>3583</v>
    <v>3584</v>
    <v>3585</v>
    <v>633</v>
    <v>3586</v>
    <v>1258</v>
    <v>1774</v>
    <v>3587</v>
    <v>687</v>
    <v>3588</v>
    <v>3589</v>
    <v>3599</v>
    <v>3600</v>
    <v>349</v>
    <v>3601</v>
    <v>3602</v>
    <v>Gabon</v>
    <v>3603</v>
    <v>mdp/vdpid/87</v>
  </rv>
  <rv s="0">
    <v>536870912</v>
    <v>Gambia</v>
    <v>85386bee-ab6d-88df-9ba8-83cd1d537799</v>
    <v>en-US</v>
    <v>Map</v>
  </rv>
  <rv s="1">
    <fb>0.59782608695652195</fb>
    <v>28</v>
  </rv>
  <rv s="1">
    <fb>11300</fb>
    <v>29</v>
  </rv>
  <rv s="1">
    <fb>38.534999999999997</fb>
    <v>30</v>
  </rv>
  <rv s="1">
    <fb>220</fb>
    <v>31</v>
  </rv>
  <rv s="0">
    <v>536870912</v>
    <v>Banjul</v>
    <v>72e78ebd-b3dd-3152-78aa-ef828f48f70e</v>
    <v>en-US</v>
    <v>Map</v>
  </rv>
  <rv s="1">
    <fb>531.71500000000003</fb>
    <v>29</v>
  </rv>
  <rv s="1">
    <fb>172.730435584882</fb>
    <v>32</v>
  </rv>
  <rv s="1">
    <fb>7.1156762563118897E-2</fb>
    <v>28</v>
  </rv>
  <rv s="1">
    <fb>5.2190000000000003</fb>
    <v>30</v>
  </rv>
  <rv s="1">
    <fb>0.48379447243430396</fb>
    <v>28</v>
  </rv>
  <rv s="1">
    <fb>1.18</fb>
    <v>33</v>
  </rv>
  <rv s="1">
    <fb>1763819047.69838</fb>
    <v>34</v>
  </rv>
  <rv s="1">
    <fb>0.98014380000000001</fb>
    <v>28</v>
  </rv>
  <rv s="1">
    <fb>2.7246100000000002E-2</fb>
    <v>28</v>
  </rv>
  <rv s="0">
    <v>536870912</v>
    <v>Serekunda</v>
    <v>f3917dee-1062-2d23-ebf7-3c224aac6bb4</v>
    <v>en-US</v>
    <v>Map</v>
  </rv>
  <rv s="0">
    <v>805306368</v>
    <v>Sheikh Omar Faye (Minister)</v>
    <v>af753b63-78b4-9c69-5817-ddf34ab7f082</v>
    <v>en-US</v>
    <v>Generic</v>
  </rv>
  <rv s="0">
    <v>805306368</v>
    <v>Yankuba Sonko (Minister)</v>
    <v>54cd3ead-7b55-3e5a-4a4b-705b18c0e454</v>
    <v>en-US</v>
    <v>Generic</v>
  </rv>
  <rv s="0">
    <v>805306368</v>
    <v>Adama Barrow (President)</v>
    <v>b4a2470d-4f06-2a38-0d39-ec4d5af2e634</v>
    <v>en-US</v>
    <v>Generic</v>
  </rv>
  <rv s="0">
    <v>805306368</v>
    <v>Badara Joof (Vice President)</v>
    <v>70c51617-a0bb-ee5d-bdcf-0b27892ef99a</v>
    <v>en-US</v>
    <v>Generic</v>
  </rv>
  <rv s="3">
    <v>205</v>
  </rv>
  <rv s="4">
    <v>https://www.bing.com/search?q=the+gambia&amp;form=skydnc</v>
    <v>Learn more on Bing</v>
  </rv>
  <rv s="1">
    <fb>61.734999999999999</fb>
    <v>36</v>
  </rv>
  <rv s="1">
    <fb>597</fb>
    <v>36</v>
  </rv>
  <rv s="1">
    <fb>0.13</fb>
    <v>33</v>
  </rv>
  <rv s="1">
    <fb>0.20305275179999999</fb>
    <v>28</v>
  </rv>
  <rv s="1">
    <fb>0.1021</fb>
    <v>30</v>
  </rv>
  <rv s="1">
    <fb>2347706</fb>
    <v>29</v>
  </rv>
  <rv s="1">
    <fb>0.28699999999999998</fb>
    <v>28</v>
  </rv>
  <rv s="1">
    <fb>0.436</fb>
    <v>28</v>
  </rv>
  <rv s="1">
    <fb>0.11599999999999999</fb>
    <v>28</v>
  </rv>
  <rv s="1">
    <fb>0.59401000976562501</fb>
    <v>28</v>
  </rv>
  <rv s="0">
    <v>536870912</v>
    <v>Upper River Division</v>
    <v>a92ab152-33d4-b577-a430-49f713ce6dcf</v>
    <v>en-US</v>
    <v>Map</v>
  </rv>
  <rv s="0">
    <v>536870912</v>
    <v>Central River Division</v>
    <v>87326972-186c-d4c4-b40b-ac937cfacbdc</v>
    <v>en-US</v>
    <v>Map</v>
  </rv>
  <rv s="0">
    <v>536870912</v>
    <v>North Bank Division</v>
    <v>583c1a5a-476b-a07d-cf82-a86e811cf222</v>
    <v>en-US</v>
    <v>Map</v>
  </rv>
  <rv s="0">
    <v>536870912</v>
    <v>Lower River Division</v>
    <v>f41047a2-baef-157c-fac5-41a1cc34bcd5</v>
    <v>en-US</v>
    <v>Map</v>
  </rv>
  <rv s="3">
    <v>206</v>
  </rv>
  <rv s="1">
    <fb>9.3940904811868398E-2</fb>
    <v>28</v>
  </rv>
  <rv s="1">
    <fb>9.0559997558593799E-2</fb>
    <v>37</v>
  </rv>
  <rv s="1">
    <fb>1453958</fb>
    <v>29</v>
  </rv>
  <rv s="20">
    <v>#VALUE!</v>
    <v>en-US</v>
    <v>85386bee-ab6d-88df-9ba8-83cd1d537799</v>
    <v>536870912</v>
    <v>1</v>
    <v>678</v>
    <v>237</v>
    <v>Gambia</v>
    <v>24</v>
    <v>49</v>
    <v>Map</v>
    <v>26</v>
    <v>679</v>
    <v>GM</v>
    <v>3606</v>
    <v>3607</v>
    <v>767</v>
    <v>3608</v>
    <v>3609</v>
    <v>3610</v>
    <v>3611</v>
    <v>3612</v>
    <v>3613</v>
    <v>GMD</v>
    <v>The Gambia, officially the Republic of the Gambia, is a country in West Africa. It is the smallest country within mainland Africa and is surrounded by Senegal, except for its western coast on the Atlantic Ocean. The Gambia is situated on both sides of the lower reaches of the Gambia River, the nation's namesake, which flows through the centre of the Gambia and empties into the Atlantic Ocean, thus the long shape of the country. It has an area of 10,689 square kilometres with a population of 1,857,181 as of the April 2013 census. Banjul is the Gambian capital and the country's largest metropolitan area. The largest cities are Serekunda and Brikama.</v>
    <v>3614</v>
    <v>3615</v>
    <v>365</v>
    <v>3616</v>
    <v>3617</v>
    <v>3618</v>
    <v>3619</v>
    <v>421</v>
    <v>3620</v>
    <v>3625</v>
    <v>3626</v>
    <v>3627</v>
    <v>3628</v>
    <v>3629</v>
    <v>Gambia</v>
    <v>For The Gambia Our Homeland</v>
    <v>378</v>
    <v>Republic of The Gambia</v>
    <v>3630</v>
    <v>3631</v>
    <v>3632</v>
    <v>2029</v>
    <v>3633</v>
    <v>3634</v>
    <v>635</v>
    <v>583</v>
    <v>3635</v>
    <v>3588</v>
    <v>3636</v>
    <v>3641</v>
    <v>3642</v>
    <v>1690</v>
    <v>2923</v>
    <v>3643</v>
    <v>Gambia</v>
    <v>3644</v>
    <v>mdp/vdpid/86</v>
  </rv>
  <rv s="0">
    <v>536870912</v>
    <v>Georgia</v>
    <v>4fe7777a-3d26-0e6a-243d-ae6d45c843c6</v>
    <v>en-US</v>
    <v>Map</v>
  </rv>
  <rv s="1">
    <fb>0.34451000143905602</fb>
    <v>28</v>
  </rv>
  <rv s="1">
    <fb>69700</fb>
    <v>29</v>
  </rv>
  <rv s="1">
    <fb>26000</fb>
    <v>29</v>
  </rv>
  <rv s="1">
    <fb>13.472</fb>
    <v>30</v>
  </rv>
  <rv s="1">
    <fb>995</fb>
    <v>31</v>
  </rv>
  <rv s="0">
    <v>536870912</v>
    <v>Tbilisi</v>
    <v>31ae24b1-d13b-8788-7bd5-9f35a3a73a51</v>
    <v>en-US</v>
    <v>Map</v>
  </rv>
  <rv s="1">
    <fb>10128.254000000001</fb>
    <v>29</v>
  </rv>
  <rv s="1">
    <fb>133.61246666666699</fb>
    <v>32</v>
  </rv>
  <rv s="1">
    <fb>4.8528982169673093E-2</fb>
    <v>28</v>
  </rv>
  <rv s="1">
    <fb>2693.9727602251301</fb>
    <v>29</v>
  </rv>
  <rv s="1">
    <fb>2.06</fb>
    <v>30</v>
  </rv>
  <rv s="1">
    <fb>0.40615914553802701</fb>
    <v>28</v>
  </rv>
  <rv s="1">
    <fb>72.209535338091399</fb>
    <v>36</v>
  </rv>
  <rv s="1">
    <fb>0.76</fb>
    <v>33</v>
  </rv>
  <rv s="1">
    <fb>17743195770.199799</fb>
    <v>34</v>
  </rv>
  <rv s="1">
    <fb>0.98630840000000009</fb>
    <v>28</v>
  </rv>
  <rv s="1">
    <fb>0.63915500000000003</fb>
    <v>28</v>
  </rv>
  <rv s="1">
    <fb>8.6999999999999993</fb>
    <v>36</v>
  </rv>
  <rv s="0">
    <v>805306368</v>
    <v>Salome Zurabishvili (President)</v>
    <v>564492b1-3b3e-d77b-03a2-8d7b3fddcfe7</v>
    <v>en-US</v>
    <v>Generic</v>
  </rv>
  <rv s="3">
    <v>207</v>
  </rv>
  <rv s="4">
    <v>https://www.bing.com/search?q=georgia+country&amp;form=skydnc</v>
    <v>Learn more on Bing</v>
  </rv>
  <rv s="1">
    <fb>73.599999999999994</fb>
    <v>36</v>
  </rv>
  <rv s="1">
    <fb>25</fb>
    <v>36</v>
  </rv>
  <rv s="3">
    <v>208</v>
  </rv>
  <rv s="1">
    <fb>0.57324335049999997</fb>
    <v>28</v>
  </rv>
  <rv s="1">
    <fb>7.1200999999999999</fb>
    <v>30</v>
  </rv>
  <rv s="1">
    <fb>3720382</fb>
    <v>29</v>
  </rv>
  <rv s="1">
    <fb>0.27500000000000002</fb>
    <v>28</v>
  </rv>
  <rv s="1">
    <fb>0.43200000000000005</fb>
    <v>28</v>
  </rv>
  <rv s="1">
    <fb>0.115</fb>
    <v>28</v>
  </rv>
  <rv s="1">
    <fb>0.68330001831054699</fb>
    <v>28</v>
  </rv>
  <rv s="0">
    <v>536870912</v>
    <v>Kutaisi</v>
    <v>b182bb63-9a03-b4e3-8880-aa18e90417b0</v>
    <v>en-US</v>
    <v>Map</v>
  </rv>
  <rv s="0">
    <v>536870912</v>
    <v>Batumi</v>
    <v>633f88c2-cb33-0d8a-a162-06833e905d2a</v>
    <v>en-US</v>
    <v>Map</v>
  </rv>
  <rv s="0">
    <v>536870912</v>
    <v>Imereti</v>
    <v>1e812f4a-2025-a07a-65fb-7d5182bf6910</v>
    <v>en-US</v>
    <v>Map</v>
  </rv>
  <rv s="0">
    <v>536870912</v>
    <v>Kakheti</v>
    <v>2d9dd9c7-4159-0218-a43f-842dc3bac8ca</v>
    <v>en-US</v>
    <v>Map</v>
  </rv>
  <rv s="0">
    <v>536870912</v>
    <v>Abkhazia</v>
    <v>47d061ad-b406-461b-fa57-1d1a2d4a404e</v>
    <v>en-US</v>
    <v>Map</v>
  </rv>
  <rv s="0">
    <v>536870912</v>
    <v>Adjara</v>
    <v>0f3c77ac-b855-2bbf-cabd-becc162de66e</v>
    <v>en-US</v>
    <v>Map</v>
  </rv>
  <rv s="0">
    <v>536870912</v>
    <v>Gori</v>
    <v>ddc7b6ca-6515-e5e3-68e0-5dcb7bf4f64f</v>
    <v>en-US</v>
    <v>Map</v>
  </rv>
  <rv s="0">
    <v>536870912</v>
    <v>Poti</v>
    <v>68950da7-21db-5320-cec8-9fdf383485f9</v>
    <v>en-US</v>
    <v>Map</v>
  </rv>
  <rv s="0">
    <v>536870912</v>
    <v>Zugdidi</v>
    <v>2f8c016e-a1e0-60d6-e022-0df2b4bfaea4</v>
    <v>en-US</v>
    <v>Map</v>
  </rv>
  <rv s="0">
    <v>536870912</v>
    <v>Sukhumi</v>
    <v>c93b36e9-0bb4-0488-33aa-3664a993d8f4</v>
    <v>en-US</v>
    <v>Map</v>
  </rv>
  <rv s="0">
    <v>536870912</v>
    <v>Rustavi</v>
    <v>657784f3-7129-4535-ab60-8060ae9887d6</v>
    <v>en-US</v>
    <v>Map</v>
  </rv>
  <rv s="0">
    <v>536870912</v>
    <v>Tkvarcheli</v>
    <v>10397e9a-9979-9312-49b8-a9e434b0dac5</v>
    <v>en-US</v>
    <v>Map</v>
  </rv>
  <rv s="0">
    <v>536870912</v>
    <v>Samtskhe-Javakheti</v>
    <v>4a965a54-ebbf-cb0a-4ed0-1f3237b44c59</v>
    <v>en-US</v>
    <v>Map</v>
  </rv>
  <rv s="0">
    <v>536870912</v>
    <v>Shida Kartli</v>
    <v>2b343c6e-cd2f-1b9c-d41e-cd43884fa7e5</v>
    <v>en-US</v>
    <v>Map</v>
  </rv>
  <rv s="0">
    <v>536870912</v>
    <v>Samegrelo-Zemo Svaneti</v>
    <v>4c57c2ff-4126-2927-dcb3-d13b075bcea2</v>
    <v>en-US</v>
    <v>Map</v>
  </rv>
  <rv s="0">
    <v>536870912</v>
    <v>Guria</v>
    <v>985f9020-74ac-338a-790d-45e460a15cb6</v>
    <v>en-US</v>
    <v>Map</v>
  </rv>
  <rv s="0">
    <v>536870912</v>
    <v>Mtskheta-Mtianeti</v>
    <v>cc9fefb9-3949-2811-290b-ce0947330ff8</v>
    <v>en-US</v>
    <v>Map</v>
  </rv>
  <rv s="0">
    <v>536870912</v>
    <v>Racha-Lechkhumi and Kvemo Svaneti</v>
    <v>aee8a977-0832-715b-2b13-982ae47620d4</v>
    <v>en-US</v>
    <v>Map</v>
  </rv>
  <rv s="0">
    <v>536870912</v>
    <v>Kvemo Kartli</v>
    <v>ba6884b7-61d6-dace-1237-09861b476d99</v>
    <v>en-US</v>
    <v>Map</v>
  </rv>
  <rv s="0">
    <v>536870912</v>
    <v>Kharagauli Municipality</v>
    <v>a3bd10e6-859c-2646-1d29-d2efa1556d80</v>
    <v>en-US</v>
    <v>Map</v>
  </rv>
  <rv s="0">
    <v>536870912</v>
    <v>Dmanisi Municipality</v>
    <v>3eac3e17-911d-c2dc-f419-a2fd7a2ea8da</v>
    <v>en-US</v>
    <v>Map</v>
  </rv>
  <rv s="0">
    <v>536870912</v>
    <v>Akhalkalaki Municipality</v>
    <v>c536c4d5-2353-ffdd-7121-47173ca13c02</v>
    <v>en-US</v>
    <v>Map</v>
  </rv>
  <rv s="0">
    <v>536870912</v>
    <v>Ambrolauri Municipality</v>
    <v>ed40f695-c4ff-f8ae-81ff-3651346c3586</v>
    <v>en-US</v>
    <v>Map</v>
  </rv>
  <rv s="0">
    <v>536870912</v>
    <v>Khelvachauri Municipality</v>
    <v>ecd3102a-efd3-a7ca-c63f-1da7cde3d9e4</v>
    <v>en-US</v>
    <v>Map</v>
  </rv>
  <rv s="0">
    <v>536870912</v>
    <v>Qvareli Municipality</v>
    <v>bbf51e7f-4e23-8c78-8fe3-03933c5d6b41</v>
    <v>en-US</v>
    <v>Map</v>
  </rv>
  <rv s="0">
    <v>536870912</v>
    <v>Tqibuli Municipality</v>
    <v>6a1cc914-2b09-a152-e90f-72762efed3d4</v>
    <v>en-US</v>
    <v>Map</v>
  </rv>
  <rv s="3">
    <v>209</v>
  </rv>
  <rv s="1">
    <fb>0.21739978564734097</fb>
    <v>28</v>
  </rv>
  <rv s="3">
    <v>210</v>
  </rv>
  <rv s="1">
    <fb>0.143979997634888</fb>
    <v>37</v>
  </rv>
  <rv s="1">
    <fb>2196476</fb>
    <v>29</v>
  </rv>
  <rv s="6">
    <v>#VALUE!</v>
    <v>en-US</v>
    <v>4fe7777a-3d26-0e6a-243d-ae6d45c843c6</v>
    <v>536870912</v>
    <v>1</v>
    <v>687</v>
    <v>48</v>
    <v>Georgia</v>
    <v>24</v>
    <v>49</v>
    <v>Map</v>
    <v>26</v>
    <v>688</v>
    <v>GE</v>
    <v>3647</v>
    <v>3648</v>
    <v>3649</v>
    <v>3650</v>
    <v>3651</v>
    <v>3652</v>
    <v>3653</v>
    <v>3654</v>
    <v>3655</v>
    <v>GEL</v>
    <v>Georgia is a country located in the Caucasus, at the intersection of Eastern Europe and Western Asia. It is bounded by the Black Sea to the west, by Russia to the north and east, by Turkey to the southwest, by Armenia to the south, and by Azerbaijan to the southeast. The country covers an area of 69,700 square kilometres, and has a population of 3.7 million people. Georgia is a representative democracy governed as a unitary parliamentary republic. Tbilisi is its capital as well as its largest city, and is home to roughly a third of the Georgian population.</v>
    <v>3656</v>
    <v>3657</v>
    <v>3658</v>
    <v>3659</v>
    <v>3660</v>
    <v>3661</v>
    <v>3662</v>
    <v>3663</v>
    <v>3664</v>
    <v>3652</v>
    <v>3666</v>
    <v>3667</v>
    <v>3668</v>
    <v>3669</v>
    <v>2545</v>
    <v>Georgia</v>
    <v>Tavisupleba</v>
    <v>3670</v>
    <v>Georgia</v>
    <v>3671</v>
    <v>3672</v>
    <v>3673</v>
    <v>516</v>
    <v>3674</v>
    <v>3675</v>
    <v>1927</v>
    <v>2136</v>
    <v>3676</v>
    <v>3053</v>
    <v>3677</v>
    <v>3704</v>
    <v>3705</v>
    <v>3706</v>
    <v>432</v>
    <v>3707</v>
    <v>Georgia</v>
    <v>3708</v>
    <v>mdp/vdpid/88</v>
  </rv>
  <rv s="0">
    <v>536870912</v>
    <v>Germany</v>
    <v>75c62d8e-1449-4e4d-b188-d9e88f878dd9</v>
    <v>en-US</v>
    <v>Map</v>
  </rv>
  <rv s="1">
    <fb>0.47678612319670299</fb>
    <v>28</v>
  </rv>
  <rv s="1">
    <fb>357022</fb>
    <v>29</v>
  </rv>
  <rv s="1">
    <fb>180000</fb>
    <v>29</v>
  </rv>
  <rv s="1">
    <fb>9.5</fb>
    <v>30</v>
  </rv>
  <rv s="1">
    <fb>49</fb>
    <v>31</v>
  </rv>
  <rv s="0">
    <v>536870912</v>
    <v>Berlin</v>
    <v>42784943-7c23-7672-5527-06f89b965cdf</v>
    <v>en-US</v>
    <v>Map</v>
  </rv>
  <rv s="1">
    <fb>727972.84</fb>
    <v>29</v>
  </rv>
  <rv s="1">
    <fb>112.854887342124</fb>
    <v>32</v>
  </rv>
  <rv s="1">
    <fb>1.4456670146976E-2</fb>
    <v>28</v>
  </rv>
  <rv s="1">
    <fb>7035.4829747167596</fb>
    <v>29</v>
  </rv>
  <rv s="1">
    <fb>0.326912067781085</fb>
    <v>28</v>
  </rv>
  <rv s="1">
    <fb>78.862551056754995</fb>
    <v>36</v>
  </rv>
  <rv s="1">
    <fb>3845630030823.52</fb>
    <v>34</v>
  </rv>
  <rv s="1">
    <fb>1.0402236</fb>
    <v>28</v>
  </rv>
  <rv s="1">
    <fb>0.70246649999999999</fb>
    <v>28</v>
  </rv>
  <rv s="2">
    <v>14</v>
    <v>26</v>
    <v>698</v>
    <v>6</v>
    <v>0</v>
    <v>Image of Germany</v>
  </rv>
  <rv s="0">
    <v>805306368</v>
    <v>Olaf Scholz (Chancellor)</v>
    <v>d327207b-5560-1fae-17a8-4bc95203ea8e</v>
    <v>en-US</v>
    <v>Generic</v>
  </rv>
  <rv s="0">
    <v>805306368</v>
    <v>Peter Altmaier (Minister)</v>
    <v>3d95f70d-7234-720a-54cb-ed3fa7fffd7f</v>
    <v>en-US</v>
    <v>Generic</v>
  </rv>
  <rv s="0">
    <v>805306368</v>
    <v>Frank-Walter Steinmeier (President)</v>
    <v>a6d595f9-116c-57de-2b35-48e9bde9f83d</v>
    <v>en-US</v>
    <v>Generic</v>
  </rv>
  <rv s="3">
    <v>211</v>
  </rv>
  <rv s="4">
    <v>https://www.bing.com/search?q=germany&amp;form=skydnc</v>
    <v>Learn more on Bing</v>
  </rv>
  <rv s="1">
    <fb>80.892682926829295</fb>
    <v>36</v>
  </rv>
  <rv s="1">
    <fb>2098173930000</fb>
    <v>34</v>
  </rv>
  <rv s="1">
    <fb>7</fb>
    <v>36</v>
  </rv>
  <rv s="1">
    <fb>9.99</fb>
    <v>33</v>
  </rv>
  <rv s="1">
    <fb>0.12528421940000001</fb>
    <v>28</v>
  </rv>
  <rv s="1">
    <fb>4.2488000000000001</fb>
    <v>30</v>
  </rv>
  <rv s="1">
    <fb>83132799</fb>
    <v>29</v>
  </rv>
  <rv s="1">
    <fb>0.22800000000000001</fb>
    <v>28</v>
  </rv>
  <rv s="1">
    <fb>0.24600000000000002</fb>
    <v>28</v>
  </rv>
  <rv s="1">
    <fb>7.5999999999999998E-2</fb>
    <v>28</v>
  </rv>
  <rv s="1">
    <fb>0.17100000000000001</fb>
    <v>28</v>
  </rv>
  <rv s="1">
    <fb>0.60811000823974604</fb>
    <v>28</v>
  </rv>
  <rv s="0">
    <v>536870912</v>
    <v>Hamburg</v>
    <v>0937ec8c-54f7-94c7-d7b8-0ea8c6cfce6f</v>
    <v>en-US</v>
    <v>Map</v>
  </rv>
  <rv s="0">
    <v>536870912</v>
    <v>Bavaria</v>
    <v>e4f7e69f-e1bc-189a-d23d-b2ecee6a88d5</v>
    <v>en-US</v>
    <v>Map</v>
  </rv>
  <rv s="0">
    <v>536870912</v>
    <v>Brandenburg</v>
    <v>c841173c-24ae-1249-8be1-c2ff2ec02111</v>
    <v>en-US</v>
    <v>Map</v>
  </rv>
  <rv s="0">
    <v>536870912</v>
    <v>Saxony</v>
    <v>db04ed86-d227-952f-dbae-2881e92d2d0a</v>
    <v>en-US</v>
    <v>Map</v>
  </rv>
  <rv s="0">
    <v>536870912</v>
    <v>Saarland</v>
    <v>077b3058-0078-d492-aee0-52b8d21ee39e</v>
    <v>en-US</v>
    <v>Map</v>
  </rv>
  <rv s="0">
    <v>536870912</v>
    <v>Schleswig-Holstein</v>
    <v>6dde426c-96c7-18bd-f4e1-b41b7575557a</v>
    <v>en-US</v>
    <v>Map</v>
  </rv>
  <rv s="0">
    <v>536870912</v>
    <v>North Rhine-Westphalia</v>
    <v>7192ac29-308b-9018-2da7-1d16b5afb233</v>
    <v>en-US</v>
    <v>Map</v>
  </rv>
  <rv s="0">
    <v>536870912</v>
    <v>Baden-Württemberg</v>
    <v>e4767d1d-15fd-a8bd-1fcd-f8214d3c189f</v>
    <v>en-US</v>
    <v>Map</v>
  </rv>
  <rv s="0">
    <v>536870912</v>
    <v>Mecklenburg-Vorpommern</v>
    <v>b0adc1b4-6fe2-3ad0-81e1-78c9ba53cedb</v>
    <v>en-US</v>
    <v>Map</v>
  </rv>
  <rv s="0">
    <v>536870912</v>
    <v>Lower Saxony</v>
    <v>c91589e2-9db8-e9f2-b60d-1000c3502bc2</v>
    <v>en-US</v>
    <v>Map</v>
  </rv>
  <rv s="0">
    <v>536870912</v>
    <v>Hesse</v>
    <v>90fbe078-3753-40db-ff12-40aa58e76c5f</v>
    <v>en-US</v>
    <v>Map</v>
  </rv>
  <rv s="0">
    <v>536870912</v>
    <v>Saxony-Anhalt</v>
    <v>6af91c75-020d-7d63-0e2d-ab73f9f73280</v>
    <v>en-US</v>
    <v>Map</v>
  </rv>
  <rv s="0">
    <v>536870912</v>
    <v>Rhineland-Palatinate</v>
    <v>b2634da1-26f3-4709-d63d-9f9489a33d9c</v>
    <v>en-US</v>
    <v>Map</v>
  </rv>
  <rv s="0">
    <v>536870912</v>
    <v>Bremen</v>
    <v>70a6262d-6ded-6a1a-8a3d-e24538d50a05</v>
    <v>en-US</v>
    <v>Map</v>
  </rv>
  <rv s="3">
    <v>212</v>
  </rv>
  <rv s="1">
    <fb>0.11505903952014901</fb>
    <v>28</v>
  </rv>
  <rv s="1">
    <fb>3.0429999828338602E-2</fb>
    <v>37</v>
  </rv>
  <rv s="1">
    <fb>64324835</fb>
    <v>29</v>
  </rv>
  <rv s="13">
    <v>#VALUE!</v>
    <v>en-US</v>
    <v>75c62d8e-1449-4e4d-b188-d9e88f878dd9</v>
    <v>536870912</v>
    <v>1</v>
    <v>696</v>
    <v>145</v>
    <v>Germany</v>
    <v>24</v>
    <v>25</v>
    <v>Map</v>
    <v>26</v>
    <v>697</v>
    <v>DE</v>
    <v>3711</v>
    <v>3712</v>
    <v>3713</v>
    <v>3714</v>
    <v>3715</v>
    <v>3716</v>
    <v>3717</v>
    <v>3718</v>
    <v>3719</v>
    <v>EUR</v>
    <v>Germany, by formality the Federal Republic of Germany, is a country in Central Europe. It is the second most populous country in Europe after Russia, and the most populous member state of the European Union. Germany is situated between the Baltic and North seas to the north, and the Alps to the south; it covers an area of 357,022 square kilometres, with a population of over 83 million within its 16 constituent states. Germany borders Denmark to the north, Poland and the Czech Republic to the east, Austria and Switzerland to the south, and France, Luxembourg, Belgium, and the Netherlands to the west. The nation's capital and largest city is Berlin and its financial centre is Frankfurt; the largest urban area is the Ruhr.</v>
    <v>3720</v>
    <v>1562</v>
    <v>3721</v>
    <v>3722</v>
    <v>3417</v>
    <v>3723</v>
    <v>3724</v>
    <v>3725</v>
    <v>3726</v>
    <v>564</v>
    <v>3716</v>
    <v>3730</v>
    <v>3731</v>
    <v>3732</v>
    <v>3733</v>
    <v>3734</v>
    <v>3735</v>
    <v>Germany</v>
    <v>Deutschlandlied</v>
    <v>628</v>
    <v>Federal Republic of Germany</v>
    <v>3736</v>
    <v>3737</v>
    <v>3738</v>
    <v>3739</v>
    <v>3740</v>
    <v>322</v>
    <v>1367</v>
    <v>3741</v>
    <v>3052</v>
    <v>3742</v>
    <v>3743</v>
    <v>3758</v>
    <v>3759</v>
    <v>149</v>
    <v>2031</v>
    <v>3760</v>
    <v>Germany</v>
    <v>3761</v>
    <v>mdp/vdpid/94</v>
  </rv>
  <rv s="0">
    <v>536870912</v>
    <v>Ghana</v>
    <v>4caa1a94-3f55-f5a7-8b85-5abd256a54f1</v>
    <v>en-US</v>
    <v>Map</v>
  </rv>
  <rv s="1">
    <fb>0.68998857343763698</fb>
    <v>28</v>
  </rv>
  <rv s="1">
    <fb>238533</fb>
    <v>29</v>
  </rv>
  <rv s="1">
    <fb>29.407</fb>
    <v>30</v>
  </rv>
  <rv s="1">
    <fb>233</fb>
    <v>31</v>
  </rv>
  <rv s="0">
    <v>536870912</v>
    <v>Accra</v>
    <v>7dea44eb-65d3-ca6b-c353-eac951cbdc50</v>
    <v>en-US</v>
    <v>Map</v>
  </rv>
  <rv s="1">
    <fb>16670.182000000001</fb>
    <v>29</v>
  </rv>
  <rv s="1">
    <fb>268.36084800436601</fb>
    <v>32</v>
  </rv>
  <rv s="1">
    <fb>7.17592284708857E-2</fb>
    <v>28</v>
  </rv>
  <rv s="1">
    <fb>351.301578961752</fb>
    <v>29</v>
  </rv>
  <rv s="1">
    <fb>3.87</fb>
    <v>30</v>
  </rv>
  <rv s="1">
    <fb>0.41159358313373501</fb>
    <v>28</v>
  </rv>
  <rv s="1">
    <fb>52.543060129263097</fb>
    <v>36</v>
  </rv>
  <rv s="1">
    <fb>66983634223.943001</fb>
    <v>34</v>
  </rv>
  <rv s="1">
    <fb>1.0484141</fb>
    <v>28</v>
  </rv>
  <rv s="1">
    <fb>0.15691769999999999</fb>
    <v>28</v>
  </rv>
  <rv s="2">
    <v>15</v>
    <v>26</v>
    <v>709</v>
    <v>6</v>
    <v>0</v>
    <v>Image of Ghana</v>
  </rv>
  <rv s="1">
    <fb>34.9</fb>
    <v>36</v>
  </rv>
  <rv s="0">
    <v>805306368</v>
    <v>Nana Akufo-Addo (President)</v>
    <v>1c37aa5e-4798-2cbf-5c8d-d3ca3ee36f01</v>
    <v>en-US</v>
    <v>Generic</v>
  </rv>
  <rv s="0">
    <v>805306368</v>
    <v>Alan John Kyerematen (Minister)</v>
    <v>0b2a6a86-b1d9-6827-0127-9393b7d16d3a</v>
    <v>en-US</v>
    <v>Generic</v>
  </rv>
  <rv s="0">
    <v>805306368</v>
    <v>Albert Kan-Dapaah (Minister)</v>
    <v>df254a7b-7cab-7a0e-45bc-96c6a404fb7b</v>
    <v>en-US</v>
    <v>Generic</v>
  </rv>
  <rv s="0">
    <v>805306368</v>
    <v>Alima Mahama (Minister)</v>
    <v>b0b0246b-883f-f973-5148-92543c660317</v>
    <v>en-US</v>
    <v>Generic</v>
  </rv>
  <rv s="0">
    <v>805306368</v>
    <v>Mahamudu Bawumia (Vice President)</v>
    <v>ce94c9a4-1d65-3e27-d4f9-f0340e274434</v>
    <v>en-US</v>
    <v>Generic</v>
  </rv>
  <rv s="3">
    <v>213</v>
  </rv>
  <rv s="4">
    <v>https://www.bing.com/search?q=ghana&amp;form=skydnc</v>
    <v>Learn more on Bing</v>
  </rv>
  <rv s="1">
    <fb>63.78</fb>
    <v>36</v>
  </rv>
  <rv s="1">
    <fb>3098510000</fb>
    <v>34</v>
  </rv>
  <rv s="1">
    <fb>308</fb>
    <v>36</v>
  </rv>
  <rv s="1">
    <fb>0.27</fb>
    <v>33</v>
  </rv>
  <rv s="1">
    <fb>0.36105228150000002</fb>
    <v>28</v>
  </rv>
  <rv s="1">
    <fb>0.13589999999999999</fb>
    <v>30</v>
  </rv>
  <rv s="1">
    <fb>30792608</fb>
    <v>29</v>
  </rv>
  <rv s="1">
    <fb>0.32200000000000001</fb>
    <v>28</v>
  </rv>
  <rv s="1">
    <fb>0.48599999999999999</fb>
    <v>28</v>
  </rv>
  <rv s="1">
    <fb>4.7E-2</fb>
    <v>28</v>
  </rv>
  <rv s="1">
    <fb>0.67797996520996096</fb>
    <v>28</v>
  </rv>
  <rv s="0">
    <v>536870912</v>
    <v>Volta Region</v>
    <v>08e5e28e-0235-8c89-7ffb-ba81717c530a</v>
    <v>en-US</v>
    <v>Map</v>
  </rv>
  <rv s="0">
    <v>536870912</v>
    <v>Greater Accra Region</v>
    <v>91f1ae15-d54e-29be-d169-d4548c5bad59</v>
    <v>en-US</v>
    <v>Map</v>
  </rv>
  <rv s="0">
    <v>536870912</v>
    <v>Northern Region</v>
    <v>281b9874-7787-6cbe-36fc-6f1e4b5edeed</v>
    <v>en-US</v>
    <v>Map</v>
  </rv>
  <rv s="0">
    <v>536870912</v>
    <v>Western Region</v>
    <v>9137e271-300a-d288-dc27-09a2e8930911</v>
    <v>en-US</v>
    <v>Map</v>
  </rv>
  <rv s="0">
    <v>536870912</v>
    <v>Ashanti Region</v>
    <v>03a4bbc8-218a-4560-dc76-f52b742a183e</v>
    <v>en-US</v>
    <v>Map</v>
  </rv>
  <rv s="0">
    <v>536870912</v>
    <v>Central Region</v>
    <v>04a9f5cc-56ee-cdc9-3b25-34ae0f54a835</v>
    <v>en-US</v>
    <v>Map</v>
  </rv>
  <rv s="0">
    <v>536870912</v>
    <v>Eastern Region</v>
    <v>8dd7c62c-e599-708a-4b1a-72c8a568a856</v>
    <v>en-US</v>
    <v>Map</v>
  </rv>
  <rv s="0">
    <v>536870912</v>
    <v>Upper East Region</v>
    <v>a536de11-1bf2-b814-79bf-3bfcd2eb23da</v>
    <v>en-US</v>
    <v>Map</v>
  </rv>
  <rv s="0">
    <v>536870912</v>
    <v>Upper West Region</v>
    <v>decfccd3-cb14-9a30-7a4f-c9f5225315dc</v>
    <v>en-US</v>
    <v>Map</v>
  </rv>
  <rv s="3">
    <v>214</v>
  </rv>
  <rv s="1">
    <fb>0.12569754463437299</fb>
    <v>28</v>
  </rv>
  <rv s="1">
    <fb>4.3309998512268105E-2</fb>
    <v>37</v>
  </rv>
  <rv s="1">
    <fb>17249054</fb>
    <v>29</v>
  </rv>
  <rv s="13">
    <v>#VALUE!</v>
    <v>en-US</v>
    <v>4caa1a94-3f55-f5a7-8b85-5abd256a54f1</v>
    <v>536870912</v>
    <v>1</v>
    <v>707</v>
    <v>145</v>
    <v>Ghana</v>
    <v>24</v>
    <v>25</v>
    <v>Map</v>
    <v>26</v>
    <v>708</v>
    <v>GH</v>
    <v>3764</v>
    <v>3765</v>
    <v>2573</v>
    <v>3766</v>
    <v>3767</v>
    <v>3768</v>
    <v>3769</v>
    <v>3770</v>
    <v>3771</v>
    <v>GHS</v>
    <v>Ghana, officially the Republic of Ghana, is a country in West Africa. It abuts the Gulf of Guinea and the Atlantic Ocean to the south, sharing borders with the Ivory Coast in the west, Burkina Faso in the north, and Togo in the east. Ghana covers an area of 238,535 km², spanning diverse biomes that range from coastal savannas to tropical rain forests. With over 31 million people, Ghana is the second-most populous country in West Africa, after Nigeria. The capital and largest city is Accra; other major cities are Kumasi, Tamale, and Sekondi-Takoradi.</v>
    <v>3772</v>
    <v>3773</v>
    <v>3774</v>
    <v>3775</v>
    <v>775</v>
    <v>3776</v>
    <v>3777</v>
    <v>3778</v>
    <v>3779</v>
    <v>3780</v>
    <v>3768</v>
    <v>3786</v>
    <v>3787</v>
    <v>3788</v>
    <v>3789</v>
    <v>3790</v>
    <v>3791</v>
    <v>Ghana</v>
    <v>God Bless Our Homeland Ghana</v>
    <v>378</v>
    <v>Republic of Ghana</v>
    <v>3792</v>
    <v>3793</v>
    <v>3794</v>
    <v>184</v>
    <v>3795</v>
    <v>3796</v>
    <v>2321</v>
    <v>3797</v>
    <v>1209</v>
    <v>2033</v>
    <v>3798</v>
    <v>3808</v>
    <v>3809</v>
    <v>1690</v>
    <v>1127</v>
    <v>3810</v>
    <v>Ghana</v>
    <v>3811</v>
    <v>mdp/vdpid/89</v>
  </rv>
  <rv s="0">
    <v>536870912</v>
    <v>Greece</v>
    <v>9066947b-ad82-49f5-93ff-b3c4cbc4e36a</v>
    <v>en-US</v>
    <v>Map</v>
  </rv>
  <rv s="1">
    <fb>0.47602792862684301</fb>
    <v>28</v>
  </rv>
  <rv s="1">
    <fb>131957</fb>
    <v>29</v>
  </rv>
  <rv s="1">
    <fb>146000</fb>
    <v>29</v>
  </rv>
  <rv s="1">
    <fb>8.1</fb>
    <v>30</v>
  </rv>
  <rv s="1">
    <fb>30</fb>
    <v>31</v>
  </rv>
  <rv s="0">
    <v>536870912</v>
    <v>Athens</v>
    <v>b6d809e2-f1da-2d70-de81-8e8c16391ded</v>
    <v>en-US</v>
    <v>Map</v>
  </rv>
  <rv s="1">
    <fb>62434.341999999997</fb>
    <v>29</v>
  </rv>
  <rv s="1">
    <fb>101.869515066502</fb>
    <v>32</v>
  </rv>
  <rv s="1">
    <fb>1.7443010681330101E-3</fb>
    <v>28</v>
  </rv>
  <rv s="1">
    <fb>5062.6064215523202</fb>
    <v>29</v>
  </rv>
  <rv s="1">
    <fb>1.35</fb>
    <v>30</v>
  </rv>
  <rv s="1">
    <fb>0.31685026774025399</fb>
    <v>28</v>
  </rv>
  <rv s="1">
    <fb>82.574635133688304</fb>
    <v>36</v>
  </rv>
  <rv s="1">
    <fb>1.54</fb>
    <v>33</v>
  </rv>
  <rv s="1">
    <fb>209852761468.681</fb>
    <v>34</v>
  </rv>
  <rv s="1">
    <fb>0.99553479999999994</fb>
    <v>28</v>
  </rv>
  <rv s="1">
    <fb>1.3660256999999998</fb>
    <v>28</v>
  </rv>
  <rv s="2">
    <v>16</v>
    <v>26</v>
    <v>719</v>
    <v>6</v>
    <v>0</v>
    <v>Image of Greece</v>
  </rv>
  <rv s="0">
    <v>536870912</v>
    <v>Macedonia</v>
    <v>070f392f-069c-4c20-ca2b-f0e8c2de3ef5</v>
    <v>en-US</v>
    <v>Map</v>
  </rv>
  <rv s="0">
    <v>805306368</v>
    <v>Christos Staikouras (Minister)</v>
    <v>b98d16ba-c8e0-c48a-ef9e-b2fa5518054e</v>
    <v>en-US</v>
    <v>Generic</v>
  </rv>
  <rv s="0">
    <v>805306368</v>
    <v>Adonis Georgiades (Minister)</v>
    <v>395e014c-6630-0f99-35f5-de68cdfafd45</v>
    <v>en-US</v>
    <v>Generic</v>
  </rv>
  <rv s="0">
    <v>805306368</v>
    <v>Ioannis Plakiotakis (Minister)</v>
    <v>f490fee1-c419-d557-0747-013947a8e329</v>
    <v>en-US</v>
    <v>Generic</v>
  </rv>
  <rv s="0">
    <v>805306368</v>
    <v>Konstantinos Tsiaras (Minister)</v>
    <v>9be3c9b3-728a-7548-4d31-6ba78b5066ee</v>
    <v>en-US</v>
    <v>Generic</v>
  </rv>
  <rv s="0">
    <v>805306368</v>
    <v>Vassilis Kikilias (Minister)</v>
    <v>5cd22c1e-98e1-4a9c-f217-edfa2b2eb791</v>
    <v>en-US</v>
    <v>Generic</v>
  </rv>
  <rv s="0">
    <v>805306368</v>
    <v>Nikos Dendias (Minister)</v>
    <v>642b7dae-ae75-d369-46bc-c5aa29818063</v>
    <v>en-US</v>
    <v>Generic</v>
  </rv>
  <rv s="3">
    <v>215</v>
  </rv>
  <rv s="4">
    <v>https://www.bing.com/search?q=greece&amp;form=skydnc</v>
    <v>Learn more on Bing</v>
  </rv>
  <rv s="1">
    <fb>81.287804878048803</fb>
    <v>36</v>
  </rv>
  <rv s="1">
    <fb>53653980000</fb>
    <v>34</v>
  </rv>
  <rv s="1">
    <fb>4.46</fb>
    <v>33</v>
  </rv>
  <rv s="3">
    <v>216</v>
  </rv>
  <rv s="1">
    <fb>0.35461187979999997</fb>
    <v>28</v>
  </rv>
  <rv s="1">
    <fb>5.4789000000000003</fb>
    <v>30</v>
  </rv>
  <rv s="1">
    <fb>10716322</fb>
    <v>29</v>
  </rv>
  <rv s="1">
    <fb>0.25900000000000001</fb>
    <v>28</v>
  </rv>
  <rv s="1">
    <fb>0.41100000000000003</fb>
    <v>28</v>
  </rv>
  <rv s="1">
    <fb>6.6000000000000003E-2</fb>
    <v>28</v>
  </rv>
  <rv s="1">
    <fb>0.51766998291015598</fb>
    <v>28</v>
  </rv>
  <rv s="0">
    <v>536870912</v>
    <v>Crete</v>
    <v>a898a116-f402-c866-449a-1e49d7c0585b</v>
    <v>en-US</v>
    <v>Map</v>
  </rv>
  <rv s="0">
    <v>536870912</v>
    <v>Attica</v>
    <v>b95eb20f-b5be-999d-2b74-7984b1607486</v>
    <v>en-US</v>
    <v>Map</v>
  </rv>
  <rv s="0">
    <v>536870912</v>
    <v>Zakynthos</v>
    <v>51233324-3d16-39da-7c0f-9d9c5e36210a</v>
    <v>en-US</v>
    <v>Map</v>
  </rv>
  <rv s="0">
    <v>536870912</v>
    <v>Thessaly</v>
    <v>187a74ea-75fb-4b8a-2fe7-2a4b94490eaa</v>
    <v>en-US</v>
    <v>Map</v>
  </rv>
  <rv s="0">
    <v>536870912</v>
    <v>Epirus</v>
    <v>0dd74b21-c5ee-b5c0-d0df-2449b32c4a88</v>
    <v>en-US</v>
    <v>Map</v>
  </rv>
  <rv s="0">
    <v>536870912</v>
    <v>Peloponnese</v>
    <v>4465f45a-df6e-47fa-833e-fa82fd661725</v>
    <v>en-US</v>
    <v>Map</v>
  </rv>
  <rv s="0">
    <v>536870912</v>
    <v>Serres</v>
    <v>74335fc2-c3b9-9bf4-e5c9-e036a0d24993</v>
    <v>en-US</v>
    <v>Map</v>
  </rv>
  <rv s="0">
    <v>536870912</v>
    <v>Thessaloniki</v>
    <v>f21c2e85-0aab-8786-4986-a6c4df4d0279</v>
    <v>en-US</v>
    <v>Map</v>
  </rv>
  <rv s="0">
    <v>536870912</v>
    <v>Chios</v>
    <v>b0978278-f89f-9261-e42b-8f032b524a36</v>
    <v>en-US</v>
    <v>Map</v>
  </rv>
  <rv s="0">
    <v>536870912</v>
    <v>Chania</v>
    <v>6e4c0b23-66fe-5576-e695-5baffcbc9eb8</v>
    <v>en-US</v>
    <v>Map</v>
  </rv>
  <rv s="0">
    <v>536870912</v>
    <v>Preveza</v>
    <v>f267901c-54d8-5beb-9956-9bd2795dd51f</v>
    <v>en-US</v>
    <v>Map</v>
  </rv>
  <rv s="0">
    <v>536870912</v>
    <v>Cyclades</v>
    <v>b4681eef-16d5-95f6-f03f-bf4d78adf9f7</v>
    <v>en-US</v>
    <v>Map</v>
  </rv>
  <rv s="0">
    <v>536870912</v>
    <v>Western Greece</v>
    <v>8ac2f879-2ecd-0569-886c-528f24c7fe28</v>
    <v>en-US</v>
    <v>Map</v>
  </rv>
  <rv s="0">
    <v>536870912</v>
    <v>Achaea</v>
    <v>9ca27031-4807-6fc2-97c8-86bd7f08087b</v>
    <v>en-US</v>
    <v>Map</v>
  </rv>
  <rv s="0">
    <v>536870912</v>
    <v>Pella</v>
    <v>c37a243c-d2c9-48d7-247d-716193f6ad0a</v>
    <v>en-US</v>
    <v>Map</v>
  </rv>
  <rv s="0">
    <v>536870912</v>
    <v>Xanthi</v>
    <v>8c121d51-ead7-bd5e-540c-552c4052cf88</v>
    <v>en-US</v>
    <v>Map</v>
  </rv>
  <rv s="0">
    <v>536870912</v>
    <v>Argolis</v>
    <v>91d1e210-0e3f-3223-4d28-fdd9cd5d9b5d</v>
    <v>en-US</v>
    <v>Map</v>
  </rv>
  <rv s="0">
    <v>536870912</v>
    <v>Laconia</v>
    <v>72b736cb-af5c-f2d9-d573-e3091edbe036</v>
    <v>en-US</v>
    <v>Map</v>
  </rv>
  <rv s="0">
    <v>536870912</v>
    <v>Dodecanese</v>
    <v>ec22231b-70ad-e839-2df4-af190e0de034</v>
    <v>en-US</v>
    <v>Map</v>
  </rv>
  <rv s="0">
    <v>536870912</v>
    <v>Central Greece</v>
    <v>e9e82b37-aaf6-3955-754d-29b23a35a921</v>
    <v>en-US</v>
    <v>Map</v>
  </rv>
  <rv s="0">
    <v>536870912</v>
    <v>Lasithi</v>
    <v>56047932-6b49-0476-f4a3-9d78c780925e</v>
    <v>en-US</v>
    <v>Map</v>
  </rv>
  <rv s="0">
    <v>536870912</v>
    <v>Ionian Islands</v>
    <v>147f3b34-7c58-e675-3c33-6ec3b9e7e362</v>
    <v>en-US</v>
    <v>Map</v>
  </rv>
  <rv s="0">
    <v>536870912</v>
    <v>Corinthia</v>
    <v>559a7fd6-0c81-fd93-c1ff-7812f9fcc7d8</v>
    <v>en-US</v>
    <v>Map</v>
  </rv>
  <rv s="0">
    <v>536870912</v>
    <v>Samos Prefecture</v>
    <v>b4c9ff6d-95f4-f369-c722-f07b0f04f328</v>
    <v>en-US</v>
    <v>Map</v>
  </rv>
  <rv s="0">
    <v>536870912</v>
    <v>Mount Athos</v>
    <v>b7f6a922-c3a3-9bba-6574-e84a91c0a394</v>
    <v>en-US</v>
    <v>Map</v>
  </rv>
  <rv s="0">
    <v>536870912</v>
    <v>Central Macedonia</v>
    <v>6d44fc7c-bcb9-9915-acb9-64532e18830b</v>
    <v>en-US</v>
    <v>Map</v>
  </rv>
  <rv s="0">
    <v>536870912</v>
    <v>South Aegean</v>
    <v>65bfe017-d8f1-997e-81d9-4b05e35ff5d4</v>
    <v>en-US</v>
    <v>Map</v>
  </rv>
  <rv s="0">
    <v>536870912</v>
    <v>Pieria</v>
    <v>15918cee-59f7-6cca-5a42-05d88df208cc</v>
    <v>en-US</v>
    <v>Map</v>
  </rv>
  <rv s="0">
    <v>536870912</v>
    <v>Eastern Macedonia and Thrace</v>
    <v>45283058-6358-c831-aa68-dcc775d99be8</v>
    <v>en-US</v>
    <v>Map</v>
  </rv>
  <rv s="0">
    <v>536870912</v>
    <v>North Aegean</v>
    <v>b512e4ba-99a2-717b-c03b-1ab792cd2e37</v>
    <v>en-US</v>
    <v>Map</v>
  </rv>
  <rv s="0">
    <v>536870912</v>
    <v>Western Macedonia</v>
    <v>27249c7e-b5d4-18d3-d8d5-a1d976b45cfa</v>
    <v>en-US</v>
    <v>Map</v>
  </rv>
  <rv s="0">
    <v>536870912</v>
    <v>Phocis</v>
    <v>e5d19496-8221-6fb9-3335-325614543ad3</v>
    <v>en-US</v>
    <v>Map</v>
  </rv>
  <rv s="0">
    <v>536870912</v>
    <v>Evros</v>
    <v>f843e465-13c0-f2ae-00ef-63ce415055a8</v>
    <v>en-US</v>
    <v>Map</v>
  </rv>
  <rv s="0">
    <v>536870912</v>
    <v>Rethymno</v>
    <v>a529b9b1-f828-29d1-59df-834b58fc7a2d</v>
    <v>en-US</v>
    <v>Map</v>
  </rv>
  <rv s="0">
    <v>536870912</v>
    <v>Ioannina</v>
    <v>e80b577a-65f5-0460-dc68-5ea5cdff0689</v>
    <v>en-US</v>
    <v>Map</v>
  </rv>
  <rv s="0">
    <v>536870912</v>
    <v>Drama</v>
    <v>388021e3-fe29-2bcf-d415-0fbb66f05093</v>
    <v>en-US</v>
    <v>Map</v>
  </rv>
  <rv s="0">
    <v>536870912</v>
    <v>Imathia</v>
    <v>76599a51-be50-4ac9-a952-c7a690f0ad31</v>
    <v>en-US</v>
    <v>Map</v>
  </rv>
  <rv s="0">
    <v>536870912</v>
    <v>Kilkis</v>
    <v>8a4fb728-38c8-eeba-9fa1-4924b544e1d1</v>
    <v>en-US</v>
    <v>Map</v>
  </rv>
  <rv s="0">
    <v>536870912</v>
    <v>Thesprotia</v>
    <v>fda7dc0c-c735-9845-f70c-33ab094c10b9</v>
    <v>en-US</v>
    <v>Map</v>
  </rv>
  <rv s="0">
    <v>536870912</v>
    <v>Larissa</v>
    <v>5efe3662-e9e7-1692-4602-470af6279443</v>
    <v>en-US</v>
    <v>Map</v>
  </rv>
  <rv s="0">
    <v>536870912</v>
    <v>Florina</v>
    <v>4cf011fb-6b7a-eca1-4cb4-ca570a36605f</v>
    <v>en-US</v>
    <v>Map</v>
  </rv>
  <rv s="0">
    <v>536870912</v>
    <v>Kozani</v>
    <v>fa767911-b7e8-607e-8348-072c61cf3049</v>
    <v>en-US</v>
    <v>Map</v>
  </rv>
  <rv s="0">
    <v>536870912</v>
    <v>Grevena</v>
    <v>e75ab40e-d26c-7995-6c2f-1460c3ce5594</v>
    <v>en-US</v>
    <v>Map</v>
  </rv>
  <rv s="0">
    <v>536870912</v>
    <v>Evrytania</v>
    <v>79367efd-af67-e08b-a7c0-1f406b336843</v>
    <v>en-US</v>
    <v>Map</v>
  </rv>
  <rv s="0">
    <v>536870912</v>
    <v>Kastoria</v>
    <v>8f091f62-fe7d-d58b-c8e8-096fef427df1</v>
    <v>en-US</v>
    <v>Map</v>
  </rv>
  <rv s="0">
    <v>536870912</v>
    <v>Messenia</v>
    <v>eee9a76e-4f62-3650-dc2d-348f041757d8</v>
    <v>en-US</v>
    <v>Map</v>
  </rv>
  <rv s="0">
    <v>536870912</v>
    <v>Arta</v>
    <v>b5b1f4e8-4000-4ff6-ef8b-9cd58d8a0f56</v>
    <v>en-US</v>
    <v>Map</v>
  </rv>
  <rv s="0">
    <v>536870912</v>
    <v>Euboea</v>
    <v>a1c29a02-60de-d8df-2a05-223c64f27924</v>
    <v>en-US</v>
    <v>Map</v>
  </rv>
  <rv s="0">
    <v>536870912</v>
    <v>Magnesia</v>
    <v>a2db9e3a-01e8-a650-c56b-890868779dbf</v>
    <v>en-US</v>
    <v>Map</v>
  </rv>
  <rv s="0">
    <v>536870912</v>
    <v>Heraklion</v>
    <v>2f01b801-cbd3-a62b-67ef-2af59600c2cd</v>
    <v>en-US</v>
    <v>Map</v>
  </rv>
  <rv s="0">
    <v>536870912</v>
    <v>Karditsa</v>
    <v>bc226432-122e-51d5-eeb7-3226300c881a</v>
    <v>en-US</v>
    <v>Map</v>
  </rv>
  <rv s="0">
    <v>536870912</v>
    <v>Trikala</v>
    <v>d4c68d73-603a-38f3-2cf8-366e3ca0319b</v>
    <v>en-US</v>
    <v>Map</v>
  </rv>
  <rv s="3">
    <v>217</v>
  </rv>
  <rv s="1">
    <fb>0.26193522357891597</fb>
    <v>28</v>
  </rv>
  <rv s="1">
    <fb>0.51900000000000002</fb>
    <v>28</v>
  </rv>
  <rv s="1">
    <fb>0.17238000869751002</fb>
    <v>37</v>
  </rv>
  <rv s="1">
    <fb>8507474</fb>
    <v>29</v>
  </rv>
  <rv s="13">
    <v>#VALUE!</v>
    <v>en-US</v>
    <v>9066947b-ad82-49f5-93ff-b3c4cbc4e36a</v>
    <v>536870912</v>
    <v>1</v>
    <v>718</v>
    <v>145</v>
    <v>Greece</v>
    <v>24</v>
    <v>25</v>
    <v>Map</v>
    <v>26</v>
    <v>158</v>
    <v>GR</v>
    <v>3814</v>
    <v>3815</v>
    <v>3816</v>
    <v>3817</v>
    <v>3818</v>
    <v>3819</v>
    <v>3820</v>
    <v>3821</v>
    <v>3822</v>
    <v>EUR</v>
    <v>Greece, officially the Hellenic Republic, is a country in Southeast Europe. It is situated on the southern tip of the Balkans, and is located at the crossroads of Europe, Asia, and Africa. Greece shares land borders with Albania to the northwest, North Macedonia and Bulgaria to the north, and Turkey to the northeast. The Aegean Sea lies to the east of the mainland, the Ionian Sea to the west, and the Sea of Crete and the Mediterranean Sea to the south. Greece has the longest coastline on the Mediterranean Basin, featuring thousands of islands. The country consists of nine traditional geographic regions, and has a population of approximately 10.7 million. Athens is the nation's capital and largest city, followed by Thessaloniki.</v>
    <v>3823</v>
    <v>3824</v>
    <v>3825</v>
    <v>3826</v>
    <v>3827</v>
    <v>3828</v>
    <v>3829</v>
    <v>3830</v>
    <v>3831</v>
    <v>2761</v>
    <v>3832</v>
    <v>3839</v>
    <v>3840</v>
    <v>3841</v>
    <v>3842</v>
    <v>2636</v>
    <v>3843</v>
    <v>Greece</v>
    <v>Hymn to Liberty</v>
    <v>3844</v>
    <v>Hellenic Republic</v>
    <v>3845</v>
    <v>3846</v>
    <v>3847</v>
    <v>633</v>
    <v>3848</v>
    <v>3849</v>
    <v>1927</v>
    <v>3850</v>
    <v>1368</v>
    <v>3742</v>
    <v>3851</v>
    <v>3904</v>
    <v>3905</v>
    <v>1618</v>
    <v>3906</v>
    <v>3907</v>
    <v>Greece</v>
    <v>3908</v>
    <v>mdp/vdpid/98</v>
  </rv>
  <rv s="0">
    <v>536870912</v>
    <v>Grenada</v>
    <v>f367a9c3-32b7-139d-25fe-4f100eba17ca</v>
    <v>en-US</v>
    <v>Map</v>
  </rv>
  <rv s="1">
    <fb>0.23529411764705899</fb>
    <v>28</v>
  </rv>
  <rv s="1">
    <fb>348.5</fb>
    <v>29</v>
  </rv>
  <rv s="1">
    <fb>16.465</fb>
    <v>30</v>
  </rv>
  <rv s="0">
    <v>536870912</v>
    <v>St. George's</v>
    <v>2255cece-c276-eeda-9623-fb3360bf6c1a</v>
    <v>en-US</v>
    <v>Map</v>
  </rv>
  <rv s="1">
    <fb>267.69099999999997</fb>
    <v>29</v>
  </rv>
  <rv s="1">
    <fb>107.426261562601</fb>
    <v>32</v>
  </rv>
  <rv s="1">
    <fb>8.0410231327703689E-3</fb>
    <v>28</v>
  </rv>
  <rv s="1">
    <fb>2.0630000000000002</fb>
    <v>30</v>
  </rv>
  <rv s="1">
    <fb>0.49970587562112401</fb>
    <v>28</v>
  </rv>
  <rv s="1">
    <fb>1228170370.3703699</fb>
    <v>34</v>
  </rv>
  <rv s="1">
    <fb>1.0685076</fb>
    <v>28</v>
  </rv>
  <rv s="1">
    <fb>1.0456188</fb>
    <v>28</v>
  </rv>
  <rv s="1">
    <fb>13.7</fb>
    <v>36</v>
  </rv>
  <rv s="3">
    <v>218</v>
  </rv>
  <rv s="4">
    <v>https://www.bing.com/search?q=grenada&amp;form=skydnc</v>
    <v>Learn more on Bing</v>
  </rv>
  <rv s="1">
    <fb>72.384</fb>
    <v>36</v>
  </rv>
  <rv s="1">
    <fb>0.57040789580000006</fb>
    <v>28</v>
  </rv>
  <rv s="1">
    <fb>1.4067000000000001</fb>
    <v>30</v>
  </rv>
  <rv s="1">
    <fb>112003</fb>
    <v>29</v>
  </rv>
  <rv s="0">
    <v>536870912</v>
    <v>Carriacou and Petite Martinique</v>
    <v>85808165-d1d6-4698-8ff3-d89dd4a46292</v>
    <v>en-US</v>
    <v>Map</v>
  </rv>
  <rv s="0">
    <v>536870912</v>
    <v>Saint David</v>
    <v>79cabe30-ee00-4f5f-1b51-2b4cfbd6c06b</v>
    <v>en-US</v>
    <v>Map</v>
  </rv>
  <rv s="0">
    <v>536870912</v>
    <v>Saint George</v>
    <v>fc34f2e6-1800-59ea-2500-e757fcc49aeb</v>
    <v>en-US</v>
    <v>Map</v>
  </rv>
  <rv s="0">
    <v>536870912</v>
    <v>Saint John</v>
    <v>fea02f06-cb6e-e0e6-3c93-932d3a056e44</v>
    <v>en-US</v>
    <v>Map</v>
  </rv>
  <rv s="0">
    <v>536870912</v>
    <v>Saint Andrew</v>
    <v>c1baed76-ac7e-68e5-cc47-cb4380f84d26</v>
    <v>en-US</v>
    <v>Map</v>
  </rv>
  <rv s="0">
    <v>536870912</v>
    <v>Saint Mark</v>
    <v>69d95d49-862b-aeb5-8f55-c8ea83f85597</v>
    <v>en-US</v>
    <v>Map</v>
  </rv>
  <rv s="0">
    <v>536870912</v>
    <v>Saint Patrick</v>
    <v>d062a181-8310-aefa-6814-282491080af8</v>
    <v>en-US</v>
    <v>Map</v>
  </rv>
  <rv s="3">
    <v>219</v>
  </rv>
  <rv s="1">
    <fb>0.194292612759041</fb>
    <v>28</v>
  </rv>
  <rv s="1">
    <fb>40765</fb>
    <v>29</v>
  </rv>
  <rv s="42">
    <v>#VALUE!</v>
    <v>en-US</v>
    <v>f367a9c3-32b7-139d-25fe-4f100eba17ca</v>
    <v>536870912</v>
    <v>1</v>
    <v>726</v>
    <v>727</v>
    <v>Grenada</v>
    <v>24</v>
    <v>49</v>
    <v>Map</v>
    <v>26</v>
    <v>728</v>
    <v>GD</v>
    <v>3911</v>
    <v>3912</v>
    <v>3913</v>
    <v>248</v>
    <v>3914</v>
    <v>3915</v>
    <v>3916</v>
    <v>3917</v>
    <v>XCD</v>
    <v>Grenada is an island country in the West Indies in the Caribbean Sea at the southern end of the Grenadines island chain. Grenada consists of the island of Grenada itself, two smaller islands, Carriacou and Petite Martinique, and several small islands which lie to the north of the main island and are a part of the Grenadines. It is located northwest of Trinidad and Tobago, northeast of Venezuela and southwest of Saint Vincent and the Grenadines. Its size is 348.5 square kilometres, and it had an estimated population of 112,523 in July 2020. Its capital is St. George's. Grenada is also known as the "Island of Spice" due to its production of nutmeg and mace crops.</v>
    <v>3918</v>
    <v>3919</v>
    <v>365</v>
    <v>93</v>
    <v>3920</v>
    <v>3921</v>
    <v>3922</v>
    <v>3923</v>
    <v>3914</v>
    <v>3924</v>
    <v>3925</v>
    <v>3926</v>
    <v>3669</v>
    <v>Grenada</v>
    <v>Hail Grenada</v>
    <v>378</v>
    <v>Grenada</v>
    <v>3927</v>
    <v>3928</v>
    <v>3929</v>
    <v>3937</v>
    <v>3938</v>
    <v>392</v>
    <v>2444</v>
    <v>Grenada</v>
    <v>3939</v>
    <v>mdp/vdpid/91</v>
  </rv>
  <rv s="0">
    <v>536870912</v>
    <v>Guam</v>
    <v>f842c067-b461-3084-6a3b-6c6c7431fc9a</v>
    <v>en-US</v>
    <v>Map</v>
  </rv>
  <rv s="1">
    <fb>544</fb>
    <v>29</v>
  </rv>
  <rv s="1">
    <fb>16.579000000000001</fb>
    <v>30</v>
  </rv>
  <rv s="0">
    <v>536870912</v>
    <v>Hagåtña</v>
    <v>912591d3-545a-b849-55b6-9974ca8272e6</v>
    <v>en-US</v>
    <v>Map</v>
  </rv>
  <rv s="1">
    <fb>2.3130000000000002</fb>
    <v>30</v>
  </rv>
  <rv s="1">
    <fb>0.46296296296296297</fb>
    <v>28</v>
  </rv>
  <rv s="1">
    <fb>5920000000</fb>
    <v>34</v>
  </rv>
  <rv s="1">
    <fb>0.80787249999999999</fb>
    <v>28</v>
  </rv>
  <rv s="0">
    <v>536870912</v>
    <v>Tamuning</v>
    <v>56e216c9-af0c-242a-79e1-e37812f55db0</v>
    <v>en-US</v>
    <v>Map</v>
  </rv>
  <rv s="4">
    <v>https://www.bing.com/search?q=guam&amp;form=skydnc</v>
    <v>Learn more on Bing</v>
  </rv>
  <rv s="1">
    <fb>79.858999999999995</fb>
    <v>36</v>
  </rv>
  <rv s="3">
    <v>220</v>
  </rv>
  <rv s="1">
    <fb>1.0840000000000001</fb>
    <v>30</v>
  </rv>
  <rv s="1">
    <fb>168801</fb>
    <v>29</v>
  </rv>
  <rv s="1">
    <fb>0.64407997131347694</fb>
    <v>28</v>
  </rv>
  <rv s="3">
    <v>221</v>
  </rv>
  <rv s="1">
    <fb>5.3109998703002904E-2</fb>
    <v>37</v>
  </rv>
  <rv s="1">
    <fb>158693</fb>
    <v>29</v>
  </rv>
  <rv s="43">
    <v>#VALUE!</v>
    <v>en-US</v>
    <v>f842c067-b461-3084-6a3b-6c6c7431fc9a</v>
    <v>536870912</v>
    <v>1</v>
    <v>733</v>
    <v>734</v>
    <v>Guam</v>
    <v>24</v>
    <v>49</v>
    <v>Map</v>
    <v>26</v>
    <v>735</v>
    <v>GU</v>
    <v>2791</v>
    <v>3942</v>
    <v>3943</v>
    <v>248</v>
    <v>3944</v>
    <v>Guam is an organized, unincorporated territory of the United States in the Micronesia subregion of the western Pacific Ocean. It is the westernmost point and territory of the United States; in Oceania, it is the largest and southernmost of the Mariana Islands and the largest island in Micronesia. Guam's capital is Hagåtña, and the most populous village is Dededo.</v>
    <v>3945</v>
    <v>3946</v>
    <v>3947</v>
    <v>3948</v>
    <v>3949</v>
    <v>3950</v>
    <v>3951</v>
    <v>Guam</v>
    <v>The Star-Spangled Banner</v>
    <v>3952</v>
    <v>Territory of Guam</v>
    <v>3953</v>
    <v>3954</v>
    <v>3955</v>
    <v>3956</v>
    <v>3957</v>
    <v>Guam</v>
    <v>3958</v>
    <v>mdp/vdpid/97</v>
  </rv>
  <rv s="0">
    <v>536870912</v>
    <v>Guatemala</v>
    <v>3d01de6a-8ed9-25cb-a652-cd408b2f3daf</v>
    <v>en-US</v>
    <v>Map</v>
  </rv>
  <rv s="1">
    <fb>0.35983575961179498</fb>
    <v>28</v>
  </rv>
  <rv s="1">
    <fb>108889</fb>
    <v>29</v>
  </rv>
  <rv s="1">
    <fb>43000</fb>
    <v>29</v>
  </rv>
  <rv s="1">
    <fb>24.561</fb>
    <v>30</v>
  </rv>
  <rv s="1">
    <fb>502</fb>
    <v>31</v>
  </rv>
  <rv s="0">
    <v>536870912</v>
    <v>Guatemala City</v>
    <v>e595416a-1039-c34c-75ac-9ed87ae194b0</v>
    <v>en-US</v>
    <v>Map</v>
  </rv>
  <rv s="1">
    <fb>16776.525000000001</fb>
    <v>29</v>
  </rv>
  <rv s="1">
    <fb>142.921394880398</fb>
    <v>32</v>
  </rv>
  <rv s="1">
    <fb>3.69998398008601E-2</fb>
    <v>28</v>
  </rv>
  <rv s="1">
    <fb>577.897354201025</fb>
    <v>29</v>
  </rv>
  <rv s="1">
    <fb>2.87</fb>
    <v>30</v>
  </rv>
  <rv s="1">
    <fb>0.32695036372305403</fb>
    <v>28</v>
  </rv>
  <rv s="1">
    <fb>37.378596963442199</fb>
    <v>36</v>
  </rv>
  <rv s="1">
    <fb>0.79</fb>
    <v>33</v>
  </rv>
  <rv s="1">
    <fb>76710385879.662704</fb>
    <v>34</v>
  </rv>
  <rv s="1">
    <fb>1.0190261999999999</fb>
    <v>28</v>
  </rv>
  <rv s="1">
    <fb>0.2178329</fb>
    <v>28</v>
  </rv>
  <rv s="1">
    <fb>22.1</fb>
    <v>36</v>
  </rv>
  <rv s="0">
    <v>805306368</v>
    <v>Alejandro Giammattei (President)</v>
    <v>7ecd8a86-4482-ca39-729a-fa2e11404807</v>
    <v>en-US</v>
    <v>Generic</v>
  </rv>
  <rv s="3">
    <v>222</v>
  </rv>
  <rv s="4">
    <v>https://www.bing.com/search?q=guatemala&amp;form=skydnc</v>
    <v>Learn more on Bing</v>
  </rv>
  <rv s="1">
    <fb>74.063000000000002</fb>
    <v>36</v>
  </rv>
  <rv s="1">
    <fb>1.6</fb>
    <v>33</v>
  </rv>
  <rv s="3">
    <v>223</v>
  </rv>
  <rv s="1">
    <fb>0.5576571736</fb>
    <v>28</v>
  </rv>
  <rv s="1">
    <fb>0.35489999999999999</fb>
    <v>30</v>
  </rv>
  <rv s="1">
    <fb>16604026</fb>
    <v>29</v>
  </rv>
  <rv s="1">
    <fb>0.20100000000000001</fb>
    <v>28</v>
  </rv>
  <rv s="1">
    <fb>0.53600000000000003</fb>
    <v>28</v>
  </rv>
  <rv s="1">
    <fb>0.62349998474121104</fb>
    <v>28</v>
  </rv>
  <rv s="0">
    <v>536870912</v>
    <v>Guatemala Department</v>
    <v>1a31de51-7ef1-3e03-6240-dde1a488e191</v>
    <v>en-US</v>
    <v>Map</v>
  </rv>
  <rv s="0">
    <v>536870912</v>
    <v>Petén Department</v>
    <v>8c865c1e-04d4-5790-f140-3438b0dbe8a6</v>
    <v>en-US</v>
    <v>Map</v>
  </rv>
  <rv s="0">
    <v>536870912</v>
    <v>Quiché Department</v>
    <v>eecce26d-daad-373e-55f4-f2740f42f402</v>
    <v>en-US</v>
    <v>Map</v>
  </rv>
  <rv s="0">
    <v>536870912</v>
    <v>Quetzaltenango Department</v>
    <v>edf55a6e-f9fe-9c89-7273-2cb88cf661db</v>
    <v>en-US</v>
    <v>Map</v>
  </rv>
  <rv s="0">
    <v>536870912</v>
    <v>Huehuetenango Department</v>
    <v>dc427828-8884-d89b-5e20-9c4db48d9311</v>
    <v>en-US</v>
    <v>Map</v>
  </rv>
  <rv s="0">
    <v>536870912</v>
    <v>Alta Verapaz Department</v>
    <v>381e3e42-7a15-a354-6dad-f74a02232a41</v>
    <v>en-US</v>
    <v>Map</v>
  </rv>
  <rv s="0">
    <v>536870912</v>
    <v>Escuintla Department</v>
    <v>abd75e25-b2c9-90ca-4fac-de9b4c5a7cf0</v>
    <v>en-US</v>
    <v>Map</v>
  </rv>
  <rv s="0">
    <v>536870912</v>
    <v>Izabal Department</v>
    <v>581acd22-c156-0dd0-2ea5-99fd7da38105</v>
    <v>en-US</v>
    <v>Map</v>
  </rv>
  <rv s="0">
    <v>536870912</v>
    <v>Santa Rosa Department, Guatemala</v>
    <v>8a56ff9f-689c-51b6-2d01-8c101a4a5a90</v>
    <v>en-US</v>
    <v>Map</v>
  </rv>
  <rv s="0">
    <v>536870912</v>
    <v>Totonicapán Department</v>
    <v>ffdfafdc-be79-3444-f809-ee868b4472da</v>
    <v>en-US</v>
    <v>Map</v>
  </rv>
  <rv s="0">
    <v>536870912</v>
    <v>Retalhuleu Department</v>
    <v>46dc9f99-5d18-06c3-57f0-f505e44ea577</v>
    <v>en-US</v>
    <v>Map</v>
  </rv>
  <rv s="0">
    <v>536870912</v>
    <v>Sololá Department</v>
    <v>362640e8-1f00-a696-287f-7e08764c4b97</v>
    <v>en-US</v>
    <v>Map</v>
  </rv>
  <rv s="0">
    <v>536870912</v>
    <v>Baja Verapaz Department</v>
    <v>bca3ec95-4821-ade2-b0fc-b75f833ca51c</v>
    <v>en-US</v>
    <v>Map</v>
  </rv>
  <rv s="0">
    <v>536870912</v>
    <v>Chiquimula Department</v>
    <v>30bc9e99-0043-87fc-8f3b-fb0cef9bf2b4</v>
    <v>en-US</v>
    <v>Map</v>
  </rv>
  <rv s="0">
    <v>536870912</v>
    <v>San Marcos Department</v>
    <v>44adc098-6846-0dd7-959c-6919902ece12</v>
    <v>en-US</v>
    <v>Map</v>
  </rv>
  <rv s="0">
    <v>536870912</v>
    <v>Chimaltenango Department</v>
    <v>f1745554-5ae8-ecf1-59fd-6af2aea988c5</v>
    <v>en-US</v>
    <v>Map</v>
  </rv>
  <rv s="0">
    <v>536870912</v>
    <v>Jalapa Department</v>
    <v>9fa1196a-5717-1cb6-b7c0-d4892a1d4ba8</v>
    <v>en-US</v>
    <v>Map</v>
  </rv>
  <rv s="0">
    <v>536870912</v>
    <v>Suchitepéquez Department</v>
    <v>ee120c09-4352-be58-fb89-611858334f29</v>
    <v>en-US</v>
    <v>Map</v>
  </rv>
  <rv s="0">
    <v>536870912</v>
    <v>Zacapa Department</v>
    <v>8a303b4e-cd02-ab4a-5331-66b5ede5f123</v>
    <v>en-US</v>
    <v>Map</v>
  </rv>
  <rv s="0">
    <v>536870912</v>
    <v>El Progreso Department</v>
    <v>7ff89c33-8b3c-0bd8-77f9-ec7248ec720f</v>
    <v>en-US</v>
    <v>Map</v>
  </rv>
  <rv s="0">
    <v>536870912</v>
    <v>Jutiapa Department</v>
    <v>6d800b28-dad5-b072-ee37-b3bc5daa8c5e</v>
    <v>en-US</v>
    <v>Map</v>
  </rv>
  <rv s="0">
    <v>536870912</v>
    <v>Sacatepéquez Department</v>
    <v>f55da8fc-713d-49b9-9940-4a56ca5b71ee</v>
    <v>en-US</v>
    <v>Map</v>
  </rv>
  <rv s="3">
    <v>224</v>
  </rv>
  <rv s="1">
    <fb>0.10591263848138499</fb>
    <v>28</v>
  </rv>
  <rv s="1">
    <fb>2.4590001106262197E-2</fb>
    <v>37</v>
  </rv>
  <rv s="1">
    <fb>8540945</fb>
    <v>29</v>
  </rv>
  <rv s="6">
    <v>#VALUE!</v>
    <v>en-US</v>
    <v>3d01de6a-8ed9-25cb-a652-cd408b2f3daf</v>
    <v>536870912</v>
    <v>1</v>
    <v>744</v>
    <v>48</v>
    <v>Guatemala</v>
    <v>24</v>
    <v>49</v>
    <v>Map</v>
    <v>26</v>
    <v>745</v>
    <v>GT</v>
    <v>3961</v>
    <v>3962</v>
    <v>3963</v>
    <v>3964</v>
    <v>3965</v>
    <v>3966</v>
    <v>3967</v>
    <v>3968</v>
    <v>3969</v>
    <v>GTQ</v>
    <v>Guatemala, officially the Republic of Guatemala, is a country in Central America, bordered by Mexico to the north and west, Belize and the Caribbean to the northeast, Honduras to the east, El Salvador to the southeast and the Pacific Ocean to the south. With an estimated population of around 17.2 million, it is the most populous country in Central America and is the 11th most populous country in the Americas. Guatemala is a representative democracy; its capital and largest city is Nueva Guatemala de la Asunción, also known as Guatemala City, the largest city in Central America.</v>
    <v>3970</v>
    <v>3971</v>
    <v>3972</v>
    <v>3973</v>
    <v>3974</v>
    <v>3975</v>
    <v>3976</v>
    <v>3977</v>
    <v>3978</v>
    <v>3966</v>
    <v>3980</v>
    <v>3981</v>
    <v>3982</v>
    <v>2849</v>
    <v>3983</v>
    <v>Guatemala</v>
    <v>National Anthem of Guatemala</v>
    <v>3984</v>
    <v>Republic of Guatemala</v>
    <v>3985</v>
    <v>3986</v>
    <v>3987</v>
    <v>3988</v>
    <v>2775</v>
    <v>3989</v>
    <v>1877</v>
    <v>1878</v>
    <v>917</v>
    <v>2365</v>
    <v>3990</v>
    <v>4013</v>
    <v>4014</v>
    <v>1172</v>
    <v>2854</v>
    <v>4015</v>
    <v>Guatemala</v>
    <v>4016</v>
    <v>mdp/vdpid/99</v>
  </rv>
  <rv s="0">
    <v>536870912</v>
    <v>Guinea</v>
    <v>fb286d30-98bc-03ec-5a8c-021c49f1009b</v>
    <v>en-US</v>
    <v>Map</v>
  </rv>
  <rv s="1">
    <fb>0.59010255575451698</fb>
    <v>28</v>
  </rv>
  <rv s="1">
    <fb>245857</fb>
    <v>29</v>
  </rv>
  <rv s="1">
    <fb>13000</fb>
    <v>29</v>
  </rv>
  <rv s="1">
    <fb>36.363999999999997</fb>
    <v>30</v>
  </rv>
  <rv s="1">
    <fb>224</fb>
    <v>31</v>
  </rv>
  <rv s="0">
    <v>536870912</v>
    <v>Conakry</v>
    <v>684c5718-8371-c14b-92c9-6af66425dc35</v>
    <v>en-US</v>
    <v>Map</v>
  </rv>
  <rv s="1">
    <fb>2995.9389999999999</fb>
    <v>29</v>
  </rv>
  <rv s="1">
    <fb>262.949692139783</fb>
    <v>32</v>
  </rv>
  <rv s="1">
    <fb>9.4706971640204307E-2</fb>
    <v>28</v>
  </rv>
  <rv s="1">
    <fb>4.7</fb>
    <v>30</v>
  </rv>
  <rv s="1">
    <fb>0.25752889467686801</fb>
    <v>28</v>
  </rv>
  <rv s="1">
    <fb>13590281808.692801</fb>
    <v>34</v>
  </rv>
  <rv s="1">
    <fb>0.91509169999999995</fb>
    <v>28</v>
  </rv>
  <rv s="1">
    <fb>0.1155931</fb>
    <v>28</v>
  </rv>
  <rv s="1">
    <fb>64.900000000000006</fb>
    <v>36</v>
  </rv>
  <rv s="0">
    <v>536870912</v>
    <v>Kankan</v>
    <v>b32aa021-8f7c-ca58-b42e-e09b72f81163</v>
    <v>en-US</v>
    <v>Map</v>
  </rv>
  <rv s="0">
    <v>805306368</v>
    <v>Tibou Kamara (Minister)</v>
    <v>dc6e28b2-e492-2d7a-96e9-389aa9cbc9b2</v>
    <v>en-US</v>
    <v>Generic</v>
  </rv>
  <rv s="0">
    <v>805306368</v>
    <v>Mamady Youla (Prime Minister)</v>
    <v>c4327687-58a3-e534-bb64-46c35af18db8</v>
    <v>en-US</v>
    <v>Generic</v>
  </rv>
  <rv s="3">
    <v>225</v>
  </rv>
  <rv s="4">
    <v>https://www.bing.com/search?q=guinea&amp;form=skydnc</v>
    <v>Learn more on Bing</v>
  </rv>
  <rv s="1">
    <fb>61.185000000000002</fb>
    <v>36</v>
  </rv>
  <rv s="1">
    <fb>576</fb>
    <v>36</v>
  </rv>
  <rv s="1">
    <fb>0.54494895890000006</fb>
    <v>28</v>
  </rv>
  <rv s="1">
    <fb>7.8799999999999995E-2</fb>
    <v>30</v>
  </rv>
  <rv s="1">
    <fb>12771246</fb>
    <v>29</v>
  </rv>
  <rv s="1">
    <fb>0.26400000000000001</fb>
    <v>28</v>
  </rv>
  <rv s="1">
    <fb>0.16399999999999998</fb>
    <v>28</v>
  </rv>
  <rv s="1">
    <fb>0.61534000396728505</fb>
    <v>28</v>
  </rv>
  <rv s="0">
    <v>536870912</v>
    <v>Mali Prefecture</v>
    <v>8c62e90b-a535-3305-bb11-ed6d7689e864</v>
    <v>en-US</v>
    <v>Map</v>
  </rv>
  <rv s="0">
    <v>536870912</v>
    <v>Coyah Prefecture</v>
    <v>3361ca51-4788-3a56-84f2-62d56a230cec</v>
    <v>en-US</v>
    <v>Map</v>
  </rv>
  <rv s="0">
    <v>536870912</v>
    <v>Siguiri Prefecture</v>
    <v>29c972a7-1ba6-3d5c-dfc7-f9c76a317321</v>
    <v>en-US</v>
    <v>Map</v>
  </rv>
  <rv s="0">
    <v>536870912</v>
    <v>Dubréka Prefecture</v>
    <v>97d10457-28dc-ce6c-5541-2bf08a7d1294</v>
    <v>en-US</v>
    <v>Map</v>
  </rv>
  <rv s="0">
    <v>536870912</v>
    <v>Dabola Prefecture</v>
    <v>afa0b361-7be3-97ff-2045-f7099df8fa4d</v>
    <v>en-US</v>
    <v>Map</v>
  </rv>
  <rv s="0">
    <v>536870912</v>
    <v>Guéckédou Prefecture</v>
    <v>47785ef3-6410-4fb8-2bf9-6e1c2fa9f529</v>
    <v>en-US</v>
    <v>Map</v>
  </rv>
  <rv s="0">
    <v>536870912</v>
    <v>Macenta Prefecture</v>
    <v>9b824466-ca7e-baea-c1eb-1ccd42b6acef</v>
    <v>en-US</v>
    <v>Map</v>
  </rv>
  <rv s="0">
    <v>536870912</v>
    <v>Télimélé Prefecture</v>
    <v>4a9138bf-294e-e1e5-14be-d13b013045c9</v>
    <v>en-US</v>
    <v>Map</v>
  </rv>
  <rv s="0">
    <v>536870912</v>
    <v>Kankan Prefecture</v>
    <v>5233c584-5dab-1258-f998-5e63d81a699d</v>
    <v>en-US</v>
    <v>Map</v>
  </rv>
  <rv s="0">
    <v>536870912</v>
    <v>Beyla Prefecture</v>
    <v>46faae6d-38fe-fed4-66cc-63c1b26941e1</v>
    <v>en-US</v>
    <v>Map</v>
  </rv>
  <rv s="0">
    <v>536870912</v>
    <v>Kérouané Prefecture</v>
    <v>afb59309-4d65-c870-1e2d-a0791659968e</v>
    <v>en-US</v>
    <v>Map</v>
  </rv>
  <rv s="0">
    <v>536870912</v>
    <v>Forécariah Prefecture</v>
    <v>c7c2f650-f819-e8c5-607f-6f24032bd051</v>
    <v>en-US</v>
    <v>Map</v>
  </rv>
  <rv s="0">
    <v>536870912</v>
    <v>Faranah Prefecture</v>
    <v>33999180-f49e-da1d-2513-0f87949daa7d</v>
    <v>en-US</v>
    <v>Map</v>
  </rv>
  <rv s="0">
    <v>536870912</v>
    <v>Koundara Prefecture</v>
    <v>345493af-f1d6-3dc0-3c63-300eb401adca</v>
    <v>en-US</v>
    <v>Map</v>
  </rv>
  <rv s="0">
    <v>536870912</v>
    <v>Yomou Prefecture</v>
    <v>9ebf5967-f77f-2514-5a6f-5b9ceb2c34e6</v>
    <v>en-US</v>
    <v>Map</v>
  </rv>
  <rv s="0">
    <v>536870912</v>
    <v>Kindia Prefecture</v>
    <v>6cf66b23-6668-acdc-623a-4b1ae945df40</v>
    <v>en-US</v>
    <v>Map</v>
  </rv>
  <rv s="0">
    <v>536870912</v>
    <v>Dalaba Prefecture</v>
    <v>79f5a1cf-86e3-2cf5-ed94-0b967275becf</v>
    <v>en-US</v>
    <v>Map</v>
  </rv>
  <rv s="0">
    <v>536870912</v>
    <v>Boké Prefecture</v>
    <v>a97514a2-085c-d717-0ecc-d6589b89628f</v>
    <v>en-US</v>
    <v>Map</v>
  </rv>
  <rv s="0">
    <v>536870912</v>
    <v>Gaoual Prefecture</v>
    <v>a6f39d87-039d-7f2a-a4f7-50917c847932</v>
    <v>en-US</v>
    <v>Map</v>
  </rv>
  <rv s="0">
    <v>536870912</v>
    <v>Lélouma Prefecture</v>
    <v>5c042f0d-d4ba-709b-1da3-e9b128a87973</v>
    <v>en-US</v>
    <v>Map</v>
  </rv>
  <rv s="0">
    <v>536870912</v>
    <v>Mandiana Prefecture</v>
    <v>0ee05e08-42dd-5e59-f4a3-b185e4f93c6c</v>
    <v>en-US</v>
    <v>Map</v>
  </rv>
  <rv s="0">
    <v>536870912</v>
    <v>Mamou Prefecture</v>
    <v>3c250a97-6f7a-74c1-4a6a-51b0fd23ea56</v>
    <v>en-US</v>
    <v>Map</v>
  </rv>
  <rv s="0">
    <v>536870912</v>
    <v>Dinguiraye Prefecture</v>
    <v>6d2c0223-b3b3-beb9-85db-3aae95df936b</v>
    <v>en-US</v>
    <v>Map</v>
  </rv>
  <rv s="0">
    <v>536870912</v>
    <v>Lola Prefecture</v>
    <v>7c985b53-e6d9-04bf-6eaa-58c1a8c789e9</v>
    <v>en-US</v>
    <v>Map</v>
  </rv>
  <rv s="0">
    <v>536870912</v>
    <v>Nzérékoré Prefecture</v>
    <v>f7cd4d75-a61a-f5b9-3f95-c1882abff08e</v>
    <v>en-US</v>
    <v>Map</v>
  </rv>
  <rv s="0">
    <v>536870912</v>
    <v>Kouroussa Prefecture</v>
    <v>566ef603-f28f-f097-38ea-d28c10705074</v>
    <v>en-US</v>
    <v>Map</v>
  </rv>
  <rv s="0">
    <v>536870912</v>
    <v>Labé Prefecture</v>
    <v>1397d902-6fb6-9322-6983-68bb6b6a2f7a</v>
    <v>en-US</v>
    <v>Map</v>
  </rv>
  <rv s="0">
    <v>536870912</v>
    <v>Boffa Prefecture</v>
    <v>f2b9fbf2-ea1f-303e-e730-4a90c8fe8f62</v>
    <v>en-US</v>
    <v>Map</v>
  </rv>
  <rv s="0">
    <v>536870912</v>
    <v>Koubia Prefecture</v>
    <v>8a0a00f3-7d4e-37da-52a3-bcab17f2f521</v>
    <v>en-US</v>
    <v>Map</v>
  </rv>
  <rv s="0">
    <v>536870912</v>
    <v>Pita Prefecture</v>
    <v>c765dca1-ca22-20b8-4198-b6c4f5b32468</v>
    <v>en-US</v>
    <v>Map</v>
  </rv>
  <rv s="0">
    <v>536870912</v>
    <v>Kissidougou Prefecture</v>
    <v>7d63e5c4-0671-4b57-8590-e5a53aa4f311</v>
    <v>en-US</v>
    <v>Map</v>
  </rv>
  <rv s="0">
    <v>536870912</v>
    <v>Fria Prefecture</v>
    <v>48b48faf-db31-ff6f-835e-eb32a5e9c8a8</v>
    <v>en-US</v>
    <v>Map</v>
  </rv>
  <rv s="0">
    <v>536870912</v>
    <v>Tougué Prefecture</v>
    <v>8463c0fe-92c2-7cc5-03ff-bcd07a9db0ec</v>
    <v>en-US</v>
    <v>Map</v>
  </rv>
  <rv s="3">
    <v>226</v>
  </rv>
  <rv s="1">
    <fb>0.10841783867052399</fb>
    <v>28</v>
  </rv>
  <rv s="1">
    <fb>0.69299999999999995</fb>
    <v>28</v>
  </rv>
  <rv s="1">
    <fb>4.2960000038146998E-2</fb>
    <v>37</v>
  </rv>
  <rv s="1">
    <fb>4661505</fb>
    <v>29</v>
  </rv>
  <rv s="26">
    <v>#VALUE!</v>
    <v>en-US</v>
    <v>fb286d30-98bc-03ec-5a8c-021c49f1009b</v>
    <v>536870912</v>
    <v>1</v>
    <v>753</v>
    <v>337</v>
    <v>Guinea</v>
    <v>24</v>
    <v>49</v>
    <v>Map</v>
    <v>26</v>
    <v>754</v>
    <v>GN</v>
    <v>4019</v>
    <v>4020</v>
    <v>4021</v>
    <v>4022</v>
    <v>4023</v>
    <v>4024</v>
    <v>4025</v>
    <v>4026</v>
    <v>4027</v>
    <v>GNF</v>
    <v>Guinea, officially the Republic of Guinea, is a coastal country in West Africa. It borders the Atlantic Ocean to the west, Guinea-Bissau to the northwest, Senegal to the north, Mali to the northeast, Cote d'Ivoire to the southeast, and Sierra Leone and Liberia to the south. It is sometimes referred to as Guinea-Conakry after its capital Conakry, to distinguish it from other territories in the eponymous region such as Guinea-Bissau and Equatorial Guinea. It has a population of 12.4 million and an area of 245,857 square kilometres.</v>
    <v>4028</v>
    <v>4029</v>
    <v>1819</v>
    <v>4030</v>
    <v>4031</v>
    <v>4032</v>
    <v>4033</v>
    <v>4034</v>
    <v>4037</v>
    <v>4038</v>
    <v>4039</v>
    <v>4040</v>
    <v>Guinea</v>
    <v>Liberté</v>
    <v>1202</v>
    <v>Republic of Guinea</v>
    <v>4041</v>
    <v>4042</v>
    <v>4043</v>
    <v>2612</v>
    <v>4044</v>
    <v>1418</v>
    <v>635</v>
    <v>3741</v>
    <v>500</v>
    <v>4045</v>
    <v>4046</v>
    <v>4080</v>
    <v>4081</v>
    <v>1690</v>
    <v>4082</v>
    <v>4083</v>
    <v>Guinea</v>
    <v>4084</v>
    <v>mdp/vdpid/100</v>
  </rv>
  <rv s="0">
    <v>536870912</v>
    <v>Guinea-Bissau</v>
    <v>2b158349-90cf-0644-1c79-0fcc7dc16938</v>
    <v>en-US</v>
    <v>Map</v>
  </rv>
  <rv s="1">
    <fb>0.579658605974395</fb>
    <v>28</v>
  </rv>
  <rv s="1">
    <fb>36125</fb>
    <v>29</v>
  </rv>
  <rv s="1">
    <fb>35.125</fb>
    <v>30</v>
  </rv>
  <rv s="1">
    <fb>245</fb>
    <v>31</v>
  </rv>
  <rv s="0">
    <v>536870912</v>
    <v>Bissau</v>
    <v>a9a6f15c-2262-bdda-140c-f882d9b20de0</v>
    <v>en-US</v>
    <v>Map</v>
  </rv>
  <rv s="1">
    <fb>293.36</fb>
    <v>29</v>
  </rv>
  <rv s="1">
    <fb>111.65129924559901</fb>
    <v>32</v>
  </rv>
  <rv s="1">
    <fb>1.3621489993150999E-2</fb>
    <v>28</v>
  </rv>
  <rv s="1">
    <fb>4.476</fb>
    <v>30</v>
  </rv>
  <rv s="1">
    <fb>0.69772403982930298</fb>
    <v>28</v>
  </rv>
  <rv s="1">
    <fb>1340389410.76003</fb>
    <v>34</v>
  </rv>
  <rv s="1">
    <fb>1.1868518000000001</fb>
    <v>28</v>
  </rv>
  <rv s="1">
    <fb>2.6432500000000001E-2</fb>
    <v>28</v>
  </rv>
  <rv s="1">
    <fb>54</fb>
    <v>36</v>
  </rv>
  <rv s="0">
    <v>805306368</v>
    <v>Umaro Sissoco Embalo (President)</v>
    <v>b670d334-80a0-a14b-2ad2-281d6f32acfa</v>
    <v>en-US</v>
    <v>Generic</v>
  </rv>
  <rv s="3">
    <v>227</v>
  </rv>
  <rv s="4">
    <v>https://www.bing.com/search?q=guinea-bissau&amp;form=skydnc</v>
    <v>Learn more on Bing</v>
  </rv>
  <rv s="1">
    <fb>58.003</fb>
    <v>36</v>
  </rv>
  <rv s="1">
    <fb>667</fb>
    <v>36</v>
  </rv>
  <rv s="1">
    <fb>0.16</fb>
    <v>33</v>
  </rv>
  <rv s="1">
    <fb>0.371643746</fb>
    <v>28</v>
  </rv>
  <rv s="1">
    <fb>0.12740000000000001</fb>
    <v>30</v>
  </rv>
  <rv s="1">
    <fb>1920922</fb>
    <v>29</v>
  </rv>
  <rv s="1">
    <fb>0.183</fb>
    <v>28</v>
  </rv>
  <rv s="1">
    <fb>0.42</fb>
    <v>28</v>
  </rv>
  <rv s="1">
    <fb>0.56700000000000006</fb>
    <v>28</v>
  </rv>
  <rv s="1">
    <fb>0.71963996887207005</fb>
    <v>28</v>
  </rv>
  <rv s="0">
    <v>536870912</v>
    <v>Bolama Region</v>
    <v>302fd795-7e47-9d8d-4aab-f796383f8d94</v>
    <v>en-US</v>
    <v>Map</v>
  </rv>
  <rv s="0">
    <v>536870912</v>
    <v>Oio Region</v>
    <v>f2d6f99f-a3fb-0995-d131-ad205eb7e831</v>
    <v>en-US</v>
    <v>Map</v>
  </rv>
  <rv s="0">
    <v>536870912</v>
    <v>Cacheu Region</v>
    <v>e372f4d7-f49b-89e1-140b-9cf8e7757317</v>
    <v>en-US</v>
    <v>Map</v>
  </rv>
  <rv s="0">
    <v>536870912</v>
    <v>Quinara Region</v>
    <v>6baa62bc-a0a2-ad90-8d9a-0486878af1f7</v>
    <v>en-US</v>
    <v>Map</v>
  </rv>
  <rv s="0">
    <v>536870912</v>
    <v>Biombo Region</v>
    <v>e208f786-1204-e391-34ca-fb9ba563ae4b</v>
    <v>en-US</v>
    <v>Map</v>
  </rv>
  <rv s="0">
    <v>536870912</v>
    <v>Tombali Region</v>
    <v>3d55c159-5567-abc5-bdef-a07165cd7299</v>
    <v>en-US</v>
    <v>Map</v>
  </rv>
  <rv s="0">
    <v>536870912</v>
    <v>Bafatá Region</v>
    <v>91605cf5-93cc-80a3-a10c-015c377ae137</v>
    <v>en-US</v>
    <v>Map</v>
  </rv>
  <rv s="3">
    <v>228</v>
  </rv>
  <rv s="1">
    <fb>0.10322833200828101</fb>
    <v>28</v>
  </rv>
  <rv s="1">
    <fb>0.45500000000000002</fb>
    <v>28</v>
  </rv>
  <rv s="1">
    <fb>2.46600008010864E-2</fb>
    <v>37</v>
  </rv>
  <rv s="1">
    <fb>840922</fb>
    <v>29</v>
  </rv>
  <rv s="44">
    <v>#VALUE!</v>
    <v>en-US</v>
    <v>2b158349-90cf-0644-1c79-0fcc7dc16938</v>
    <v>536870912</v>
    <v>1</v>
    <v>761</v>
    <v>762</v>
    <v>Guinea-Bissau</v>
    <v>763</v>
    <v>764</v>
    <v>Map</v>
    <v>26</v>
    <v>765</v>
    <v>GW</v>
    <v>4087</v>
    <v>4088</v>
    <v>3300</v>
    <v>4089</v>
    <v>4090</v>
    <v>4091</v>
    <v>4092</v>
    <v>4093</v>
    <v>4094</v>
    <v>XOF</v>
    <v>Guinea-Bissau, officially the Republic of Guinea-Bissau, is a country in West Africa that covers 36,125 square kilometres with an estimated population of 1,726,000. It borders Senegal to the north and Guinea to the south-east.</v>
    <v>4095</v>
    <v>4096</v>
    <v>365</v>
    <v>4097</v>
    <v>4098</v>
    <v>4099</v>
    <v>4100</v>
    <v>4091</v>
    <v>4102</v>
    <v>4103</v>
    <v>4104</v>
    <v>4105</v>
    <v>4106</v>
    <v>Guinea-Bissau</v>
    <v>Esta É a Nossa Pátria Bem Amada</v>
    <v>317</v>
    <v>Republic of Guinea-Bissau</v>
    <v>4107</v>
    <v>4108</v>
    <v>4109</v>
    <v>4110</v>
    <v>4111</v>
    <v>4112</v>
    <v>2321</v>
    <v>1878</v>
    <v>1650</v>
    <v>500</v>
    <v>4113</v>
    <v>4121</v>
    <v>4122</v>
    <v>1690</v>
    <v>4123</v>
    <v>4124</v>
    <v>Guinea-Bissau</v>
    <v>4125</v>
    <v>mdp/vdpid/196</v>
  </rv>
  <rv s="0">
    <v>536870912</v>
    <v>Guyana</v>
    <v>83aef9d2-d59b-ac2c-09fe-89520b805d03</v>
    <v>en-US</v>
    <v>Map</v>
  </rv>
  <rv s="1">
    <fb>8.6360172720345393E-2</fb>
    <v>28</v>
  </rv>
  <rv s="1">
    <fb>214969</fb>
    <v>29</v>
  </rv>
  <rv s="1">
    <fb>3000</fb>
    <v>29</v>
  </rv>
  <rv s="1">
    <fb>19.966999999999999</fb>
    <v>30</v>
  </rv>
  <rv s="1">
    <fb>592</fb>
    <v>31</v>
  </rv>
  <rv s="0">
    <v>536870912</v>
    <v>Georgetown</v>
    <v>4255bbcd-c419-9eb3-19b7-e9a409467e93</v>
    <v>en-US</v>
    <v>Map</v>
  </rv>
  <rv s="1">
    <fb>2383.5500000000002</fb>
    <v>29</v>
  </rv>
  <rv s="1">
    <fb>116.191475510903</fb>
    <v>32</v>
  </rv>
  <rv s="1">
    <fb>2.0872308916201999E-2</fb>
    <v>28</v>
  </rv>
  <rv s="1">
    <fb>2.4620000000000002</fb>
    <v>30</v>
  </rv>
  <rv s="1">
    <fb>0.83901447802895601</fb>
    <v>28</v>
  </rv>
  <rv s="1">
    <fb>4280443645.08393</fb>
    <v>34</v>
  </rv>
  <rv s="1">
    <fb>0.9781164</fb>
    <v>28</v>
  </rv>
  <rv s="1">
    <fb>0.1162275</fb>
    <v>28</v>
  </rv>
  <rv s="3">
    <v>229</v>
  </rv>
  <rv s="4">
    <v>https://www.bing.com/search?q=guyana&amp;form=skydnc</v>
    <v>Learn more on Bing</v>
  </rv>
  <rv s="1">
    <fb>69.774000000000001</fb>
    <v>36</v>
  </rv>
  <rv s="1">
    <fb>169</fb>
    <v>36</v>
  </rv>
  <rv s="1">
    <fb>0.40506672180000003</fb>
    <v>28</v>
  </rv>
  <rv s="1">
    <fb>0.79900000000000004</fb>
    <v>30</v>
  </rv>
  <rv s="1">
    <fb>782766</fb>
    <v>29</v>
  </rv>
  <rv s="1">
    <fb>0.34100000000000003</fb>
    <v>28</v>
  </rv>
  <rv s="1">
    <fb>0.496</fb>
    <v>28</v>
  </rv>
  <rv s="1">
    <fb>0.56182998657226602</fb>
    <v>28</v>
  </rv>
  <rv s="0">
    <v>536870912</v>
    <v>Pomeroon-Supenaam</v>
    <v>ea2a2fbe-4ff2-f5a8-0be3-69be504202d5</v>
    <v>en-US</v>
    <v>Map</v>
  </rv>
  <rv s="0">
    <v>536870912</v>
    <v>Demerara-Mahaica</v>
    <v>6a8a16e1-c0d0-c195-8010-a9e048ab9bad</v>
    <v>en-US</v>
    <v>Map</v>
  </rv>
  <rv s="0">
    <v>536870912</v>
    <v>Essequibo Islands-West Demerara</v>
    <v>d87a0bf1-5efd-3957-3cc8-5507a36ed4c9</v>
    <v>en-US</v>
    <v>Map</v>
  </rv>
  <rv s="0">
    <v>536870912</v>
    <v>East Berbice-Corentyne</v>
    <v>1c97e84a-4294-4d24-23f4-bb391c4d8927</v>
    <v>en-US</v>
    <v>Map</v>
  </rv>
  <rv s="0">
    <v>536870912</v>
    <v>Upper Takutu-Upper Essequibo</v>
    <v>1406ad7a-ebab-f092-cdda-bf04525e69af</v>
    <v>en-US</v>
    <v>Map</v>
  </rv>
  <rv s="0">
    <v>536870912</v>
    <v>Cuyuni-Mazaruni</v>
    <v>1ce78efc-ee08-bee6-9af2-3d35f3a75d31</v>
    <v>en-US</v>
    <v>Map</v>
  </rv>
  <rv s="0">
    <v>536870912</v>
    <v>Mahaica-Berbice</v>
    <v>d3978ae1-ef18-d91a-47ba-41848cbfe455</v>
    <v>en-US</v>
    <v>Map</v>
  </rv>
  <rv s="0">
    <v>536870912</v>
    <v>Upper Demerara-Berbice</v>
    <v>9a1a14f0-a9af-98b1-b5ba-75cb62fac1a9</v>
    <v>en-US</v>
    <v>Map</v>
  </rv>
  <rv s="0">
    <v>536870912</v>
    <v>Barima-Waini</v>
    <v>54063ce5-d167-290e-7e7a-a8da815df236</v>
    <v>en-US</v>
    <v>Map</v>
  </rv>
  <rv s="0">
    <v>536870912</v>
    <v>Potaro-Siparuni</v>
    <v>c3836d29-90ff-c694-e747-62b928c341dd</v>
    <v>en-US</v>
    <v>Map</v>
  </rv>
  <rv s="3">
    <v>230</v>
  </rv>
  <rv s="3">
    <v>231</v>
  </rv>
  <rv s="1">
    <fb>0.30599999999999999</fb>
    <v>28</v>
  </rv>
  <rv s="1">
    <fb>0.11852000236511201</fb>
    <v>37</v>
  </rv>
  <rv s="1">
    <fb>208912</fb>
    <v>29</v>
  </rv>
  <rv s="45">
    <v>#VALUE!</v>
    <v>en-US</v>
    <v>83aef9d2-d59b-ac2c-09fe-89520b805d03</v>
    <v>536870912</v>
    <v>1</v>
    <v>774</v>
    <v>775</v>
    <v>Guyana</v>
    <v>24</v>
    <v>49</v>
    <v>Map</v>
    <v>26</v>
    <v>776</v>
    <v>GY</v>
    <v>4128</v>
    <v>4129</v>
    <v>4130</v>
    <v>4131</v>
    <v>4132</v>
    <v>4133</v>
    <v>4134</v>
    <v>4135</v>
    <v>4136</v>
    <v>GYD</v>
    <v>Guyana, officially the Co‑operative Republic of Guyana, is a country on the northern mainland of South America. Guyana means "Land of Many Waters". The capital city is Georgetown. Guyana is bordered by the Atlantic Ocean to the north, Brazil to the south and southwest, Venezuela to the west, and Suriname to the east. With 215,000 km², Guyana is the third-smallest sovereign state by area in mainland South America after Uruguay and Suriname, and is the second-least populous sovereign state in South America after Suriname; it is also one of the least densely populated countries on Earth. It has a wide variety of natural habitats and very high biodiversity.</v>
    <v>4137</v>
    <v>4138</v>
    <v>365</v>
    <v>1819</v>
    <v>4139</v>
    <v>4140</v>
    <v>4141</v>
    <v>895</v>
    <v>4133</v>
    <v>4142</v>
    <v>4143</v>
    <v>4144</v>
    <v>4145</v>
    <v>1240</v>
    <v>Guyana</v>
    <v>Dear Land of Guyana, of Rivers and Plains</v>
    <v>378</v>
    <v>Cooperative Republic of Guyana</v>
    <v>4146</v>
    <v>4147</v>
    <v>4148</v>
    <v>2643</v>
    <v>4149</v>
    <v>4150</v>
    <v>1320</v>
    <v>1878</v>
    <v>1775</v>
    <v>2645</v>
    <v>4151</v>
    <v>4162</v>
    <v>4163</v>
    <v>4164</v>
    <v>4165</v>
    <v>Guyana</v>
    <v>4166</v>
    <v>mdp/vdpid/101</v>
  </rv>
  <rv s="0">
    <v>536870912</v>
    <v>Haiti</v>
    <v>47bf785f-7dcc-ee2e-0dee-ca3b949b1845</v>
    <v>en-US</v>
    <v>Map</v>
  </rv>
  <rv s="1">
    <fb>0.66763425253991304</fb>
    <v>28</v>
  </rv>
  <rv s="1">
    <fb>27750</fb>
    <v>29</v>
  </rv>
  <rv s="1">
    <fb>24.349</fb>
    <v>30</v>
  </rv>
  <rv s="1">
    <fb>509</fb>
    <v>31</v>
  </rv>
  <rv s="0">
    <v>536870912</v>
    <v>Port-au-Prince</v>
    <v>4b781579-db0f-2658-a031-a07878e36f2a</v>
    <v>en-US</v>
    <v>Map</v>
  </rv>
  <rv s="1">
    <fb>2977.6039999999998</fb>
    <v>29</v>
  </rv>
  <rv s="1">
    <fb>179.291095505561</fb>
    <v>32</v>
  </rv>
  <rv s="1">
    <fb>0.124814111170435</fb>
    <v>28</v>
  </rv>
  <rv s="1">
    <fb>39.055805057688801</fb>
    <v>29</v>
  </rv>
  <rv s="1">
    <fb>2.9350000000000001</fb>
    <v>30</v>
  </rv>
  <rv s="1">
    <fb>3.4905659270044298E-2</fb>
    <v>28</v>
  </rv>
  <rv s="1">
    <fb>22.0158940416487</fb>
    <v>36</v>
  </rv>
  <rv s="1">
    <fb>8498981820.87012</fb>
    <v>34</v>
  </rv>
  <rv s="1">
    <fb>1.1357151000000001</fb>
    <v>28</v>
  </rv>
  <rv s="1">
    <fb>1.0534300000000002E-2</fb>
    <v>28</v>
  </rv>
  <rv s="2">
    <v>17</v>
    <v>26</v>
    <v>786</v>
    <v>6</v>
    <v>0</v>
    <v>Image of Haiti</v>
  </rv>
  <rv s="1">
    <fb>49.5</fb>
    <v>36</v>
  </rv>
  <rv s="3">
    <v>232</v>
  </rv>
  <rv s="4">
    <v>https://www.bing.com/search?q=haiti&amp;form=skydnc</v>
    <v>Learn more on Bing</v>
  </rv>
  <rv s="1">
    <fb>63.66</fb>
    <v>36</v>
  </rv>
  <rv s="1">
    <fb>480</fb>
    <v>36</v>
  </rv>
  <rv s="1">
    <fb>0.25</fb>
    <v>33</v>
  </rv>
  <rv s="3">
    <v>233</v>
  </rv>
  <rv s="1">
    <fb>0.36272460369999998</fb>
    <v>28</v>
  </rv>
  <rv s="1">
    <fb>0.23430000000000001</fb>
    <v>30</v>
  </rv>
  <rv s="1">
    <fb>11263077</fb>
    <v>29</v>
  </rv>
  <rv s="1">
    <fb>0.312</fb>
    <v>28</v>
  </rv>
  <rv s="1">
    <fb>0.10300000000000001</fb>
    <v>28</v>
  </rv>
  <rv s="1">
    <fb>0.67183998107910203</fb>
    <v>28</v>
  </rv>
  <rv s="0">
    <v>536870912</v>
    <v>Nord Department</v>
    <v>340e6a72-a122-33e3-cdc5-cb4cda82ce11</v>
    <v>en-US</v>
    <v>Map</v>
  </rv>
  <rv s="0">
    <v>536870912</v>
    <v>Sud Department</v>
    <v>5d417cae-e968-2b61-858a-cf87b57bb814</v>
    <v>en-US</v>
    <v>Map</v>
  </rv>
  <rv s="0">
    <v>536870912</v>
    <v>Artibonite</v>
    <v>b0ab565f-30b3-44e3-aa9c-5269f1a4cb3e</v>
    <v>en-US</v>
    <v>Map</v>
  </rv>
  <rv s="0">
    <v>536870912</v>
    <v>Centre Department</v>
    <v>8aeb0f89-7bc5-0cfa-ada9-52a301afac3e</v>
    <v>en-US</v>
    <v>Map</v>
  </rv>
  <rv s="0">
    <v>536870912</v>
    <v>Nippes</v>
    <v>741d6e84-7892-134f-a9ec-3be6a7d592b0</v>
    <v>en-US</v>
    <v>Map</v>
  </rv>
  <rv s="0">
    <v>536870912</v>
    <v>Sud-Est</v>
    <v>2e30aee8-ff11-ac44-b8f2-95c77b15952f</v>
    <v>en-US</v>
    <v>Map</v>
  </rv>
  <rv s="0">
    <v>536870912</v>
    <v>Ouest Department</v>
    <v>c4250950-865b-209a-127b-d68800a778a8</v>
    <v>en-US</v>
    <v>Map</v>
  </rv>
  <rv s="0">
    <v>536870912</v>
    <v>Nord-Est Department</v>
    <v>35e46ad6-b977-3dfa-4160-778d80c108aa</v>
    <v>en-US</v>
    <v>Map</v>
  </rv>
  <rv s="0">
    <v>536870912</v>
    <v>Nord-Ouest Department</v>
    <v>0a705a98-d338-5363-2bf9-8b37776ad26c</v>
    <v>en-US</v>
    <v>Map</v>
  </rv>
  <rv s="0">
    <v>536870912</v>
    <v>Grand'Anse</v>
    <v>35acff3e-ed0d-c876-abe3-74bf0007d13a</v>
    <v>en-US</v>
    <v>Map</v>
  </rv>
  <rv s="3">
    <v>234</v>
  </rv>
  <rv s="3">
    <v>235</v>
  </rv>
  <rv s="1">
    <fb>0.42700000000000005</fb>
    <v>28</v>
  </rv>
  <rv s="1">
    <fb>0.137810001373291</fb>
    <v>37</v>
  </rv>
  <rv s="1">
    <fb>6328948</fb>
    <v>29</v>
  </rv>
  <rv s="46">
    <v>#VALUE!</v>
    <v>en-US</v>
    <v>47bf785f-7dcc-ee2e-0dee-ca3b949b1845</v>
    <v>536870912</v>
    <v>1</v>
    <v>783</v>
    <v>784</v>
    <v>Haiti</v>
    <v>24</v>
    <v>25</v>
    <v>Map</v>
    <v>26</v>
    <v>785</v>
    <v>HT</v>
    <v>4169</v>
    <v>4170</v>
    <v>357</v>
    <v>4171</v>
    <v>4172</v>
    <v>4173</v>
    <v>4174</v>
    <v>4175</v>
    <v>4176</v>
    <v>HTG</v>
    <v>Haiti, officially the Republic of Haiti, and formerly known as Hayti, is a country located on the island of Hispaniola in the Greater Antilles archipelago of the Caribbean Sea, to the east of Cuba and Jamaica and south of The Bahamas and the Turks and Caicos Islands. It occupies the western three-eighths of the island which it shares with the Dominican Republic. To its south-west lies the small Navassa Island, which is claimed by Haiti but is disputed as a United States territory under federal administration. Haiti is 27,750 km² in size, the third largest country in the Caribbean by area, and has an estimated population of 11.4 million, making it the most populous country in the Caribbean. The capital is Port-au-Prince.</v>
    <v>4177</v>
    <v>4178</v>
    <v>4179</v>
    <v>4180</v>
    <v>1909</v>
    <v>4181</v>
    <v>4182</v>
    <v>4183</v>
    <v>4184</v>
    <v>4185</v>
    <v>4173</v>
    <v>4186</v>
    <v>4187</v>
    <v>4188</v>
    <v>4189</v>
    <v>4190</v>
    <v>Haiti</v>
    <v>La Dessalinienne</v>
    <v>4191</v>
    <v>Republic of Haiti</v>
    <v>4192</v>
    <v>4193</v>
    <v>4194</v>
    <v>1119</v>
    <v>4195</v>
    <v>3601</v>
    <v>2445</v>
    <v>2924</v>
    <v>4196</v>
    <v>3328</v>
    <v>4197</v>
    <v>4208</v>
    <v>4209</v>
    <v>4210</v>
    <v>4211</v>
    <v>Haiti</v>
    <v>4212</v>
    <v>mdp/vdpid/103</v>
  </rv>
  <rv s="0">
    <v>536870912</v>
    <v>Honduras</v>
    <v>f3535c6b-be45-301f-41bd-b224e60e78e7</v>
    <v>en-US</v>
    <v>Map</v>
  </rv>
  <rv s="1">
    <fb>0.28912324604522299</fb>
    <v>28</v>
  </rv>
  <rv s="1">
    <fb>112090</fb>
    <v>29</v>
  </rv>
  <rv s="1">
    <fb>21.599</fb>
    <v>30</v>
  </rv>
  <rv s="1">
    <fb>504</fb>
    <v>31</v>
  </rv>
  <rv s="0">
    <v>536870912</v>
    <v>Tegucigalpa</v>
    <v>78ddeef7-86f1-2ff0-29ca-386d442656c1</v>
    <v>en-US</v>
    <v>Map</v>
  </rv>
  <rv s="1">
    <fb>9812.8919999999998</fb>
    <v>29</v>
  </rv>
  <rv s="1">
    <fb>150.34435782941</fb>
    <v>32</v>
  </rv>
  <rv s="1">
    <fb>4.3658715981927193E-2</fb>
    <v>28</v>
  </rv>
  <rv s="1">
    <fb>619.83639490378596</fb>
    <v>29</v>
  </rv>
  <rv s="1">
    <fb>2.46</fb>
    <v>30</v>
  </rv>
  <rv s="1">
    <fb>0.39967825542943997</fb>
    <v>28</v>
  </rv>
  <rv s="1">
    <fb>52.479312528490702</fb>
    <v>36</v>
  </rv>
  <rv s="1">
    <fb>25095395475.039299</fb>
    <v>34</v>
  </rv>
  <rv s="1">
    <fb>0.91534959999999999</fb>
    <v>28</v>
  </rv>
  <rv s="1">
    <fb>0.26164219999999999</fb>
    <v>28</v>
  </rv>
  <rv s="1">
    <fb>15.1</fb>
    <v>36</v>
  </rv>
  <rv s="0">
    <v>805306368</v>
    <v>Xiomara Castro (President)</v>
    <v>a8bfe5aa-953e-ce39-1149-dc28366dcd2e</v>
    <v>en-US</v>
    <v>Generic</v>
  </rv>
  <rv s="0">
    <v>805306368</v>
    <v>Salvador Nasralla (Vice President)</v>
    <v>935638b6-b0c5-5068-8a11-8b30664db332</v>
    <v>en-US</v>
    <v>Generic</v>
  </rv>
  <rv s="3">
    <v>236</v>
  </rv>
  <rv s="4">
    <v>https://www.bing.com/search?q=honduras&amp;form=skydnc</v>
    <v>Learn more on Bing</v>
  </rv>
  <rv s="1">
    <fb>75.087999999999994</fb>
    <v>36</v>
  </rv>
  <rv s="1">
    <fb>65</fb>
    <v>36</v>
  </rv>
  <rv s="1">
    <fb>1.01</fb>
    <v>33</v>
  </rv>
  <rv s="3">
    <v>237</v>
  </rv>
  <rv s="1">
    <fb>0.49125813399999996</fb>
    <v>28</v>
  </rv>
  <rv s="1">
    <fb>0.30890000000000001</fb>
    <v>30</v>
  </rv>
  <rv s="1">
    <fb>9746117</fb>
    <v>29</v>
  </rv>
  <rv s="1">
    <fb>0.39100000000000001</fb>
    <v>28</v>
  </rv>
  <rv s="1">
    <fb>0.56100000000000005</fb>
    <v>28</v>
  </rv>
  <rv s="1">
    <fb>0.127</fb>
    <v>28</v>
  </rv>
  <rv s="0">
    <v>536870912</v>
    <v>Francisco Morazán Department</v>
    <v>e7bd130b-3daf-ad30-732a-07bfe91c1866</v>
    <v>en-US</v>
    <v>Map</v>
  </rv>
  <rv s="0">
    <v>536870912</v>
    <v>Bay Islands Department</v>
    <v>a7916980-24be-26fa-f6f7-b5c870314dd2</v>
    <v>en-US</v>
    <v>Map</v>
  </rv>
  <rv s="0">
    <v>536870912</v>
    <v>Cortés Department</v>
    <v>bd450a11-8f2d-a557-ddd8-d690f789ec15</v>
    <v>en-US</v>
    <v>Map</v>
  </rv>
  <rv s="0">
    <v>536870912</v>
    <v>Atlántida Department</v>
    <v>702947cc-d6b1-39ba-53d0-8fb30bcdd562</v>
    <v>en-US</v>
    <v>Map</v>
  </rv>
  <rv s="0">
    <v>536870912</v>
    <v>Intibucá Department</v>
    <v>83637919-1982-883b-fa06-8f8cc8eba408</v>
    <v>en-US</v>
    <v>Map</v>
  </rv>
  <rv s="0">
    <v>536870912</v>
    <v>Colón Department</v>
    <v>11442aed-534d-e11a-22b2-8603ec21c516</v>
    <v>en-US</v>
    <v>Map</v>
  </rv>
  <rv s="0">
    <v>536870912</v>
    <v>Choluteca Department</v>
    <v>3a599964-e799-949b-eec1-79c52dfe6662</v>
    <v>en-US</v>
    <v>Map</v>
  </rv>
  <rv s="0">
    <v>536870912</v>
    <v>Comayagua Department</v>
    <v>34e8270a-3e9c-399e-dbc3-2630d4ee1cc1</v>
    <v>en-US</v>
    <v>Map</v>
  </rv>
  <rv s="0">
    <v>536870912</v>
    <v>Copán Department</v>
    <v>1af5f116-a30f-a7cb-60d0-538ffaa52ce7</v>
    <v>en-US</v>
    <v>Map</v>
  </rv>
  <rv s="0">
    <v>536870912</v>
    <v>Santa Bárbara Department, Honduras</v>
    <v>cc6de462-4175-44da-add7-a6a5a9da364b</v>
    <v>en-US</v>
    <v>Map</v>
  </rv>
  <rv s="0">
    <v>536870912</v>
    <v>Lempira Department</v>
    <v>c3662aac-be52-19ab-0e84-e079f9c30864</v>
    <v>en-US</v>
    <v>Map</v>
  </rv>
  <rv s="0">
    <v>536870912</v>
    <v>Ocotepeque Department</v>
    <v>74343f94-e279-d415-175d-5ecd79a96e5b</v>
    <v>en-US</v>
    <v>Map</v>
  </rv>
  <rv s="0">
    <v>536870912</v>
    <v>Valle Department</v>
    <v>ae3793e1-89eb-3067-b403-878e49f4a98b</v>
    <v>en-US</v>
    <v>Map</v>
  </rv>
  <rv s="0">
    <v>536870912</v>
    <v>Olancho Department</v>
    <v>54749fcd-cd46-1f0d-4ee5-eefcee6aaf96</v>
    <v>en-US</v>
    <v>Map</v>
  </rv>
  <rv s="0">
    <v>536870912</v>
    <v>El Paraíso Department</v>
    <v>835ccc7d-9cd0-4825-3241-e863c5ee620c</v>
    <v>en-US</v>
    <v>Map</v>
  </rv>
  <rv s="0">
    <v>536870912</v>
    <v>Yoro Department</v>
    <v>04bfd889-117b-4702-bd02-438635d2decb</v>
    <v>en-US</v>
    <v>Map</v>
  </rv>
  <rv s="0">
    <v>536870912</v>
    <v>La Paz Department</v>
    <v>4cc8a0d3-6ccb-deaf-3e9c-319f9a1e4d3f</v>
    <v>en-US</v>
    <v>Map</v>
  </rv>
  <rv s="0">
    <v>536870912</v>
    <v>Gracias a Dios Department</v>
    <v>5e961e8d-37a6-4d49-b36b-67fa593570b4</v>
    <v>en-US</v>
    <v>Map</v>
  </rv>
  <rv s="3">
    <v>238</v>
  </rv>
  <rv s="1">
    <fb>0.17344472061159399</fb>
    <v>28</v>
  </rv>
  <rv s="1">
    <fb>5.38600015640259E-2</fb>
    <v>37</v>
  </rv>
  <rv s="1">
    <fb>5626433</fb>
    <v>29</v>
  </rv>
  <rv s="6">
    <v>#VALUE!</v>
    <v>en-US</v>
    <v>f3535c6b-be45-301f-41bd-b224e60e78e7</v>
    <v>536870912</v>
    <v>1</v>
    <v>794</v>
    <v>48</v>
    <v>Honduras</v>
    <v>24</v>
    <v>49</v>
    <v>Map</v>
    <v>26</v>
    <v>795</v>
    <v>HN</v>
    <v>4215</v>
    <v>4216</v>
    <v>2619</v>
    <v>4217</v>
    <v>4218</v>
    <v>4219</v>
    <v>4220</v>
    <v>4221</v>
    <v>4222</v>
    <v>HNL</v>
    <v>Honduras, officially the Republic of Honduras, is a country in Central America. The republic of Honduras is bordered to the west by Guatemala, to the southwest by El Salvador, to the southeast by Nicaragua, to the south by the Pacific Ocean at the Gulf of Fonseca, and to the north by the Gulf of Honduras, a large inlet of the Caribbean Sea. Its capital and largest city is Tegucigalpa.</v>
    <v>4223</v>
    <v>4224</v>
    <v>4225</v>
    <v>4226</v>
    <v>1240</v>
    <v>4227</v>
    <v>4228</v>
    <v>4229</v>
    <v>4230</v>
    <v>4219</v>
    <v>4233</v>
    <v>4234</v>
    <v>4235</v>
    <v>4236</v>
    <v>4237</v>
    <v>Honduras</v>
    <v>National Anthem of Honduras</v>
    <v>4238</v>
    <v>Republic of Honduras</v>
    <v>4239</v>
    <v>4240</v>
    <v>4241</v>
    <v>496</v>
    <v>4242</v>
    <v>4243</v>
    <v>1161</v>
    <v>635</v>
    <v>583</v>
    <v>4244</v>
    <v>2256</v>
    <v>4263</v>
    <v>4264</v>
    <v>1172</v>
    <v>4242</v>
    <v>4265</v>
    <v>Honduras</v>
    <v>4266</v>
    <v>mdp/vdpid/106</v>
  </rv>
  <rv s="0">
    <v>536870912</v>
    <v>Hungary</v>
    <v>3dd659a3-ba3c-d100-7fb4-69db91e7837f</v>
    <v>en-US</v>
    <v>Map</v>
  </rv>
  <rv s="1">
    <fb>0.58356345962664302</fb>
    <v>28</v>
  </rv>
  <rv s="1">
    <fb>93028</fb>
    <v>29</v>
  </rv>
  <rv s="1">
    <fb>40000</fb>
    <v>29</v>
  </rv>
  <rv s="1">
    <fb>9.6</fb>
    <v>30</v>
  </rv>
  <rv s="1">
    <fb>36</fb>
    <v>31</v>
  </rv>
  <rv s="0">
    <v>536870912</v>
    <v>Budapest</v>
    <v>cc987de1-03c9-4967-a1a2-ada14f9ee10f</v>
    <v>en-US</v>
    <v>Map</v>
  </rv>
  <rv s="1">
    <fb>45536.805999999997</fb>
    <v>29</v>
  </rv>
  <rv s="1">
    <fb>121.64204740639001</fb>
    <v>32</v>
  </rv>
  <rv s="1">
    <fb>3.3385863538200999E-2</fb>
    <v>28</v>
  </rv>
  <rv s="1">
    <fb>3965.9582334833499</fb>
    <v>29</v>
  </rv>
  <rv s="1">
    <fb>1.54</fb>
    <v>30</v>
  </rv>
  <rv s="1">
    <fb>0.229051154054595</fb>
    <v>28</v>
  </rv>
  <rv s="1">
    <fb>69.549793691077994</fb>
    <v>36</v>
  </rv>
  <rv s="1">
    <fb>160967157503.612</fb>
    <v>34</v>
  </rv>
  <rv s="1">
    <fb>1.0080547</fb>
    <v>28</v>
  </rv>
  <rv s="1">
    <fb>0.48500379999999998</fb>
    <v>28</v>
  </rv>
  <rv s="2">
    <v>18</v>
    <v>26</v>
    <v>805</v>
    <v>6</v>
    <v>0</v>
    <v>Image of Hungary</v>
  </rv>
  <rv s="0">
    <v>805306368</v>
    <v>Viktor Orbán (Prime Minister)</v>
    <v>b3bb0533-687c-7694-18f7-fceabd0caa60</v>
    <v>en-US</v>
    <v>Generic</v>
  </rv>
  <rv s="0">
    <v>805306368</v>
    <v>Katalin Novák (President)</v>
    <v>c3fb0c2a-2dfa-2601-4505-6769d796e1f3</v>
    <v>en-US</v>
    <v>Generic</v>
  </rv>
  <rv s="3">
    <v>239</v>
  </rv>
  <rv s="4">
    <v>https://www.bing.com/search?q=hungary&amp;form=skydnc</v>
    <v>Learn more on Bing</v>
  </rv>
  <rv s="1">
    <fb>75.817073170731703</fb>
    <v>36</v>
  </rv>
  <rv s="1">
    <fb>32886530000</fb>
    <v>34</v>
  </rv>
  <rv s="1">
    <fb>12</fb>
    <v>36</v>
  </rv>
  <rv s="1">
    <fb>2.62</fb>
    <v>33</v>
  </rv>
  <rv s="3">
    <v>240</v>
  </rv>
  <rv s="1">
    <fb>0.29037430120000002</fb>
    <v>28</v>
  </rv>
  <rv s="1">
    <fb>3.4075000000000002</fb>
    <v>30</v>
  </rv>
  <rv s="1">
    <fb>9769949</fb>
    <v>29</v>
  </rv>
  <rv s="1">
    <fb>0.23899999999999999</fb>
    <v>28</v>
  </rv>
  <rv s="1">
    <fb>0.38500000000000001</fb>
    <v>28</v>
  </rv>
  <rv s="1">
    <fb>7.9000000000000001E-2</fb>
    <v>28</v>
  </rv>
  <rv s="1">
    <fb>0.17600000000000002</fb>
    <v>28</v>
  </rv>
  <rv s="1">
    <fb>0.56467998504638706</fb>
    <v>28</v>
  </rv>
  <rv s="0">
    <v>536870912</v>
    <v>Pécs</v>
    <v>58c6111e-dac6-e1b9-5ce9-310499dbcf29</v>
    <v>en-US</v>
    <v>Map</v>
  </rv>
  <rv s="0">
    <v>536870912</v>
    <v>Szeged</v>
    <v>033917cb-7251-6259-72af-d6ac8e33cb49</v>
    <v>en-US</v>
    <v>Map</v>
  </rv>
  <rv s="0">
    <v>536870912</v>
    <v>Győr</v>
    <v>d66d0cd4-7443-e676-43e3-7ba08bef62fb</v>
    <v>en-US</v>
    <v>Map</v>
  </rv>
  <rv s="0">
    <v>536870912</v>
    <v>Székesfehérvár</v>
    <v>b10c49c2-e574-d866-ba45-e76ce658e7c2</v>
    <v>en-US</v>
    <v>Map</v>
  </rv>
  <rv s="0">
    <v>536870912</v>
    <v>Zalaegerszeg</v>
    <v>92074959-0bcf-d626-32eb-13857277a308</v>
    <v>en-US</v>
    <v>Map</v>
  </rv>
  <rv s="0">
    <v>536870912</v>
    <v>Debrecen</v>
    <v>719a3a05-dcc9-57cd-9266-436c1965217f</v>
    <v>en-US</v>
    <v>Map</v>
  </rv>
  <rv s="0">
    <v>536870912</v>
    <v>Miskolc</v>
    <v>0951040f-d53b-de34-63c0-97f97fb96e98</v>
    <v>en-US</v>
    <v>Map</v>
  </rv>
  <rv s="0">
    <v>536870912</v>
    <v>Nyíregyháza</v>
    <v>ec1db696-38cc-2876-59ad-adc3ab903693</v>
    <v>en-US</v>
    <v>Map</v>
  </rv>
  <rv s="0">
    <v>536870912</v>
    <v>Sopron</v>
    <v>2fc3c33f-7454-7f16-c8d9-eb20114c80ef</v>
    <v>en-US</v>
    <v>Map</v>
  </rv>
  <rv s="0">
    <v>536870912</v>
    <v>Kaposvár</v>
    <v>fbf0a74c-496d-86ab-391f-83a2b4571dea</v>
    <v>en-US</v>
    <v>Map</v>
  </rv>
  <rv s="0">
    <v>536870912</v>
    <v>Szombathely</v>
    <v>3633b914-53c3-0154-d66b-1a73b3bc46f7</v>
    <v>en-US</v>
    <v>Map</v>
  </rv>
  <rv s="0">
    <v>536870912</v>
    <v>Békéscsaba</v>
    <v>e9fd237f-6fa4-67d4-3316-be5d96818844</v>
    <v>en-US</v>
    <v>Map</v>
  </rv>
  <rv s="0">
    <v>536870912</v>
    <v>Veszprém</v>
    <v>1492d5cf-1b67-5d27-428a-00cf96972ee4</v>
    <v>en-US</v>
    <v>Map</v>
  </rv>
  <rv s="0">
    <v>536870912</v>
    <v>Kecskemét</v>
    <v>cca46775-f1d9-569f-020f-6d6c505832b4</v>
    <v>en-US</v>
    <v>Map</v>
  </rv>
  <rv s="0">
    <v>536870912</v>
    <v>Szolnok</v>
    <v>01d09035-4473-5377-86ae-3adf21f823da</v>
    <v>en-US</v>
    <v>Map</v>
  </rv>
  <rv s="0">
    <v>536870912</v>
    <v>Hódmezővásárhely</v>
    <v>4e4c12fc-1c1e-d021-564b-d91ff4589680</v>
    <v>en-US</v>
    <v>Map</v>
  </rv>
  <rv s="0">
    <v>536870912</v>
    <v>Eger</v>
    <v>45c8e95e-b65c-db77-bde3-3a04de99ae53</v>
    <v>en-US</v>
    <v>Map</v>
  </rv>
  <rv s="0">
    <v>536870912</v>
    <v>Tatabánya</v>
    <v>8e7fba4c-7e61-36db-a1f7-07b99377672e</v>
    <v>en-US</v>
    <v>Map</v>
  </rv>
  <rv s="0">
    <v>536870912</v>
    <v>Dunaújváros</v>
    <v>9ba7cabc-68fa-0be9-1ee2-e5afdacb4220</v>
    <v>en-US</v>
    <v>Map</v>
  </rv>
  <rv s="0">
    <v>536870912</v>
    <v>Szekszárd</v>
    <v>93320838-bc69-9d6e-4eb7-3df8e60ad53a</v>
    <v>en-US</v>
    <v>Map</v>
  </rv>
  <rv s="0">
    <v>536870912</v>
    <v>Salgótarján</v>
    <v>586c79a7-5cde-0847-b1cb-8ac56d82be30</v>
    <v>en-US</v>
    <v>Map</v>
  </rv>
  <rv s="0">
    <v>536870912</v>
    <v>Érd</v>
    <v>7a75f98e-76c9-a54d-901a-792ac2999f22</v>
    <v>en-US</v>
    <v>Map</v>
  </rv>
  <rv s="0">
    <v>536870912</v>
    <v>Nagykanizsa</v>
    <v>b8945ef5-6fdd-2f8e-9b91-3c2049825243</v>
    <v>en-US</v>
    <v>Map</v>
  </rv>
  <rv s="0">
    <v>536870912</v>
    <v>Pest County</v>
    <v>284af297-159a-8cd4-a286-f4e49da94d80</v>
    <v>en-US</v>
    <v>Map</v>
  </rv>
  <rv s="0">
    <v>536870912</v>
    <v>Szabolcs-Szatmár-Bereg County</v>
    <v>f67c1ad1-2da0-d53a-b6ac-d1ed5dda4cfe</v>
    <v>en-US</v>
    <v>Map</v>
  </rv>
  <rv s="0">
    <v>536870912</v>
    <v>Zala County</v>
    <v>fa69d523-1961-04ce-4e98-b156ea8336f2</v>
    <v>en-US</v>
    <v>Map</v>
  </rv>
  <rv s="0">
    <v>536870912</v>
    <v>Hajdú-Bihar County</v>
    <v>b70c0013-fffd-b397-9ca3-b1e52f8af589</v>
    <v>en-US</v>
    <v>Map</v>
  </rv>
  <rv s="0">
    <v>536870912</v>
    <v>Győr-Moson-Sopron County</v>
    <v>30c528b5-300e-148a-c926-85bd637d2587</v>
    <v>en-US</v>
    <v>Map</v>
  </rv>
  <rv s="0">
    <v>536870912</v>
    <v>Borsod-Abaúj-Zemplén County</v>
    <v>e2f94cf9-e52b-dcec-0b41-93c58264a52a</v>
    <v>en-US</v>
    <v>Map</v>
  </rv>
  <rv s="0">
    <v>536870912</v>
    <v>Bács-Kiskun County</v>
    <v>b7a38187-7574-9ab1-60e3-10f075d0d186</v>
    <v>en-US</v>
    <v>Map</v>
  </rv>
  <rv s="0">
    <v>536870912</v>
    <v>Komárom-Esztergom County</v>
    <v>ba328245-04ca-053f-f5ae-0a6c17390c1a</v>
    <v>en-US</v>
    <v>Map</v>
  </rv>
  <rv s="0">
    <v>536870912</v>
    <v>Békés County</v>
    <v>848bb2e8-13c2-096d-c51d-47364012f987</v>
    <v>en-US</v>
    <v>Map</v>
  </rv>
  <rv s="0">
    <v>536870912</v>
    <v>Somogy County</v>
    <v>25b3ce64-3ab0-ff3e-12a5-ac94a5403262</v>
    <v>en-US</v>
    <v>Map</v>
  </rv>
  <rv s="0">
    <v>536870912</v>
    <v>Vas County</v>
    <v>1e048783-39f2-51e9-3d34-5fe13eb88de5</v>
    <v>en-US</v>
    <v>Map</v>
  </rv>
  <rv s="0">
    <v>536870912</v>
    <v>Jász-Nagykun-Szolnok County</v>
    <v>1b96677d-3a39-e8b7-4b15-24ba76df96c7</v>
    <v>en-US</v>
    <v>Map</v>
  </rv>
  <rv s="0">
    <v>536870912</v>
    <v>Veszprém County</v>
    <v>c6f1a586-70f6-b7ad-6ae3-390ab10bf610</v>
    <v>en-US</v>
    <v>Map</v>
  </rv>
  <rv s="0">
    <v>536870912</v>
    <v>Fejér County</v>
    <v>c9455473-fae3-8259-0fcc-374407d47514</v>
    <v>en-US</v>
    <v>Map</v>
  </rv>
  <rv s="0">
    <v>536870912</v>
    <v>Heves County</v>
    <v>a7ad20ca-e33c-48b6-afb2-98eb81ed9668</v>
    <v>en-US</v>
    <v>Map</v>
  </rv>
  <rv s="0">
    <v>536870912</v>
    <v>Baranya County</v>
    <v>c29a86bb-05fb-e0aa-70c0-c89b04a205bb</v>
    <v>en-US</v>
    <v>Map</v>
  </rv>
  <rv s="0">
    <v>536870912</v>
    <v>Tolna County</v>
    <v>c8e4c3cc-af05-c5ae-b6ae-492a9374c5f0</v>
    <v>en-US</v>
    <v>Map</v>
  </rv>
  <rv s="0">
    <v>536870912</v>
    <v>Nógrád County</v>
    <v>ce5ebf6b-45ff-4332-80f6-12b85a86fcde</v>
    <v>en-US</v>
    <v>Map</v>
  </rv>
  <rv s="3">
    <v>241</v>
  </rv>
  <rv s="1">
    <fb>0.22953377148482101</fb>
    <v>28</v>
  </rv>
  <rv s="1">
    <fb>3.3989999294281002E-2</fb>
    <v>37</v>
  </rv>
  <rv s="1">
    <fb>6999582</fb>
    <v>29</v>
  </rv>
  <rv s="13">
    <v>#VALUE!</v>
    <v>en-US</v>
    <v>3dd659a3-ba3c-d100-7fb4-69db91e7837f</v>
    <v>536870912</v>
    <v>1</v>
    <v>804</v>
    <v>145</v>
    <v>Hungary</v>
    <v>24</v>
    <v>25</v>
    <v>Map</v>
    <v>26</v>
    <v>408</v>
    <v>HU</v>
    <v>4269</v>
    <v>4270</v>
    <v>4271</v>
    <v>4272</v>
    <v>4273</v>
    <v>4274</v>
    <v>4275</v>
    <v>4276</v>
    <v>4277</v>
    <v>HUF</v>
    <v>Hungary is a landlocked country in Central Europe. Spanning 93,030 square kilometres of the Carpathian Basin, it is bordered by Slovakia to the north, Ukraine to the northeast, Romania to the east and southeast, Serbia to the south, Croatia and Slovenia to the southwest, and Austria to the west. Hungary has a population of nearly 10 million, mostly ethnic Hungarians and a significant Romani minority. Hungarian, the official language, is the world's most widely spoken Uralic language, and among the few non-Indo-European languages widely spoken in Europe. Budapest is the country's capital and largest city; other major urban areas include Debrecen, Szeged, Miskolc, Pécs, and Győr.</v>
    <v>4278</v>
    <v>4279</v>
    <v>4280</v>
    <v>4281</v>
    <v>3616</v>
    <v>4282</v>
    <v>4283</v>
    <v>4284</v>
    <v>4285</v>
    <v>2761</v>
    <v>4274</v>
    <v>4288</v>
    <v>4289</v>
    <v>4290</v>
    <v>4291</v>
    <v>4292</v>
    <v>4293</v>
    <v>Hungary</v>
    <v>Himnusz</v>
    <v>4294</v>
    <v>Hungary</v>
    <v>4295</v>
    <v>4296</v>
    <v>4297</v>
    <v>3739</v>
    <v>4298</v>
    <v>4299</v>
    <v>635</v>
    <v>4300</v>
    <v>2365</v>
    <v>4301</v>
    <v>4302</v>
    <v>4344</v>
    <v>4345</v>
    <v>149</v>
    <v>2361</v>
    <v>4346</v>
    <v>Hungary</v>
    <v>4347</v>
    <v>mdp/vdpid/109</v>
  </rv>
  <rv s="0">
    <v>536870912</v>
    <v>Iceland</v>
    <v>e1ba31bc-7b8e-2e19-cd94-e86fc0852594</v>
    <v>en-US</v>
    <v>Map</v>
  </rv>
  <rv s="1">
    <fb>0.18673316708229401</fb>
    <v>28</v>
  </rv>
  <rv s="1">
    <fb>103000</fb>
    <v>29</v>
  </rv>
  <rv s="1">
    <fb>354</fb>
    <v>31</v>
  </rv>
  <rv s="0">
    <v>536870912</v>
    <v>Reykjavik</v>
    <v>8b129243-97ea-2b6a-4e18-4d73fc81ebf1</v>
    <v>en-US</v>
    <v>Map</v>
  </rv>
  <rv s="1">
    <fb>2064.5210000000002</fb>
    <v>29</v>
  </rv>
  <rv s="1">
    <fb>129.00333121435901</fb>
    <v>32</v>
  </rv>
  <rv s="1">
    <fb>3.0139717915605598E-2</fb>
    <v>28</v>
  </rv>
  <rv s="1">
    <fb>53832.479091958703</fb>
    <v>29</v>
  </rv>
  <rv s="1">
    <fb>1.71</fb>
    <v>30</v>
  </rv>
  <rv s="1">
    <fb>5.0374064837905193E-3</fb>
    <v>28</v>
  </rv>
  <rv s="1">
    <fb>11.288868750735</fb>
    <v>36</v>
  </rv>
  <rv s="1">
    <fb>1.69</fb>
    <v>33</v>
  </rv>
  <rv s="1">
    <fb>24188035738.784599</fb>
    <v>34</v>
  </rv>
  <rv s="1">
    <fb>1.0035144</fb>
    <v>28</v>
  </rv>
  <rv s="1">
    <fb>0.71845009999999998</fb>
    <v>28</v>
  </rv>
  <rv s="1">
    <fb>1.5</fb>
    <v>36</v>
  </rv>
  <rv s="0">
    <v>805306368</v>
    <v>Guðni Th. Jóhannesson (President)</v>
    <v>eb5cf5cd-b9ec-b24a-9f6a-87eb49558080</v>
    <v>en-US</v>
    <v>Generic</v>
  </rv>
  <rv s="0">
    <v>805306368</v>
    <v>Katrín Jakobsdóttir (Prime Minister)</v>
    <v>1d5045fc-5db3-5b2b-0b95-0fbf7d194c94</v>
    <v>en-US</v>
    <v>Generic</v>
  </rv>
  <rv s="3">
    <v>242</v>
  </rv>
  <rv s="4">
    <v>https://www.bing.com/search?q=iceland&amp;form=skydnc</v>
    <v>Learn more on Bing</v>
  </rv>
  <rv s="1">
    <fb>82.660975609756093</fb>
    <v>36</v>
  </rv>
  <rv s="3">
    <v>243</v>
  </rv>
  <rv s="1">
    <fb>0.17016495679999999</fb>
    <v>28</v>
  </rv>
  <rv s="1">
    <fb>4.0777999999999999</fb>
    <v>30</v>
  </rv>
  <rv s="1">
    <fb>361313</fb>
    <v>29</v>
  </rv>
  <rv s="1">
    <fb>0.36499999999999999</fb>
    <v>28</v>
  </rv>
  <rv s="1">
    <fb>9.5000000000000001E-2</fb>
    <v>28</v>
  </rv>
  <rv s="1">
    <fb>0.75032997131347701</fb>
    <v>28</v>
  </rv>
  <rv s="0">
    <v>536870912</v>
    <v>Capital Region</v>
    <v>d2dc41c5-6862-b127-c3f3-e44b773cc325</v>
    <v>en-US</v>
    <v>Map</v>
  </rv>
  <rv s="0">
    <v>536870912</v>
    <v>Westfjords</v>
    <v>095b637e-0dc6-29ab-91e9-019e110df36c</v>
    <v>en-US</v>
    <v>Map</v>
  </rv>
  <rv s="0">
    <v>536870912</v>
    <v>Southern Peninsula</v>
    <v>0882771f-f905-53b9-75d1-88fe8487ec9e</v>
    <v>en-US</v>
    <v>Map</v>
  </rv>
  <rv s="0">
    <v>536870912</v>
    <v>Southern Region, Iceland</v>
    <v>a3a39449-76ac-0673-9adf-552cae4779ba</v>
    <v>en-US</v>
    <v>Map</v>
  </rv>
  <rv s="0">
    <v>536870912</v>
    <v>Northeastern Region, Iceland</v>
    <v>011ba53c-f6e3-138f-6b09-7c3dfa97f021</v>
    <v>en-US</v>
    <v>Map</v>
  </rv>
  <rv s="0">
    <v>536870912</v>
    <v>Eastern Region</v>
    <v>f095ed18-5c47-5d06-25fc-ffd10c42c518</v>
    <v>en-US</v>
    <v>Map</v>
  </rv>
  <rv s="0">
    <v>536870912</v>
    <v>Western Region</v>
    <v>aa0b5947-3b74-7f69-b2c2-ea70c51848eb</v>
    <v>en-US</v>
    <v>Map</v>
  </rv>
  <rv s="0">
    <v>536870912</v>
    <v>Northwestern Region</v>
    <v>d5a3480e-2804-00cb-f6b3-40429b101c08</v>
    <v>en-US</v>
    <v>Map</v>
  </rv>
  <rv s="3">
    <v>244</v>
  </rv>
  <rv s="1">
    <fb>0.23317884393051</fb>
    <v>28</v>
  </rv>
  <rv s="3">
    <v>245</v>
  </rv>
  <rv s="1">
    <fb>2.8420000076293903E-2</fb>
    <v>37</v>
  </rv>
  <rv s="1">
    <fb>339110</fb>
    <v>29</v>
  </rv>
  <rv s="47">
    <v>#VALUE!</v>
    <v>en-US</v>
    <v>e1ba31bc-7b8e-2e19-cd94-e86fc0852594</v>
    <v>536870912</v>
    <v>1</v>
    <v>814</v>
    <v>815</v>
    <v>Iceland</v>
    <v>24</v>
    <v>49</v>
    <v>Map</v>
    <v>26</v>
    <v>816</v>
    <v>IS</v>
    <v>4350</v>
    <v>4351</v>
    <v>357</v>
    <v>2793</v>
    <v>4352</v>
    <v>4353</v>
    <v>4354</v>
    <v>4355</v>
    <v>4356</v>
    <v>ISK</v>
    <v>Iceland is a Nordic island country in the North Atlantic Ocean and the most sparsely populated country in Europe. Iceland's capital and largest city is Reykjavík, which is home to over 65% of the population. Iceland is the only part of the Mid-Atlantic Ridge that rises above sea level, and its central volcanic plateau is erupting almost constantly. The interior consists of a plateau characterised by sand and lava fields, mountains, and glaciers, and many glacial rivers flow to the sea through the lowlands. Iceland is warmed by the Gulf Stream and has a temperate climate, despite a high latitude just outside the Arctic Circle. Its high latitude and marine influence keep summers chilly, and most of its islands have a polar climate.</v>
    <v>4357</v>
    <v>4358</v>
    <v>4359</v>
    <v>4360</v>
    <v>4361</v>
    <v>4362</v>
    <v>4363</v>
    <v>4364</v>
    <v>4365</v>
    <v>4353</v>
    <v>4368</v>
    <v>4369</v>
    <v>4370</v>
    <v>2484</v>
    <v>Iceland</v>
    <v>Lofsöngur</v>
    <v>4371</v>
    <v>Republic of Iceland</v>
    <v>4372</v>
    <v>4373</v>
    <v>4374</v>
    <v>2133</v>
    <v>3208</v>
    <v>4375</v>
    <v>1420</v>
    <v>4376</v>
    <v>1122</v>
    <v>1976</v>
    <v>4377</v>
    <v>4386</v>
    <v>4387</v>
    <v>4388</v>
    <v>1582</v>
    <v>4389</v>
    <v>Iceland</v>
    <v>4390</v>
    <v>mdp/vdpid/110</v>
  </rv>
  <rv s="0">
    <v>536870912</v>
    <v>India</v>
    <v>85fa63d3-9596-adb9-b4eb-502273d84f56</v>
    <v>en-US</v>
    <v>Map</v>
  </rv>
  <rv s="1">
    <fb>0.60447196445568596</fb>
    <v>28</v>
  </rv>
  <rv s="1">
    <fb>3287263</fb>
    <v>29</v>
  </rv>
  <rv s="1">
    <fb>3031000</fb>
    <v>29</v>
  </rv>
  <rv s="1">
    <fb>17.856999999999999</fb>
    <v>30</v>
  </rv>
  <rv s="1">
    <fb>91</fb>
    <v>31</v>
  </rv>
  <rv s="0">
    <v>536870912</v>
    <v>New Delhi</v>
    <v>b474d3c7-a39a-d5ba-7426-18e00042f03e</v>
    <v>en-US</v>
    <v>Map</v>
  </rv>
  <rv s="1">
    <fb>2407671.5260000001</fb>
    <v>29</v>
  </rv>
  <rv s="1">
    <fb>180.43581241118</fb>
    <v>32</v>
  </rv>
  <rv s="1">
    <fb>7.6596947427925291E-2</fb>
    <v>28</v>
  </rv>
  <rv s="1">
    <fb>804.51422808927896</fb>
    <v>29</v>
  </rv>
  <rv s="1">
    <fb>2.222</fb>
    <v>30</v>
  </rv>
  <rv s="1">
    <fb>0.23833121474746</fb>
    <v>28</v>
  </rv>
  <rv s="1">
    <fb>73.576979087800794</fb>
    <v>36</v>
  </rv>
  <rv s="1">
    <fb>2611000000000.0098</fb>
    <v>34</v>
  </rv>
  <rv s="1">
    <fb>1.1295785999999999</fb>
    <v>28</v>
  </rv>
  <rv s="1">
    <fb>0.28060550000000001</fb>
    <v>28</v>
  </rv>
  <rv s="2">
    <v>19</v>
    <v>26</v>
    <v>827</v>
    <v>6</v>
    <v>0</v>
    <v>Image of India</v>
  </rv>
  <rv s="1">
    <fb>29.9</fb>
    <v>36</v>
  </rv>
  <rv s="0">
    <v>536870912</v>
    <v>Kurebhar</v>
    <v>569c78c5-65db-1b70-c201-09e40a0ec28e</v>
    <v>en-US</v>
    <v>Map</v>
  </rv>
  <rv s="0">
    <v>805306368</v>
    <v>Ram Nath Kovind (President)</v>
    <v>a42f5c17-4611-c316-bfe4-c2c9b57841b4</v>
    <v>en-US</v>
    <v>Generic</v>
  </rv>
  <rv s="0">
    <v>805306368</v>
    <v>Amit Shah (Minister)</v>
    <v>2d9a8abc-8fa4-620b-cf5f-c5c212f38516</v>
    <v>en-US</v>
    <v>Generic</v>
  </rv>
  <rv s="0">
    <v>805306368</v>
    <v>Smriti Irani (Minister)</v>
    <v>07b03f43-2af0-f150-1933-2c74e7a63b0a</v>
    <v>en-US</v>
    <v>Generic</v>
  </rv>
  <rv s="0">
    <v>805306368</v>
    <v>Mahendra Nath Pandey (Minister)</v>
    <v>fcb8bc0a-59ba-26c3-5fac-7f3bcec1d3ab</v>
    <v>en-US</v>
    <v>Generic</v>
  </rv>
  <rv s="0">
    <v>805306368</v>
    <v>Rajnath Singh (Minister)</v>
    <v>7dd7d84c-a149-b920-f49d-043dc1e0de75</v>
    <v>en-US</v>
    <v>Generic</v>
  </rv>
  <rv s="0">
    <v>805306368</v>
    <v>Nirmala Sitharaman (Minister)</v>
    <v>2f88c75b-5285-dbaf-1376-14da212339a3</v>
    <v>en-US</v>
    <v>Generic</v>
  </rv>
  <rv s="0">
    <v>805306368</v>
    <v>Subrahmanyam Jaishankar (Minister)</v>
    <v>11b3306b-7a3f-4e42-9df9-6c5ceee18ef9</v>
    <v>en-US</v>
    <v>Generic</v>
  </rv>
  <rv s="0">
    <v>805306368</v>
    <v>Piyush Goyal (Minister)</v>
    <v>9cf6adbd-c797-d4e0-b6bb-7a409e789cb3</v>
    <v>en-US</v>
    <v>Generic</v>
  </rv>
  <rv s="0">
    <v>805306368</v>
    <v>Arjun Munda (Minister)</v>
    <v>40445594-35c2-fe65-cbad-296daad999dc</v>
    <v>en-US</v>
    <v>Generic</v>
  </rv>
  <rv s="0">
    <v>805306368</v>
    <v>Ravi Shankar Prasad (Minister)</v>
    <v>45141aa8-42a8-9ec1-ad7f-fb3f6f83b047</v>
    <v>en-US</v>
    <v>Generic</v>
  </rv>
  <rv s="3">
    <v>246</v>
  </rv>
  <rv s="4">
    <v>https://www.bing.com/search?q=india&amp;form=skydnc</v>
    <v>Learn more on Bing</v>
  </rv>
  <rv s="1">
    <fb>69.415999999999997</fb>
    <v>36</v>
  </rv>
  <rv s="1">
    <fb>2179781240000</fb>
    <v>34</v>
  </rv>
  <rv s="1">
    <fb>145</fb>
    <v>36</v>
  </rv>
  <rv s="1">
    <fb>0.3</fb>
    <v>33</v>
  </rv>
  <rv s="3">
    <v>247</v>
  </rv>
  <rv s="1">
    <fb>0.65060906480000003</fb>
    <v>28</v>
  </rv>
  <rv s="1">
    <fb>0.85709999999999997</fb>
    <v>30</v>
  </rv>
  <rv s="1">
    <fb>1366417754</fb>
    <v>29</v>
  </rv>
  <rv s="1">
    <fb>0.20300000000000001</fb>
    <v>28</v>
  </rv>
  <rv s="1">
    <fb>0.317</fb>
    <v>28</v>
  </rv>
  <rv s="1">
    <fb>0.49292999267578097</fb>
    <v>28</v>
  </rv>
  <rv s="0">
    <v>536870912</v>
    <v>Tamil Nadu</v>
    <v>6e3e5a82-8737-a613-1d99-0b4d68370109</v>
    <v>en-US</v>
    <v>Map</v>
  </rv>
  <rv s="0">
    <v>536870912</v>
    <v>Uttar Pradesh</v>
    <v>f624b656-1585-9836-7a98-128016c67d52</v>
    <v>en-US</v>
    <v>Map</v>
  </rv>
  <rv s="0">
    <v>536870912</v>
    <v>Andaman and Nicobar Islands</v>
    <v>0543bce3-574a-8949-ac01-944cd0418886</v>
    <v>en-US</v>
    <v>Map</v>
  </rv>
  <rv s="0">
    <v>536870912</v>
    <v>Arunachal Pradesh</v>
    <v>c2da5cc2-b1a0-f17a-707d-e5067136b9e9</v>
    <v>en-US</v>
    <v>Map</v>
  </rv>
  <rv s="0">
    <v>536870912</v>
    <v>Goa</v>
    <v>d9bda1c6-a2c4-994c-5335-195386cef40a</v>
    <v>en-US</v>
    <v>Map</v>
  </rv>
  <rv s="0">
    <v>536870912</v>
    <v>Delhi</v>
    <v>275e8ab8-7bd0-4633-9c89-0133be92e587</v>
    <v>en-US</v>
    <v>Map</v>
  </rv>
  <rv s="0">
    <v>536870912</v>
    <v>Gujarat</v>
    <v>c70b768e-21ab-4f53-a356-564e8da2291e</v>
    <v>en-US</v>
    <v>Map</v>
  </rv>
  <rv s="0">
    <v>536870912</v>
    <v>Andhra Pradesh</v>
    <v>9e3a52bb-38ae-c817-5cd2-7a8dd2a4c0e5</v>
    <v>en-US</v>
    <v>Map</v>
  </rv>
  <rv s="0">
    <v>536870912</v>
    <v>Rajasthan</v>
    <v>58d414c6-9557-d15b-60ff-52f256e32345</v>
    <v>en-US</v>
    <v>Map</v>
  </rv>
  <rv s="0">
    <v>536870912</v>
    <v>Uttarakhand</v>
    <v>41a39bbc-6b82-df10-b345-3afffff3985d</v>
    <v>en-US</v>
    <v>Map</v>
  </rv>
  <rv s="0">
    <v>536870912</v>
    <v>Kerala</v>
    <v>9d932c0c-d3e6-abbd-5274-6b53036ca764</v>
    <v>en-US</v>
    <v>Map</v>
  </rv>
  <rv s="0">
    <v>536870912</v>
    <v>Maharashtra</v>
    <v>8e20e4dc-1423-75a9-a049-5e500370aafa</v>
    <v>en-US</v>
    <v>Map</v>
  </rv>
  <rv s="0">
    <v>536870912</v>
    <v>West Bengal</v>
    <v>067d886f-4d7d-8889-c8c7-d54e2dbc1cb8</v>
    <v>en-US</v>
    <v>Map</v>
  </rv>
  <rv s="0">
    <v>536870912</v>
    <v>Bihar</v>
    <v>e402c108-ade8-40dd-b6d7-f36882e8e3e3</v>
    <v>en-US</v>
    <v>Map</v>
  </rv>
  <rv s="0">
    <v>536870912</v>
    <v>Madhya Pradesh</v>
    <v>bcbcd891-852b-6dac-1671-8d00b9eae5ea</v>
    <v>en-US</v>
    <v>Map</v>
  </rv>
  <rv s="0">
    <v>536870912</v>
    <v>Punjab</v>
    <v>d98d08e1-818e-a7ba-30a5-4637a11eec3e</v>
    <v>en-US</v>
    <v>Map</v>
  </rv>
  <rv s="0">
    <v>536870912</v>
    <v>Manipur</v>
    <v>774dc6a3-56a4-d8f3-26d2-6e2536af50a5</v>
    <v>en-US</v>
    <v>Map</v>
  </rv>
  <rv s="0">
    <v>536870912</v>
    <v>Karnataka</v>
    <v>216903eb-bbc1-497e-b914-8eb69db6f747</v>
    <v>en-US</v>
    <v>Map</v>
  </rv>
  <rv s="0">
    <v>536870912</v>
    <v>Chandigarh</v>
    <v>10beaf9e-bdab-00b9-8037-79ffe16cf357</v>
    <v>en-US</v>
    <v>Map</v>
  </rv>
  <rv s="0">
    <v>536870912</v>
    <v>Assam</v>
    <v>a9d4e5df-f559-c28f-dc41-7c72a82dfaf7</v>
    <v>en-US</v>
    <v>Map</v>
  </rv>
  <rv s="0">
    <v>536870912</v>
    <v>Sikkim</v>
    <v>aa8e9a23-8c5b-d667-7f28-62e9ce93f9bd</v>
    <v>en-US</v>
    <v>Map</v>
  </rv>
  <rv s="0">
    <v>536870912</v>
    <v>Odisha</v>
    <v>becca699-9820-c027-8e14-b5840348a600</v>
    <v>en-US</v>
    <v>Map</v>
  </rv>
  <rv s="0">
    <v>536870912</v>
    <v>Nagaland</v>
    <v>9097c945-eb0e-f294-cb7f-43ad572c6903</v>
    <v>en-US</v>
    <v>Map</v>
  </rv>
  <rv s="0">
    <v>536870912</v>
    <v>Haryana</v>
    <v>f50b36c9-0e06-9b0a-b657-100ebb295bb1</v>
    <v>en-US</v>
    <v>Map</v>
  </rv>
  <rv s="0">
    <v>536870912</v>
    <v>Chhattisgarh</v>
    <v>91e8d1d3-b929-8697-13f5-91241ae0d1b6</v>
    <v>en-US</v>
    <v>Map</v>
  </rv>
  <rv s="0">
    <v>536870912</v>
    <v>Mizoram</v>
    <v>a1dcfd92-e2ab-1111-48a2-8c885ebd1155</v>
    <v>en-US</v>
    <v>Map</v>
  </rv>
  <rv s="0">
    <v>536870912</v>
    <v>Tripura</v>
    <v>a7fa8608-5e0d-f0d4-37a2-b87e3fe2b039</v>
    <v>en-US</v>
    <v>Map</v>
  </rv>
  <rv s="0">
    <v>536870912</v>
    <v>Telangana</v>
    <v>19abdc7d-29ea-4ed5-99d8-3a1d7bc90b05</v>
    <v>en-US</v>
    <v>Map</v>
  </rv>
  <rv s="0">
    <v>536870912</v>
    <v>Himachal Pradesh</v>
    <v>0e213229-adc2-378d-f093-949050fffa34</v>
    <v>en-US</v>
    <v>Map</v>
  </rv>
  <rv s="0">
    <v>536870912</v>
    <v>Meghalaya</v>
    <v>b317786c-1e28-16cc-03ca-835f315a094d</v>
    <v>en-US</v>
    <v>Map</v>
  </rv>
  <rv s="0">
    <v>536870912</v>
    <v>Jharkhand</v>
    <v>9cf33868-3d76-c243-1cd3-91dda44b77e3</v>
    <v>en-US</v>
    <v>Map</v>
  </rv>
  <rv s="0">
    <v>536870912</v>
    <v>Lakshadweep</v>
    <v>90dcf823-b8a7-5ca7-11dd-dcf29ea357f2</v>
    <v>en-US</v>
    <v>Map</v>
  </rv>
  <rv s="0">
    <v>536870912</v>
    <v>Dadra and Nagar Haveli</v>
    <v>15bc8541-5d7a-066b-4d9b-31821cb3f94e</v>
    <v>en-US</v>
    <v>Map</v>
  </rv>
  <rv s="0">
    <v>536870912</v>
    <v>Daman and Diu</v>
    <v>6cc5ae73-aac4-1afd-9be5-2199d168555a</v>
    <v>en-US</v>
    <v>Map</v>
  </rv>
  <rv s="3">
    <v>248</v>
  </rv>
  <rv s="1">
    <fb>0.111799218352875</fb>
    <v>28</v>
  </rv>
  <rv s="3">
    <v>249</v>
  </rv>
  <rv s="1">
    <fb>0.49700000000000005</fb>
    <v>28</v>
  </rv>
  <rv s="1">
    <fb>5.35500001907349E-2</fb>
    <v>37</v>
  </rv>
  <rv s="1">
    <fb>471031528</fb>
    <v>29</v>
  </rv>
  <rv s="13">
    <v>#VALUE!</v>
    <v>en-US</v>
    <v>85fa63d3-9596-adb9-b4eb-502273d84f56</v>
    <v>536870912</v>
    <v>1</v>
    <v>825</v>
    <v>145</v>
    <v>India</v>
    <v>24</v>
    <v>25</v>
    <v>Map</v>
    <v>26</v>
    <v>826</v>
    <v>IN</v>
    <v>4393</v>
    <v>4394</v>
    <v>4395</v>
    <v>4396</v>
    <v>4397</v>
    <v>4398</v>
    <v>4399</v>
    <v>4400</v>
    <v>4401</v>
    <v>INR</v>
    <v>India, officially the Republic of India, is a country in South Asia. It is the seventh-largest country by area, the second-most populous country, and the most populous democracy in the world. Bounded by the Indian Ocean on the south, the Arabian Sea on the southwest, and the Bay of Bengal on the southeast, it shares land borders with Pakistan to the west; China, Nepal, and Bhutan to the north; and Bangladesh and Myanmar to the east. In the Indian Ocean, India is in the vicinity of Sri Lanka and the Maldives; its Andaman and Nicobar Islands share a maritime border with Thailand, Myanmar and Indonesia.</v>
    <v>4402</v>
    <v>4403</v>
    <v>4404</v>
    <v>4405</v>
    <v>306</v>
    <v>4406</v>
    <v>4407</v>
    <v>4408</v>
    <v>4409</v>
    <v>4410</v>
    <v>4411</v>
    <v>4422</v>
    <v>4423</v>
    <v>4424</v>
    <v>4425</v>
    <v>4426</v>
    <v>4427</v>
    <v>India</v>
    <v>Jana Gana Mana</v>
    <v>4428</v>
    <v>Republic of India</v>
    <v>4429</v>
    <v>4430</v>
    <v>4431</v>
    <v>4432</v>
    <v>4433</v>
    <v>1977</v>
    <v>498</v>
    <v>326</v>
    <v>1422</v>
    <v>2645</v>
    <v>4434</v>
    <v>4469</v>
    <v>4470</v>
    <v>4471</v>
    <v>4472</v>
    <v>4473</v>
    <v>India</v>
    <v>4474</v>
    <v>mdp/vdpid/113</v>
  </rv>
  <rv s="0">
    <v>536870912</v>
    <v>Indonesia</v>
    <v>b4a5bd62-2259-21e3-4627-bf249ae6ee84</v>
    <v>en-US</v>
    <v>Map</v>
  </rv>
  <rv s="1">
    <fb>0.31464420364656098</fb>
    <v>28</v>
  </rv>
  <rv s="1">
    <fb>1904569</fb>
    <v>29</v>
  </rv>
  <rv s="1">
    <fb>676000</fb>
    <v>29</v>
  </rv>
  <rv s="1">
    <fb>18.071999999999999</fb>
    <v>30</v>
  </rv>
  <rv s="1">
    <fb>62</fb>
    <v>31</v>
  </rv>
  <rv s="0">
    <v>536870912</v>
    <v>Jakarta</v>
    <v>6261fc72-a172-5cdd-9c67-a7644a026c29</v>
    <v>en-US</v>
    <v>Map</v>
  </rv>
  <rv s="1">
    <fb>563324.54</fb>
    <v>29</v>
  </rv>
  <rv s="1">
    <fb>151.17667507135201</fb>
    <v>32</v>
  </rv>
  <rv s="1">
    <fb>3.0305866496949097E-2</fb>
    <v>28</v>
  </rv>
  <rv s="1">
    <fb>811.90690494758496</fb>
    <v>29</v>
  </rv>
  <rv s="1">
    <fb>2.3109999999999999</fb>
    <v>30</v>
  </rv>
  <rv s="1">
    <fb>0.49860398197419897</fb>
    <v>28</v>
  </rv>
  <rv s="1">
    <fb>66.089475456589</fb>
    <v>36</v>
  </rv>
  <rv s="1">
    <fb>0.63</fb>
    <v>33</v>
  </rv>
  <rv s="1">
    <fb>1119190780752.8</fb>
    <v>34</v>
  </rv>
  <rv s="1">
    <fb>1.0641081999999999</fb>
    <v>28</v>
  </rv>
  <rv s="1">
    <fb>0.3631104</fb>
    <v>28</v>
  </rv>
  <rv s="2">
    <v>20</v>
    <v>26</v>
    <v>838</v>
    <v>6</v>
    <v>0</v>
    <v>Image of Indonesia</v>
  </rv>
  <rv s="1">
    <fb>21.1</fb>
    <v>36</v>
  </rv>
  <rv s="0">
    <v>536870912</v>
    <v>Kalimantan</v>
    <v>48aa7165-5c3e-8f0f-dc18-7912239a9af0</v>
    <v>en-US</v>
    <v>Map</v>
  </rv>
  <rv s="0">
    <v>805306368</v>
    <v>Joko Widodo (President)</v>
    <v>0e561e59-7fca-ba4b-34f2-e33811030cff</v>
    <v>en-US</v>
    <v>Generic</v>
  </rv>
  <rv s="0">
    <v>805306368</v>
    <v>Sri Mulyani Indrawati (Minister)</v>
    <v>a5c4558a-dbfc-8300-1ab2-a2f89b5c3ccd</v>
    <v>en-US</v>
    <v>Generic</v>
  </rv>
  <rv s="0">
    <v>805306368</v>
    <v>Ma'ruf Amin (Vice President)</v>
    <v>29ff1220-4804-d4c1-f570-57918054b501</v>
    <v>en-US</v>
    <v>Generic</v>
  </rv>
  <rv s="3">
    <v>250</v>
  </rv>
  <rv s="4">
    <v>https://www.bing.com/search?q=indonesia&amp;form=skydnc</v>
    <v>Learn more on Bing</v>
  </rv>
  <rv s="1">
    <fb>71.509</fb>
    <v>36</v>
  </rv>
  <rv s="1">
    <fb>523321860000</fb>
    <v>34</v>
  </rv>
  <rv s="1">
    <fb>177</fb>
    <v>36</v>
  </rv>
  <rv s="1">
    <fb>0.48</fb>
    <v>33</v>
  </rv>
  <rv s="3">
    <v>251</v>
  </rv>
  <rv s="1">
    <fb>0.48302203660000004</fb>
    <v>28</v>
  </rv>
  <rv s="1">
    <fb>0.4269</fb>
    <v>30</v>
  </rv>
  <rv s="1">
    <fb>270203917</fb>
    <v>29</v>
  </rv>
  <rv s="1">
    <fb>0.217</fb>
    <v>28</v>
  </rv>
  <rv s="1">
    <fb>0.105</fb>
    <v>28</v>
  </rv>
  <rv s="1">
    <fb>0.14899999999999999</fb>
    <v>28</v>
  </rv>
  <rv s="1">
    <fb>0.67496002197265592</fb>
    <v>28</v>
  </rv>
  <rv s="0">
    <v>536870912</v>
    <v>Bali</v>
    <v>c4f6d9fa-e141-4316-1f4b-6dff75b71985</v>
    <v>en-US</v>
    <v>Map</v>
  </rv>
  <rv s="0">
    <v>536870912</v>
    <v>West Java</v>
    <v>931eb2be-2b48-b0ff-4997-05f06cf85b18</v>
    <v>en-US</v>
    <v>Map</v>
  </rv>
  <rv s="0">
    <v>536870912</v>
    <v>West Sumatra</v>
    <v>3ad5cdb7-7630-6662-ae72-367bbd112dc0</v>
    <v>en-US</v>
    <v>Map</v>
  </rv>
  <rv s="0">
    <v>536870912</v>
    <v>East Java</v>
    <v>f76a129e-0160-9c71-d6b5-fb788a91af78</v>
    <v>en-US</v>
    <v>Map</v>
  </rv>
  <rv s="0">
    <v>536870912</v>
    <v>Central Java</v>
    <v>39b12ecc-e3fb-184d-0602-e36314b32c5d</v>
    <v>en-US</v>
    <v>Map</v>
  </rv>
  <rv s="0">
    <v>536870912</v>
    <v>South Sulawesi</v>
    <v>f6bf6682-f96f-24d6-1b1b-b05c77b899cd</v>
    <v>en-US</v>
    <v>Map</v>
  </rv>
  <rv s="0">
    <v>536870912</v>
    <v>North Sumatra</v>
    <v>42ca1f6c-e43e-bf42-fe72-4ad9e000d932</v>
    <v>en-US</v>
    <v>Map</v>
  </rv>
  <rv s="0">
    <v>536870912</v>
    <v>Maluku</v>
    <v>39a3c290-4f4b-b61e-f197-a09ae7642267</v>
    <v>en-US</v>
    <v>Map</v>
  </rv>
  <rv s="0">
    <v>536870912</v>
    <v>North Sulawesi</v>
    <v>70a8dc2d-0ecd-0471-3c78-516c671329a4</v>
    <v>en-US</v>
    <v>Map</v>
  </rv>
  <rv s="0">
    <v>536870912</v>
    <v>South Sumatra</v>
    <v>3f0b33c1-6f1e-a592-3d72-2b8e053c5609</v>
    <v>en-US</v>
    <v>Map</v>
  </rv>
  <rv s="0">
    <v>536870912</v>
    <v>Papua</v>
    <v>0f2c1326-0491-269f-31e1-74488078a32a</v>
    <v>en-US</v>
    <v>Map</v>
  </rv>
  <rv s="0">
    <v>536870912</v>
    <v>Special Region of Yogyakarta</v>
    <v>7a5ea5db-f9d5-434b-8ed3-d1dbe5b4e377</v>
    <v>en-US</v>
    <v>Map</v>
  </rv>
  <rv s="0">
    <v>536870912</v>
    <v>West Kalimantan</v>
    <v>5febf7f0-5901-95c6-deac-984325a2c927</v>
    <v>en-US</v>
    <v>Map</v>
  </rv>
  <rv s="0">
    <v>536870912</v>
    <v>Banten</v>
    <v>b4e3eb01-c9fd-7eab-acf2-789027f22206</v>
    <v>en-US</v>
    <v>Map</v>
  </rv>
  <rv s="0">
    <v>536870912</v>
    <v>Aceh</v>
    <v>a7512e23-3525-d514-b5ee-6adb3af70ca0</v>
    <v>en-US</v>
    <v>Map</v>
  </rv>
  <rv s="0">
    <v>536870912</v>
    <v>Jambi</v>
    <v>f9f17551-f6f4-8e98-3914-364646c1f529</v>
    <v>en-US</v>
    <v>Map</v>
  </rv>
  <rv s="0">
    <v>536870912</v>
    <v>East Nusa Tenggara</v>
    <v>0f9a80a8-52fa-396b-9da0-b9128a05870d</v>
    <v>en-US</v>
    <v>Map</v>
  </rv>
  <rv s="0">
    <v>536870912</v>
    <v>North Maluku</v>
    <v>4d1d7c2d-e3a4-666c-5b1d-1a8b18de3a5c</v>
    <v>en-US</v>
    <v>Map</v>
  </rv>
  <rv s="0">
    <v>536870912</v>
    <v>Riau Islands</v>
    <v>e3471e28-8f42-6ecf-4ccf-4698fdb6ba7b</v>
    <v>en-US</v>
    <v>Map</v>
  </rv>
  <rv s="0">
    <v>536870912</v>
    <v>Riau</v>
    <v>f537ab07-cdad-a175-50d8-b58eb136e125</v>
    <v>en-US</v>
    <v>Map</v>
  </rv>
  <rv s="0">
    <v>536870912</v>
    <v>West Papua</v>
    <v>2bd66757-1154-0845-4ab3-b533eaafb66a</v>
    <v>en-US</v>
    <v>Map</v>
  </rv>
  <rv s="0">
    <v>536870912</v>
    <v>East Kalimantan</v>
    <v>1c25ef68-f0fa-78fc-107b-520cea759d8a</v>
    <v>en-US</v>
    <v>Map</v>
  </rv>
  <rv s="0">
    <v>536870912</v>
    <v>Lampung</v>
    <v>c37bf0bc-29d7-8a9d-c9ca-5d41aeee72da</v>
    <v>en-US</v>
    <v>Map</v>
  </rv>
  <rv s="0">
    <v>536870912</v>
    <v>South Kalimantan</v>
    <v>d0e9b3fa-cc83-7afb-07e9-c2d457864e16</v>
    <v>en-US</v>
    <v>Map</v>
  </rv>
  <rv s="0">
    <v>536870912</v>
    <v>Bangka Belitung Islands</v>
    <v>3af40073-e8c1-5118-afe5-3cbc63eec4de</v>
    <v>en-US</v>
    <v>Map</v>
  </rv>
  <rv s="0">
    <v>536870912</v>
    <v>Bengkulu</v>
    <v>ca439385-218f-1525-c930-ce7acb910fd2</v>
    <v>en-US</v>
    <v>Map</v>
  </rv>
  <rv s="0">
    <v>536870912</v>
    <v>West Nusa Tenggara</v>
    <v>0407c75f-c808-9cce-028b-f2d85975e54a</v>
    <v>en-US</v>
    <v>Map</v>
  </rv>
  <rv s="0">
    <v>536870912</v>
    <v>Central Kalimantan</v>
    <v>8d3f7094-f4c0-94dc-e426-1fcab06739ff</v>
    <v>en-US</v>
    <v>Map</v>
  </rv>
  <rv s="0">
    <v>536870912</v>
    <v>Central Sulawesi</v>
    <v>fca0651b-c50d-6497-3564-cf378d76f7ca</v>
    <v>en-US</v>
    <v>Map</v>
  </rv>
  <rv s="0">
    <v>536870912</v>
    <v>West Sulawesi</v>
    <v>50e1c5b6-8c37-abe2-96fd-7b0ddfe17455</v>
    <v>en-US</v>
    <v>Map</v>
  </rv>
  <rv s="0">
    <v>536870912</v>
    <v>Gorontalo</v>
    <v>e2330abd-3509-8dcd-5446-d0bdb068233e</v>
    <v>en-US</v>
    <v>Map</v>
  </rv>
  <rv s="0">
    <v>536870912</v>
    <v>Southeast Sulawesi</v>
    <v>4aff599f-5e3f-801e-344a-16dcaacba1b8</v>
    <v>en-US</v>
    <v>Map</v>
  </rv>
  <rv s="0">
    <v>536870912</v>
    <v>North Kalimantan</v>
    <v>669e45da-91e6-45ec-af06-a29b2ed52f69</v>
    <v>en-US</v>
    <v>Map</v>
  </rv>
  <rv s="3">
    <v>252</v>
  </rv>
  <rv s="1">
    <fb>0.10230449477737399</fb>
    <v>28</v>
  </rv>
  <rv s="3">
    <v>253</v>
  </rv>
  <rv s="1">
    <fb>0.30099999999999999</fb>
    <v>28</v>
  </rv>
  <rv s="1">
    <fb>4.6869997978210398E-2</fb>
    <v>37</v>
  </rv>
  <rv s="1">
    <fb>151509724</fb>
    <v>29</v>
  </rv>
  <rv s="13">
    <v>#VALUE!</v>
    <v>en-US</v>
    <v>b4a5bd62-2259-21e3-4627-bf249ae6ee84</v>
    <v>536870912</v>
    <v>1</v>
    <v>836</v>
    <v>145</v>
    <v>Indonesia</v>
    <v>24</v>
    <v>25</v>
    <v>Map</v>
    <v>26</v>
    <v>837</v>
    <v>ID</v>
    <v>4477</v>
    <v>4478</v>
    <v>4479</v>
    <v>4480</v>
    <v>4481</v>
    <v>4482</v>
    <v>4483</v>
    <v>4484</v>
    <v>4485</v>
    <v>IDR</v>
    <v>Indonesia, officially the Republic of Indonesia, is a country in Southeast Asia and Oceania between the Indian and Pacific oceans. It consists of over 17,000 islands, including Sumatra, Java, Sulawesi, and parts of Borneo and New Guinea. Indonesia is the world's largest island country, the largest archipelagic state and the 14th-largest country by area, at 1,904,569 square kilometres. With over 275 million people, Indonesia is the world's fourth-most populous country and the most populous Muslim-majority country. Java, the world's most populous island, is home to more than half of the country's population.</v>
    <v>4486</v>
    <v>4487</v>
    <v>4488</v>
    <v>4489</v>
    <v>4490</v>
    <v>4491</v>
    <v>4492</v>
    <v>4493</v>
    <v>4494</v>
    <v>4495</v>
    <v>4496</v>
    <v>4500</v>
    <v>4501</v>
    <v>4502</v>
    <v>4503</v>
    <v>4504</v>
    <v>4505</v>
    <v>Indonesia</v>
    <v>Indonesia Raya</v>
    <v>4506</v>
    <v>Republic of Indonesia</v>
    <v>4507</v>
    <v>4508</v>
    <v>4509</v>
    <v>4510</v>
    <v>1318</v>
    <v>2739</v>
    <v>582</v>
    <v>1260</v>
    <v>4511</v>
    <v>4512</v>
    <v>4513</v>
    <v>4547</v>
    <v>4548</v>
    <v>4549</v>
    <v>4550</v>
    <v>4551</v>
    <v>Indonesia</v>
    <v>4552</v>
    <v>mdp/vdpid/111</v>
  </rv>
  <rv s="0">
    <v>536870912</v>
    <v>Iran</v>
    <v>502b5268-992d-26c9-a0d8-6f206338406e</v>
    <v>en-US</v>
    <v>Map</v>
  </rv>
  <rv s="1">
    <fb>0.28214101525086599</fb>
    <v>28</v>
  </rv>
  <rv s="1">
    <fb>1648195</fb>
    <v>29</v>
  </rv>
  <rv s="1">
    <fb>563000</fb>
    <v>29</v>
  </rv>
  <rv s="1">
    <fb>18.783000000000001</fb>
    <v>30</v>
  </rv>
  <rv s="1">
    <fb>98</fb>
    <v>31</v>
  </rv>
  <rv s="0">
    <v>536870912</v>
    <v>Tehran</v>
    <v>08033170-d738-6401-e42a-fb99d1cdb464</v>
    <v>en-US</v>
    <v>Map</v>
  </rv>
  <rv s="1">
    <fb>661710.15</fb>
    <v>29</v>
  </rv>
  <rv s="1">
    <fb>550.92942529120603</fb>
    <v>32</v>
  </rv>
  <rv s="1">
    <fb>0.39907345569778302</fb>
    <v>28</v>
  </rv>
  <rv s="1">
    <fb>3022.12256298599</fb>
    <v>29</v>
  </rv>
  <rv s="1">
    <fb>2.137</fb>
    <v>30</v>
  </rv>
  <rv s="1">
    <fb>6.5644910660563896E-2</fb>
    <v>28</v>
  </rv>
  <rv s="1">
    <fb>99.022580545301807</fb>
    <v>36</v>
  </rv>
  <rv s="1">
    <fb>0.39900000000000002</fb>
    <v>33</v>
  </rv>
  <rv s="1">
    <fb>445345282122.68201</fb>
    <v>34</v>
  </rv>
  <rv s="1">
    <fb>1.1070754</fb>
    <v>28</v>
  </rv>
  <rv s="1">
    <fb>0.68116089999999996</fb>
    <v>28</v>
  </rv>
  <rv s="1">
    <fb>12.4</fb>
    <v>36</v>
  </rv>
  <rv s="0">
    <v>805306368</v>
    <v>Ali Khamenei (Supreme leader)</v>
    <v>1f928f25-2e0f-80cc-5768-c25fdbbddd37</v>
    <v>en-US</v>
    <v>Generic</v>
  </rv>
  <rv s="0">
    <v>805306368</v>
    <v>Ebrahim Raisi (President)</v>
    <v>f6890262-5877-5b01-f045-08a22405151a</v>
    <v>en-US</v>
    <v>Generic</v>
  </rv>
  <rv s="3">
    <v>254</v>
  </rv>
  <rv s="4">
    <v>https://www.bing.com/search?q=iran&amp;form=skydnc</v>
    <v>Learn more on Bing</v>
  </rv>
  <rv s="1">
    <fb>76.478999999999999</fb>
    <v>36</v>
  </rv>
  <rv s="1">
    <fb>320671170000</fb>
    <v>34</v>
  </rv>
  <rv s="1">
    <fb>16</fb>
    <v>36</v>
  </rv>
  <rv s="1">
    <fb>1.58</fb>
    <v>33</v>
  </rv>
  <rv s="3">
    <v>255</v>
  </rv>
  <rv s="1">
    <fb>0.39660448610000004</fb>
    <v>28</v>
  </rv>
  <rv s="1">
    <fb>1.5844</fb>
    <v>30</v>
  </rv>
  <rv s="1">
    <fb>82913906</fb>
    <v>29</v>
  </rv>
  <rv s="1">
    <fb>0.313</fb>
    <v>28</v>
  </rv>
  <rv s="1">
    <fb>0.47299999999999998</fb>
    <v>28</v>
  </rv>
  <rv s="1">
    <fb>5.9000000000000004E-2</fb>
    <v>28</v>
  </rv>
  <rv s="1">
    <fb>0.44665000915527303</fb>
    <v>28</v>
  </rv>
  <rv s="1">
    <fb>7.3584780414963205E-2</fb>
    <v>28</v>
  </rv>
  <rv s="3">
    <v>256</v>
  </rv>
  <rv s="1">
    <fb>0.11381999969482401</fb>
    <v>37</v>
  </rv>
  <rv s="1">
    <fb>62509623</fb>
    <v>29</v>
  </rv>
  <rv s="48">
    <v>#VALUE!</v>
    <v>en-US</v>
    <v>502b5268-992d-26c9-a0d8-6f206338406e</v>
    <v>536870912</v>
    <v>1</v>
    <v>846</v>
    <v>847</v>
    <v>Iran</v>
    <v>24</v>
    <v>49</v>
    <v>Map</v>
    <v>26</v>
    <v>848</v>
    <v>IR</v>
    <v>4555</v>
    <v>4556</v>
    <v>4557</v>
    <v>4558</v>
    <v>4559</v>
    <v>4560</v>
    <v>4561</v>
    <v>4562</v>
    <v>4563</v>
    <v>IRR</v>
    <v>Iran, also called Persia, and officially the Islamic Republic of Iran, is a country in Western Asia. It is bordered by Iraq and Turkey to the west, by Azerbaijan and Armenia to the northwest, by the Caspian Sea and Turkmenistan to the north, by Afghanistan and Pakistan to the east, and by the Gulf of Oman and the Persian Gulf to the south. It covers an area of 1,648,195 km², making it the fourth-largest country entirely in Asia and the second-largest country in Western Asia behind Saudi Arabia. Iran has a population of 85 million, making it the 17th-most populous country in the world. Its largest cities, in descending order, are the capital Tehran, Mashhad, Isfahan, Karaj, Shiraz, and Tabriz.</v>
    <v>4564</v>
    <v>4565</v>
    <v>4566</v>
    <v>4567</v>
    <v>4568</v>
    <v>4569</v>
    <v>4570</v>
    <v>4571</v>
    <v>4572</v>
    <v>4560</v>
    <v>4575</v>
    <v>4576</v>
    <v>4577</v>
    <v>4578</v>
    <v>4579</v>
    <v>4580</v>
    <v>Iran</v>
    <v>National Anthem of the Islamic Republic of Iran</v>
    <v>4581</v>
    <v>Islamic Republic of Iran</v>
    <v>4582</v>
    <v>4583</v>
    <v>4584</v>
    <v>4510</v>
    <v>4585</v>
    <v>4586</v>
    <v>2075</v>
    <v>4587</v>
    <v>4196</v>
    <v>2033</v>
    <v>4588</v>
    <v>4589</v>
    <v>4590</v>
    <v>3326</v>
    <v>4591</v>
    <v>Iran</v>
    <v>4592</v>
    <v>mdp/vdpid/116</v>
  </rv>
  <rv s="0">
    <v>536870912</v>
    <v>Iraq</v>
    <v>3e3c9969-4616-9bac-b7c5-bb8633513f4c</v>
    <v>en-US</v>
    <v>Map</v>
  </rv>
  <rv s="1">
    <fb>0.21422252959124199</fb>
    <v>28</v>
  </rv>
  <rv s="1">
    <fb>438317</fb>
    <v>29</v>
  </rv>
  <rv s="1">
    <fb>209000</fb>
    <v>29</v>
  </rv>
  <rv s="1">
    <fb>29.074999999999999</fb>
    <v>30</v>
  </rv>
  <rv s="1">
    <fb>964</fb>
    <v>31</v>
  </rv>
  <rv s="0">
    <v>536870912</v>
    <v>Baghdad</v>
    <v>b7cfa129-5958-3a59-439a-4802f071eeac</v>
    <v>en-US</v>
    <v>Map</v>
  </rv>
  <rv s="1">
    <fb>190060.61</fb>
    <v>29</v>
  </rv>
  <rv s="1">
    <fb>119.85717385744201</fb>
    <v>32</v>
  </rv>
  <rv s="1">
    <fb>3.6744148893681E-3</fb>
    <v>28</v>
  </rv>
  <rv s="1">
    <fb>1328.23041622952</fb>
    <v>29</v>
  </rv>
  <rv s="1">
    <fb>3.6720000000000002</fb>
    <v>30</v>
  </rv>
  <rv s="1">
    <fb>1.9003611495997198E-2</fb>
    <v>28</v>
  </rv>
  <rv s="1">
    <fb>95.984176783301507</fb>
    <v>36</v>
  </rv>
  <rv s="1">
    <fb>234094042938.91699</fb>
    <v>34</v>
  </rv>
  <rv s="1">
    <fb>1.0868902</fb>
    <v>28</v>
  </rv>
  <rv s="1">
    <fb>0.16157419999999997</fb>
    <v>28</v>
  </rv>
  <rv s="1">
    <fb>22.5</fb>
    <v>36</v>
  </rv>
  <rv s="0">
    <v>805306368</v>
    <v>Barham Salih (President)</v>
    <v>06a78b91-8d10-692e-9805-ae9868299738</v>
    <v>en-US</v>
    <v>Generic</v>
  </rv>
  <rv s="3">
    <v>257</v>
  </rv>
  <rv s="4">
    <v>https://www.bing.com/search?q=iraq&amp;form=skydnc</v>
    <v>Learn more on Bing</v>
  </rv>
  <rv s="1">
    <fb>70.453999999999994</fb>
    <v>36</v>
  </rv>
  <rv s="1">
    <fb>79</fb>
    <v>36</v>
  </rv>
  <rv s="1">
    <fb>1.24</fb>
    <v>33</v>
  </rv>
  <rv s="3">
    <v>258</v>
  </rv>
  <rv s="1">
    <fb>0.76469981270000009</fb>
    <v>28</v>
  </rv>
  <rv s="1">
    <fb>0.70789999999999997</fb>
    <v>30</v>
  </rv>
  <rv s="1">
    <fb>39309783</fb>
    <v>29</v>
  </rv>
  <rv s="1">
    <fb>8.8000000000000009E-2</fb>
    <v>28</v>
  </rv>
  <rv s="1">
    <fb>0.13100000000000001</fb>
    <v>28</v>
  </rv>
  <rv s="1">
    <fb>0.42997001647949196</fb>
    <v>28</v>
  </rv>
  <rv s="0">
    <v>536870912</v>
    <v>Baghdad Governorate</v>
    <v>6d053cd1-96c7-e036-c501-d0fe961f607a</v>
    <v>en-US</v>
    <v>Map</v>
  </rv>
  <rv s="0">
    <v>536870912</v>
    <v>Basra Governorate</v>
    <v>4d839ef8-f010-4362-b54f-ddc708f3f2dc</v>
    <v>en-US</v>
    <v>Map</v>
  </rv>
  <rv s="0">
    <v>536870912</v>
    <v>Al Anbar Governorate</v>
    <v>3ad9269c-6739-8c53-99fd-ab97969a7cb2</v>
    <v>en-US</v>
    <v>Map</v>
  </rv>
  <rv s="0">
    <v>536870912</v>
    <v>Nineveh Province</v>
    <v>56f8cbda-faed-f5bb-9ad0-ae8608949062</v>
    <v>en-US</v>
    <v>Map</v>
  </rv>
  <rv s="0">
    <v>536870912</v>
    <v>Najaf Governorate</v>
    <v>decd161a-a9d7-95e0-5421-91fabc475993</v>
    <v>en-US</v>
    <v>Map</v>
  </rv>
  <rv s="0">
    <v>536870912</v>
    <v>Wasit Governorate</v>
    <v>e7dd5c14-548a-bf0a-e2a5-cee8805ef7d3</v>
    <v>en-US</v>
    <v>Map</v>
  </rv>
  <rv s="0">
    <v>536870912</v>
    <v>Muthanna Governorate</v>
    <v>571e5a03-dc27-6f59-51ee-86e7f927682d</v>
    <v>en-US</v>
    <v>Map</v>
  </rv>
  <rv s="0">
    <v>536870912</v>
    <v>Karbala Governorate</v>
    <v>7fbda097-33ad-0482-1f5e-6bee704d43fc</v>
    <v>en-US</v>
    <v>Map</v>
  </rv>
  <rv s="0">
    <v>536870912</v>
    <v>Maysan Governorate</v>
    <v>6ac5fd4c-e2f2-1158-cc23-b487c25e16a4</v>
    <v>en-US</v>
    <v>Map</v>
  </rv>
  <rv s="0">
    <v>536870912</v>
    <v>Sulaymaniyah Governorate</v>
    <v>7befb795-325d-caee-b2cc-732933527bfd</v>
    <v>en-US</v>
    <v>Map</v>
  </rv>
  <rv s="0">
    <v>536870912</v>
    <v>Babil Governorate</v>
    <v>025e1042-0bda-7f20-06a9-fbb805f2de10</v>
    <v>en-US</v>
    <v>Map</v>
  </rv>
  <rv s="0">
    <v>536870912</v>
    <v>Arbil governorate</v>
    <v>376b86d1-3536-d6e8-9e29-cd1db1e65516</v>
    <v>en-US</v>
    <v>Map</v>
  </rv>
  <rv s="0">
    <v>536870912</v>
    <v>Kirkuk Governorate</v>
    <v>47399a30-a91e-9069-7bdf-cee58d5893fd</v>
    <v>en-US</v>
    <v>Map</v>
  </rv>
  <rv s="0">
    <v>536870912</v>
    <v>Al-Qādisiyyah Governorate</v>
    <v>763339e9-b8c9-2ff7-ed37-da22dbe44104</v>
    <v>en-US</v>
    <v>Map</v>
  </rv>
  <rv s="0">
    <v>536870912</v>
    <v>Dhi Qar Governorate</v>
    <v>87e958d1-deeb-2f8e-f7dd-1e5bf8ee318c</v>
    <v>en-US</v>
    <v>Map</v>
  </rv>
  <rv s="0">
    <v>536870912</v>
    <v>Saladin Province</v>
    <v>f417a2e9-3e38-7c9e-e3db-8fb2beb71bfd</v>
    <v>en-US</v>
    <v>Map</v>
  </rv>
  <rv s="0">
    <v>536870912</v>
    <v>Diyala Governorate</v>
    <v>3c14a6d5-c67f-f045-d7d1-5acfa4f5a1d5</v>
    <v>en-US</v>
    <v>Map</v>
  </rv>
  <rv s="3">
    <v>259</v>
  </rv>
  <rv s="1">
    <fb>1.9794690664270798E-2</fb>
    <v>28</v>
  </rv>
  <rv s="1">
    <fb>0.308</fb>
    <v>28</v>
  </rv>
  <rv s="1">
    <fb>0.12821999549865701</fb>
    <v>37</v>
  </rv>
  <rv s="1">
    <fb>27783368</fb>
    <v>29</v>
  </rv>
  <rv s="6">
    <v>#VALUE!</v>
    <v>en-US</v>
    <v>3e3c9969-4616-9bac-b7c5-bb8633513f4c</v>
    <v>536870912</v>
    <v>1</v>
    <v>857</v>
    <v>48</v>
    <v>Iraq</v>
    <v>24</v>
    <v>49</v>
    <v>Map</v>
    <v>26</v>
    <v>858</v>
    <v>IQ</v>
    <v>4595</v>
    <v>4596</v>
    <v>4597</v>
    <v>4598</v>
    <v>4599</v>
    <v>4600</v>
    <v>4601</v>
    <v>4602</v>
    <v>4603</v>
    <v>IQD</v>
    <v>Iraq, officially the Republic of Iraq, is a country in Western Asia. It is bordered by Turkey to the north, Iran to the east, the Persian Gulf and Kuwait to the southeast, Saudi Arabia to the south, Jordan to the southwest and Syria to the west. The capital and largest city is Baghdad. Iraq is home to diverse ethnic groups including Arabs, Kurds, Turkmens, Assyrians, Armenians, Yazidis, Mandaeans, Persians and Shabakis with similarly diverse geography and wildlife. The majority of the country's 40 million citizens are Muslims, and other recognized religions include Christianity, Yazidism, Mandaeism, Yarsanism and Zoroastrianism The official languages of Iraq are Arabic and Kurdish, with other recognized regional languages being Neo-Aramaic, Turkish and Armenian.</v>
    <v>4604</v>
    <v>4605</v>
    <v>4606</v>
    <v>4607</v>
    <v>2969</v>
    <v>4608</v>
    <v>4609</v>
    <v>4610</v>
    <v>4611</v>
    <v>4600</v>
    <v>4613</v>
    <v>4614</v>
    <v>4615</v>
    <v>4616</v>
    <v>4617</v>
    <v>Iraq</v>
    <v>Mawtini</v>
    <v>4618</v>
    <v>Republic of Iraq</v>
    <v>4619</v>
    <v>4620</v>
    <v>4621</v>
    <v>3208</v>
    <v>1384</v>
    <v>4299</v>
    <v>916</v>
    <v>4622</v>
    <v>4623</v>
    <v>3742</v>
    <v>4624</v>
    <v>4642</v>
    <v>4643</v>
    <v>873</v>
    <v>4644</v>
    <v>4645</v>
    <v>Iraq</v>
    <v>4646</v>
    <v>mdp/vdpid/121</v>
  </rv>
  <rv s="0">
    <v>536870912</v>
    <v>Ireland</v>
    <v>77f28672-5669-4775-a58a-b62b17779010</v>
    <v>en-US</v>
    <v>Map</v>
  </rv>
  <rv s="1">
    <fb>0.64537668747278298</fb>
    <v>28</v>
  </rv>
  <rv s="1">
    <fb>70273</fb>
    <v>29</v>
  </rv>
  <rv s="1">
    <fb>12.5</fb>
    <v>30</v>
  </rv>
  <rv s="1">
    <fb>353</fb>
    <v>31</v>
  </rv>
  <rv s="0">
    <v>536870912</v>
    <v>Dublin</v>
    <v>7e7d2832-97c8-afa4-d282-865c20a549c9</v>
    <v>en-US</v>
    <v>Map</v>
  </rv>
  <rv s="1">
    <fb>37711.428</fb>
    <v>29</v>
  </rv>
  <rv s="1">
    <fb>106.584326346003</fb>
    <v>32</v>
  </rv>
  <rv s="1">
    <fb>9.3904448105434097E-3</fb>
    <v>28</v>
  </rv>
  <rv s="1">
    <fb>5672.0641341079599</fb>
    <v>29</v>
  </rv>
  <rv s="1">
    <fb>1.75</fb>
    <v>30</v>
  </rv>
  <rv s="1">
    <fb>0.110277255364644</fb>
    <v>28</v>
  </rv>
  <rv s="1">
    <fb>85.342819766444293</fb>
    <v>36</v>
  </rv>
  <rv s="1">
    <fb>1.37</fb>
    <v>33</v>
  </rv>
  <rv s="1">
    <fb>388698711348.15601</fb>
    <v>34</v>
  </rv>
  <rv s="1">
    <fb>1.0085278</fb>
    <v>28</v>
  </rv>
  <rv s="1">
    <fb>0.7778062</fb>
    <v>28</v>
  </rv>
  <rv s="0">
    <v>536870912</v>
    <v>Connacht</v>
    <v>ef4b0f22-1de8-46c2-be90-c31bfbcc6a14</v>
    <v>en-US</v>
    <v>Map</v>
  </rv>
  <rv s="0">
    <v>805306368</v>
    <v>Michael D. Higgins (President)</v>
    <v>66da4ccd-5e5c-25af-1ee8-8bc26bc581fe</v>
    <v>en-US</v>
    <v>Generic</v>
  </rv>
  <rv s="3">
    <v>260</v>
  </rv>
  <rv s="4">
    <v>https://www.bing.com/search?q=republic+of+ireland&amp;form=skydnc</v>
    <v>Learn more on Bing</v>
  </rv>
  <rv s="1">
    <fb>82.256097560975604</fb>
    <v>36</v>
  </rv>
  <rv s="1">
    <fb>110154370000</fb>
    <v>34</v>
  </rv>
  <rv s="1">
    <fb>10.79</fb>
    <v>33</v>
  </rv>
  <rv s="3">
    <v>261</v>
  </rv>
  <rv s="1">
    <fb>0.15164452009999999</fb>
    <v>28</v>
  </rv>
  <rv s="1">
    <fb>3.3125</fb>
    <v>30</v>
  </rv>
  <rv s="1">
    <fb>5007069</fb>
    <v>29</v>
  </rv>
  <rv s="1">
    <fb>0.62067001342773398</fb>
    <v>28</v>
  </rv>
  <rv s="1">
    <fb>0.18262353633181699</fb>
    <v>28</v>
  </rv>
  <rv s="3">
    <v>262</v>
  </rv>
  <rv s="1">
    <fb>0.26100000000000001</fb>
    <v>28</v>
  </rv>
  <rv s="1">
    <fb>4.9279999732971203E-2</fb>
    <v>37</v>
  </rv>
  <rv s="1">
    <fb>3133123</fb>
    <v>29</v>
  </rv>
  <rv s="49">
    <v>#VALUE!</v>
    <v>en-US</v>
    <v>77f28672-5669-4775-a58a-b62b17779010</v>
    <v>536870912</v>
    <v>1</v>
    <v>866</v>
    <v>867</v>
    <v>Ireland</v>
    <v>24</v>
    <v>49</v>
    <v>Map</v>
    <v>26</v>
    <v>868</v>
    <v>4649</v>
    <v>4650</v>
    <v>71</v>
    <v>4651</v>
    <v>4652</v>
    <v>4653</v>
    <v>4654</v>
    <v>4655</v>
    <v>4656</v>
    <v>EUR</v>
    <v>Ireland, also known as the Republic of Ireland, is a country in north-western Europe consisting of 26 of the 32 counties of the island of Ireland. The capital and largest city is Dublin, on the eastern side of the island. Around 40% of the country's population of 5 million people resides in the Greater Dublin Area. The sovereign state shares its only land border with Northern Ireland, which is part of the United Kingdom. It is otherwise surrounded by the Atlantic Ocean, with the Celtic Sea to the south, St George's Channel to the south-east, and the Irish Sea to the east. It is a unitary, parliamentary republic. The legislature, the Oireachtas, consists of a lower house, Dáil Éireann, an upper house, Seanad Éireann, and an elected President who serves as the largely ceremonial head of state, but with some important powers and duties. The head of government is the Taoiseach, who is elected by the Dáil and appointed by the President; the Taoiseach in turn appoints other government ministers.</v>
    <v>4657</v>
    <v>4658</v>
    <v>4659</v>
    <v>4660</v>
    <v>4661</v>
    <v>4662</v>
    <v>4663</v>
    <v>4664</v>
    <v>564</v>
    <v>4665</v>
    <v>4667</v>
    <v>4668</v>
    <v>4669</v>
    <v>4670</v>
    <v>370</v>
    <v>4671</v>
    <v>Ireland</v>
    <v>Amhrán na bhFiann</v>
    <v>4672</v>
    <v>Ireland</v>
    <v>4673</v>
    <v>4674</v>
    <v>4675</v>
    <v>2642</v>
    <v>3848</v>
    <v>1743</v>
    <v>101</v>
    <v>4300</v>
    <v>327</v>
    <v>3280</v>
    <v>4676</v>
    <v>4677</v>
    <v>4678</v>
    <v>4679</v>
    <v>4680</v>
    <v>Ireland</v>
    <v>4681</v>
    <v>mdp/vdpid/68</v>
  </rv>
  <rv s="0">
    <v>536870912</v>
    <v>Israel</v>
    <v>1ffafed3-2b37-b871-c271-aa855d98449a</v>
    <v>en-US</v>
    <v>Map</v>
  </rv>
  <rv s="1">
    <fb>0.24584103512014799</fb>
    <v>28</v>
  </rv>
  <rv s="1">
    <fb>20770</fb>
    <v>29</v>
  </rv>
  <rv s="1">
    <fb>178000</fb>
    <v>29</v>
  </rv>
  <rv s="1">
    <fb>20.8</fb>
    <v>30</v>
  </rv>
  <rv s="1">
    <fb>972</fb>
    <v>31</v>
  </rv>
  <rv s="0">
    <v>536870912</v>
    <v>Jerusalem</v>
    <v>f723d141-8609-b204-3b1d-30bfcbfb9dcb</v>
    <v>en-US</v>
    <v>Map</v>
  </rv>
  <rv s="1">
    <fb>65166.256999999998</fb>
    <v>29</v>
  </rv>
  <rv s="1">
    <fb>108.150134048257</fb>
    <v>32</v>
  </rv>
  <rv s="1">
    <fb>8.4159653362219401E-3</fb>
    <v>28</v>
  </rv>
  <rv s="1">
    <fb>6600.8982801222</fb>
    <v>29</v>
  </rv>
  <rv s="1">
    <fb>3.09</fb>
    <v>30</v>
  </rv>
  <rv s="1">
    <fb>7.7264323913235705E-2</fb>
    <v>28</v>
  </rv>
  <rv s="1">
    <fb>97.382124126026198</fb>
    <v>36</v>
  </rv>
  <rv s="1">
    <fb>395098666121.61603</fb>
    <v>34</v>
  </rv>
  <rv s="1">
    <fb>1.0490112</fb>
    <v>28</v>
  </rv>
  <rv s="1">
    <fb>0.63354690000000002</fb>
    <v>28</v>
  </rv>
  <rv s="2">
    <v>21</v>
    <v>26</v>
    <v>876</v>
    <v>6</v>
    <v>0</v>
    <v>Image of Israel</v>
  </rv>
  <rv s="0">
    <v>805306368</v>
    <v>Yair Lapid (Prime Minister)</v>
    <v>9a6acce4-3f74-9422-eb16-b90b419debc7</v>
    <v>en-US</v>
    <v>Generic</v>
  </rv>
  <rv s="0">
    <v>805306368</v>
    <v>Naftali Bennett (Prime Minister)</v>
    <v>e4d98158-4603-00c6-3ad7-8f834dc22204</v>
    <v>en-US</v>
    <v>Generic</v>
  </rv>
  <rv s="0">
    <v>805306368</v>
    <v>Isaac Herzog (President)</v>
    <v>6ec2eb61-c901-7fbe-05ae-d176e780a498</v>
    <v>en-US</v>
    <v>Generic</v>
  </rv>
  <rv s="3">
    <v>263</v>
  </rv>
  <rv s="4">
    <v>https://www.bing.com/search?q=israel&amp;form=skydnc</v>
    <v>Learn more on Bing</v>
  </rv>
  <rv s="1">
    <fb>82.802439024390296</fb>
    <v>36</v>
  </rv>
  <rv s="1">
    <fb>237371160000</fb>
    <v>34</v>
  </rv>
  <rv s="1">
    <fb>7.58</fb>
    <v>33</v>
  </rv>
  <rv s="3">
    <v>264</v>
  </rv>
  <rv s="1">
    <fb>0.24369154550000002</fb>
    <v>28</v>
  </rv>
  <rv s="1">
    <fb>4.6249000000000002</fb>
    <v>30</v>
  </rv>
  <rv s="1">
    <fb>9053300</fb>
    <v>29</v>
  </rv>
  <rv s="1">
    <fb>0.23600000000000002</fb>
    <v>28</v>
  </rv>
  <rv s="1">
    <fb>0.442</fb>
    <v>28</v>
  </rv>
  <rv s="1">
    <fb>5.0999999999999997E-2</fb>
    <v>28</v>
  </rv>
  <rv s="1">
    <fb>0.106</fb>
    <v>28</v>
  </rv>
  <rv s="1">
    <fb>0.64041999816894501</fb>
    <v>28</v>
  </rv>
  <rv s="0">
    <v>536870912</v>
    <v>Jerusalem District</v>
    <v>dcd9b1e0-1b32-7e66-c4c1-f534cad85a11</v>
    <v>en-US</v>
    <v>Map</v>
  </rv>
  <rv s="0">
    <v>536870912</v>
    <v>Tel Aviv District</v>
    <v>d6015b27-4dd3-610b-2fbd-43bf89e90313</v>
    <v>en-US</v>
    <v>Map</v>
  </rv>
  <rv s="0">
    <v>536870912</v>
    <v>Haifa District</v>
    <v>dbc45f9b-a63f-a09b-d54c-697c99324074</v>
    <v>en-US</v>
    <v>Map</v>
  </rv>
  <rv s="0">
    <v>536870912</v>
    <v>Northern District</v>
    <v>22ac91a9-f743-acdf-4359-b436f384753b</v>
    <v>en-US</v>
    <v>Map</v>
  </rv>
  <rv s="0">
    <v>536870912</v>
    <v>Central District</v>
    <v>b8c7175b-f887-8fa0-637f-e2e7e8ae8040</v>
    <v>en-US</v>
    <v>Map</v>
  </rv>
  <rv s="0">
    <v>536870912</v>
    <v>Southern District</v>
    <v>970325e2-3c4e-8bc8-62a8-400202e79fc2</v>
    <v>en-US</v>
    <v>Map</v>
  </rv>
  <rv s="3">
    <v>265</v>
  </rv>
  <rv s="1">
    <fb>0.23067846531370401</fb>
    <v>28</v>
  </rv>
  <rv s="3">
    <v>266</v>
  </rv>
  <rv s="1">
    <fb>0.253</fb>
    <v>28</v>
  </rv>
  <rv s="1">
    <fb>3.8610000610351601E-2</fb>
    <v>37</v>
  </rv>
  <rv s="1">
    <fb>8374393</fb>
    <v>29</v>
  </rv>
  <rv s="13">
    <v>#VALUE!</v>
    <v>en-US</v>
    <v>1ffafed3-2b37-b871-c271-aa855d98449a</v>
    <v>536870912</v>
    <v>1</v>
    <v>874</v>
    <v>145</v>
    <v>Israel</v>
    <v>24</v>
    <v>25</v>
    <v>Map</v>
    <v>26</v>
    <v>875</v>
    <v>IL</v>
    <v>4684</v>
    <v>4685</v>
    <v>4686</v>
    <v>4687</v>
    <v>4688</v>
    <v>4689</v>
    <v>4690</v>
    <v>4691</v>
    <v>4692</v>
    <v>ILS</v>
    <v>Israel, officially the State of Israel, is a country in Western Asia. It is situated on the southeastern shore of the Mediterranean Sea and the northern shore of the Red Sea, and shares borders with Lebanon to the north, Syria to the northeast, Jordan to the east, and Egypt to the southwest; it is also bordered by the Palestinian territories of the West Bank and the Gaza Strip to the east and west, respectively. Tel Aviv is the economic and technological center of the country, while its seat of government is in its proclaimed capital of Jerusalem, although Israeli sovereignty over East Jerusalem is unrecognized internationally.</v>
    <v>4693</v>
    <v>4694</v>
    <v>4695</v>
    <v>4696</v>
    <v>1576</v>
    <v>4697</v>
    <v>4698</v>
    <v>4699</v>
    <v>4700</v>
    <v>2636</v>
    <v>4689</v>
    <v>4704</v>
    <v>4705</v>
    <v>4706</v>
    <v>4707</v>
    <v>2636</v>
    <v>4708</v>
    <v>Israel</v>
    <v>Hatikvah</v>
    <v>4709</v>
    <v>State of Israel</v>
    <v>4710</v>
    <v>4711</v>
    <v>4712</v>
    <v>4713</v>
    <v>3586</v>
    <v>4714</v>
    <v>1584</v>
    <v>4715</v>
    <v>4716</v>
    <v>4045</v>
    <v>4717</v>
    <v>4724</v>
    <v>4725</v>
    <v>4726</v>
    <v>4727</v>
    <v>4728</v>
    <v>Israel</v>
    <v>4729</v>
    <v>mdp/vdpid/117</v>
  </rv>
  <rv s="0">
    <v>536870912</v>
    <v>Italy</v>
    <v>09e8f885-427b-8850-947d-202e0287b9e8</v>
    <v>en-US</v>
    <v>Map</v>
  </rv>
  <rv s="1">
    <fb>0.432345141769226</fb>
    <v>28</v>
  </rv>
  <rv s="1">
    <fb>301340</fb>
    <v>29</v>
  </rv>
  <rv s="1">
    <fb>347000</fb>
    <v>29</v>
  </rv>
  <rv s="1">
    <fb>7.3</fb>
    <v>30</v>
  </rv>
  <rv s="1">
    <fb>39</fb>
    <v>31</v>
  </rv>
  <rv s="0">
    <v>536870912</v>
    <v>Rome</v>
    <v>5ed498af-fa85-2a88-874d-212494ddb06f</v>
    <v>en-US</v>
    <v>Map</v>
  </rv>
  <rv s="1">
    <fb>320411.45899999997</fb>
    <v>29</v>
  </rv>
  <rv s="1">
    <fb>110.623595648239</fb>
    <v>32</v>
  </rv>
  <rv s="1">
    <fb>6.1124694376529102E-3</fb>
    <v>28</v>
  </rv>
  <rv s="1">
    <fb>5002.4066798773601</fb>
    <v>29</v>
  </rv>
  <rv s="1">
    <fb>1.29</fb>
    <v>30</v>
  </rv>
  <rv s="1">
    <fb>0.31790303272888798</fb>
    <v>28</v>
  </rv>
  <rv s="1">
    <fb>79.948454735494707</fb>
    <v>36</v>
  </rv>
  <rv s="1">
    <fb>1.61</fb>
    <v>33</v>
  </rv>
  <rv s="1">
    <fb>2001244392041.5701</fb>
    <v>34</v>
  </rv>
  <rv s="1">
    <fb>1.0187936</fb>
    <v>28</v>
  </rv>
  <rv s="1">
    <fb>0.61933000000000005</fb>
    <v>28</v>
  </rv>
  <rv s="2">
    <v>22</v>
    <v>26</v>
    <v>887</v>
    <v>6</v>
    <v>0</v>
    <v>Image of Italy</v>
  </rv>
  <rv s="0">
    <v>805306368</v>
    <v>Luigi Di Maio (Minister)</v>
    <v>59d427d5-9609-17e5-4e5f-0e2e4f3196e8</v>
    <v>en-US</v>
    <v>Generic</v>
  </rv>
  <rv s="0">
    <v>805306368</v>
    <v>Dario Franceschini (Minister)</v>
    <v>31ede07d-910f-e904-68a6-678eff43cbf0</v>
    <v>en-US</v>
    <v>Generic</v>
  </rv>
  <rv s="0">
    <v>805306368</v>
    <v>Roberto Speranza (Minister)</v>
    <v>3e649b4b-3f0f-4d27-00a0-d23ad8721780</v>
    <v>en-US</v>
    <v>Generic</v>
  </rv>
  <rv s="0">
    <v>805306368</v>
    <v>Lorenzo Guerini (Minister)</v>
    <v>948864d5-85c6-2e1d-75ca-f9b475127724</v>
    <v>en-US</v>
    <v>Generic</v>
  </rv>
  <rv s="3">
    <v>267</v>
  </rv>
  <rv s="4">
    <v>https://www.bing.com/search?q=italy&amp;form=skydnc</v>
    <v>Learn more on Bing</v>
  </rv>
  <rv s="1">
    <fb>82.946341463414697</fb>
    <v>36</v>
  </rv>
  <rv s="1">
    <fb>522087790000</fb>
    <v>34</v>
  </rv>
  <rv s="3">
    <v>268</v>
  </rv>
  <rv s="1">
    <fb>0.2283268819</fb>
    <v>28</v>
  </rv>
  <rv s="1">
    <fb>3.9773999999999998</fb>
    <v>30</v>
  </rv>
  <rv s="1">
    <fb>60297396</fb>
    <v>29</v>
  </rv>
  <rv s="1">
    <fb>0.26700000000000002</fb>
    <v>28</v>
  </rv>
  <rv s="1">
    <fb>0.495550003051758</fb>
    <v>28</v>
  </rv>
  <rv s="0">
    <v>536870912</v>
    <v>Piedmont</v>
    <v>1a1b261b-a6b1-8503-5262-e2f707fe58ce</v>
    <v>en-US</v>
    <v>Map</v>
  </rv>
  <rv s="0">
    <v>536870912</v>
    <v>Emilia-Romagna</v>
    <v>129d3426-cfe5-9154-2989-f246e1aa5cec</v>
    <v>en-US</v>
    <v>Map</v>
  </rv>
  <rv s="0">
    <v>536870912</v>
    <v>Veneto</v>
    <v>6809e680-9adc-134d-ebe9-70b79f5adb5f</v>
    <v>en-US</v>
    <v>Map</v>
  </rv>
  <rv s="0">
    <v>536870912</v>
    <v>Lombardy</v>
    <v>4e4d95c0-6e91-acd2-e10c-7165bc365e22</v>
    <v>en-US</v>
    <v>Map</v>
  </rv>
  <rv s="0">
    <v>536870912</v>
    <v>Sicily</v>
    <v>610fbc95-e594-a116-6d30-36286446a003</v>
    <v>en-US</v>
    <v>Map</v>
  </rv>
  <rv s="0">
    <v>536870912</v>
    <v>Tuscany</v>
    <v>a8854f08-da35-486d-5bd1-760f4eeb3da0</v>
    <v>en-US</v>
    <v>Map</v>
  </rv>
  <rv s="0">
    <v>536870912</v>
    <v>Calabria</v>
    <v>87d05176-c03a-c209-fa72-dfafed738418</v>
    <v>en-US</v>
    <v>Map</v>
  </rv>
  <rv s="0">
    <v>536870912</v>
    <v>Campania</v>
    <v>9933ef2b-24f2-a29d-6e4f-fe6bffe78694</v>
    <v>en-US</v>
    <v>Map</v>
  </rv>
  <rv s="0">
    <v>536870912</v>
    <v>Sardinia</v>
    <v>2ac543b8-3c5f-c1c2-9c26-7153eb61c3d0</v>
    <v>en-US</v>
    <v>Map</v>
  </rv>
  <rv s="0">
    <v>536870912</v>
    <v>Lazio</v>
    <v>e5d48b4e-72f5-da43-7854-da4784df7b51</v>
    <v>en-US</v>
    <v>Map</v>
  </rv>
  <rv s="0">
    <v>536870912</v>
    <v>Abruzzo</v>
    <v>6d07734f-0734-da73-bda9-a2e9e44c1042</v>
    <v>en-US</v>
    <v>Map</v>
  </rv>
  <rv s="0">
    <v>536870912</v>
    <v>Liguria</v>
    <v>bc9d0bc0-7501-9ea0-5ffc-8d29df64f153</v>
    <v>en-US</v>
    <v>Map</v>
  </rv>
  <rv s="0">
    <v>536870912</v>
    <v>Umbria</v>
    <v>a75c12d3-c6a9-ea7c-e844-577d1cfe72dd</v>
    <v>en-US</v>
    <v>Map</v>
  </rv>
  <rv s="0">
    <v>536870912</v>
    <v>Apulia</v>
    <v>162619f7-7efb-76cc-0544-2da0306bd7c3</v>
    <v>en-US</v>
    <v>Map</v>
  </rv>
  <rv s="0">
    <v>536870912</v>
    <v>Molise</v>
    <v>048932e0-ef04-999e-a84f-326f5eaf1b11</v>
    <v>en-US</v>
    <v>Map</v>
  </rv>
  <rv s="0">
    <v>536870912</v>
    <v>Aosta Valley</v>
    <v>d9b216c7-5de6-eaf4-2383-5f7fc3075fdb</v>
    <v>en-US</v>
    <v>Map</v>
  </rv>
  <rv s="0">
    <v>536870912</v>
    <v>Metropolitan City of Florence</v>
    <v>2f3f0535-482c-476a-1d8b-3d5f6fad7391</v>
    <v>en-US</v>
    <v>Map</v>
  </rv>
  <rv s="0">
    <v>536870912</v>
    <v>Marche</v>
    <v>262ac8bf-0bbd-ba85-aef3-2130493eaa9b</v>
    <v>en-US</v>
    <v>Map</v>
  </rv>
  <rv s="0">
    <v>536870912</v>
    <v>Trentino</v>
    <v>120cbbaa-1e9e-f708-d24c-faa311d321c4</v>
    <v>en-US</v>
    <v>Map</v>
  </rv>
  <rv s="0">
    <v>536870912</v>
    <v>Metropolitan City of Milan</v>
    <v>bfabe2c1-21a8-e914-acd1-5fea8ea5dd97</v>
    <v>en-US</v>
    <v>Map</v>
  </rv>
  <rv s="0">
    <v>536870912</v>
    <v>Province of Modena</v>
    <v>5440f9d7-7f7c-603d-adbd-e1a1d0236ec2</v>
    <v>en-US</v>
    <v>Map</v>
  </rv>
  <rv s="0">
    <v>536870912</v>
    <v>Basilicata</v>
    <v>c286f639-68f8-3ed2-0119-87142c109b42</v>
    <v>en-US</v>
    <v>Map</v>
  </rv>
  <rv s="0">
    <v>536870912</v>
    <v>Metropolitan City of Venice</v>
    <v>558e4220-5944-57d7-3d5c-ee9c55739f9d</v>
    <v>en-US</v>
    <v>Map</v>
  </rv>
  <rv s="0">
    <v>536870912</v>
    <v>Province of Parma</v>
    <v>8dea1c07-f47d-5713-e2a8-39e495a8c4a2</v>
    <v>en-US</v>
    <v>Map</v>
  </rv>
  <rv s="0">
    <v>536870912</v>
    <v>Trentino-Alto Adige/South Tyrol</v>
    <v>b537e28d-6f0c-d8cf-1384-534def0737dd</v>
    <v>en-US</v>
    <v>Map</v>
  </rv>
  <rv s="0">
    <v>536870912</v>
    <v>Province of Brescia</v>
    <v>446a641b-a5d7-2aa4-9917-1d4c9ac2f472</v>
    <v>en-US</v>
    <v>Map</v>
  </rv>
  <rv s="0">
    <v>536870912</v>
    <v>Metropolitan City of Bari</v>
    <v>790bdf08-e670-ceb7-9ab7-df76f11c0cd2</v>
    <v>en-US</v>
    <v>Map</v>
  </rv>
  <rv s="0">
    <v>536870912</v>
    <v>Province of Campobasso</v>
    <v>c7d893b5-491a-33dd-bd2b-8d4a2984fe8c</v>
    <v>en-US</v>
    <v>Map</v>
  </rv>
  <rv s="0">
    <v>536870912</v>
    <v>Province of Caltanissetta</v>
    <v>d40e7f08-9850-7e0d-8505-29b8d0a39703</v>
    <v>en-US</v>
    <v>Map</v>
  </rv>
  <rv s="0">
    <v>536870912</v>
    <v>Province of Ascoli Piceno</v>
    <v>28b9088e-56b5-1589-e3e6-a91d695bd929</v>
    <v>en-US</v>
    <v>Map</v>
  </rv>
  <rv s="0">
    <v>536870912</v>
    <v>Province of Isernia</v>
    <v>0e9a3793-704a-835a-9155-71483dc32ec8</v>
    <v>en-US</v>
    <v>Map</v>
  </rv>
  <rv s="0">
    <v>536870912</v>
    <v>Province of Olbia-Tempio</v>
    <v>2bf37320-d9da-9428-a8ab-b58e03cfd182</v>
    <v>en-US</v>
    <v>Map</v>
  </rv>
  <rv s="0">
    <v>536870912</v>
    <v>Province of Alessandria</v>
    <v>00958e2f-b46d-2584-0b58-3b805660d781</v>
    <v>en-US</v>
    <v>Map</v>
  </rv>
  <rv s="0">
    <v>536870912</v>
    <v>Province of Nuoro</v>
    <v>5dbb194c-c19a-fd8f-7f4f-40c37f7e78ce</v>
    <v>en-US</v>
    <v>Map</v>
  </rv>
  <rv s="0">
    <v>536870912</v>
    <v>Province of Carbonia-Iglesias</v>
    <v>38d153ed-3de2-68a1-667c-27ce9aa10938</v>
    <v>en-US</v>
    <v>Map</v>
  </rv>
  <rv s="0">
    <v>536870912</v>
    <v>Province of Taranto</v>
    <v>ca4ced58-8536-2946-c39a-e082bd08bfc2</v>
    <v>en-US</v>
    <v>Map</v>
  </rv>
  <rv s="0">
    <v>536870912</v>
    <v>Province of Vibo Valentia</v>
    <v>fb657409-aaca-a33e-cfdd-bf03f359656e</v>
    <v>en-US</v>
    <v>Map</v>
  </rv>
  <rv s="0">
    <v>536870912</v>
    <v>Province of Ogliastra</v>
    <v>15704465-8842-6b4f-04e6-da3752d670b3</v>
    <v>en-US</v>
    <v>Map</v>
  </rv>
  <rv s="0">
    <v>536870912</v>
    <v>Province of Verbano-Cusio-Ossola</v>
    <v>a44237ea-032d-5947-b103-2cf81f24ec30</v>
    <v>en-US</v>
    <v>Map</v>
  </rv>
  <rv s="0">
    <v>536870912</v>
    <v>Province of Medio Campidano</v>
    <v>c072d2b9-0636-8673-ad61-de43ceafbff1</v>
    <v>en-US</v>
    <v>Map</v>
  </rv>
  <rv s="0">
    <v>536870912</v>
    <v>Metropolitan City of Bologna</v>
    <v>6b7c135f-45ec-3dc4-72bd-639c8de52892</v>
    <v>en-US</v>
    <v>Map</v>
  </rv>
  <rv s="0">
    <v>536870912</v>
    <v>Metropolitan City of Rome Capital</v>
    <v>76a6fcae-8c89-adab-ce40-a0d52e665024</v>
    <v>en-US</v>
    <v>Map</v>
  </rv>
  <rv s="0">
    <v>536870912</v>
    <v>Metropolitan City of Naples</v>
    <v>aeb76b48-07bf-43a8-8941-86d06bb8bf02</v>
    <v>en-US</v>
    <v>Map</v>
  </rv>
  <rv s="0">
    <v>536870912</v>
    <v>Metropolitan City of Turin</v>
    <v>cb9fd131-b82a-0d2d-6b03-03cebe7f6604</v>
    <v>en-US</v>
    <v>Map</v>
  </rv>
  <rv s="0">
    <v>536870912</v>
    <v>Metropolitan City of Reggio Calabria</v>
    <v>e8f895ec-a35e-4175-95b5-4fa5282cba18</v>
    <v>en-US</v>
    <v>Map</v>
  </rv>
  <rv s="3">
    <v>269</v>
  </rv>
  <rv s="1">
    <fb>0.24250464933068097</fb>
    <v>28</v>
  </rv>
  <rv s="1">
    <fb>0.59099999999999997</fb>
    <v>28</v>
  </rv>
  <rv s="1">
    <fb>9.8870000839233405E-2</fb>
    <v>37</v>
  </rv>
  <rv s="1">
    <fb>42651966</fb>
    <v>29</v>
  </rv>
  <rv s="14">
    <v>#VALUE!</v>
    <v>en-US</v>
    <v>09e8f885-427b-8850-947d-202e0287b9e8</v>
    <v>536870912</v>
    <v>1</v>
    <v>885</v>
    <v>157</v>
    <v>Italy</v>
    <v>24</v>
    <v>25</v>
    <v>Map</v>
    <v>26</v>
    <v>886</v>
    <v>IT</v>
    <v>4732</v>
    <v>4733</v>
    <v>4734</v>
    <v>4735</v>
    <v>4736</v>
    <v>4737</v>
    <v>4738</v>
    <v>4739</v>
    <v>4740</v>
    <v>EUR</v>
    <v>Italy, officially the Italian Republic or Republic of Italy, is a country that consists of a peninsula delimited by the Alps and several islands surrounding it, whose territory largely coincides with the homonymous geographical region. Italy is located in the middle of the Mediterranean Sea, in Southern Europe; it is also considered part of Western Europe. A unitary parliamentary republic with Rome as its capital and largest city, the country covers a total area of 301,230 km² and shares land borders with France, Switzerland, Austria, Slovenia, as well as the enclaved microstates of Vatican City and San Marino. Italy has a territorial exclave in Switzerland, Campione. With over 60 million inhabitants, Italy is the third-most populous member state of the European Union.</v>
    <v>4741</v>
    <v>4742</v>
    <v>4743</v>
    <v>4744</v>
    <v>4745</v>
    <v>4746</v>
    <v>4747</v>
    <v>4748</v>
    <v>4749</v>
    <v>1061</v>
    <v>4737</v>
    <v>4754</v>
    <v>4755</v>
    <v>4756</v>
    <v>4757</v>
    <v>1067</v>
    <v>Italy</v>
    <v>Il Canto degli Italiani</v>
    <v>4758</v>
    <v>Italian Republic</v>
    <v>4759</v>
    <v>4760</v>
    <v>4761</v>
    <v>633</v>
    <v>4762</v>
    <v>581</v>
    <v>1584</v>
    <v>3587</v>
    <v>103</v>
    <v>3438</v>
    <v>4763</v>
    <v>4809</v>
    <v>4810</v>
    <v>149</v>
    <v>4811</v>
    <v>4812</v>
    <v>Italy</v>
    <v>4813</v>
    <v>mdp/vdpid/118</v>
  </rv>
  <rv s="0">
    <v>536870912</v>
    <v>Jamaica</v>
    <v>2562ea55-e766-cb17-7e1f-a957c9f8b966</v>
    <v>en-US</v>
    <v>Map</v>
  </rv>
  <rv s="1">
    <fb>0.40997229916897504</fb>
    <v>28</v>
  </rv>
  <rv s="1">
    <fb>10991</fb>
    <v>29</v>
  </rv>
  <rv s="1">
    <fb>16.103000000000002</fb>
    <v>30</v>
  </rv>
  <rv s="1">
    <fb>1876</fb>
    <v>31</v>
  </rv>
  <rv s="0">
    <v>536870912</v>
    <v>Kingston</v>
    <v>385a0e1e-d470-c7c3-8231-361da8105710</v>
    <v>en-US</v>
    <v>Map</v>
  </rv>
  <rv s="1">
    <fb>8225.0810000000001</fb>
    <v>29</v>
  </rv>
  <rv s="1">
    <fb>162.47402640959601</fb>
    <v>32</v>
  </rv>
  <rv s="1">
    <fb>3.8918759235825502E-2</fb>
    <v>28</v>
  </rv>
  <rv s="1">
    <fb>1050.73290446087</fb>
    <v>29</v>
  </rv>
  <rv s="1">
    <fb>1.9790000000000001</fb>
    <v>30</v>
  </rv>
  <rv s="1">
    <fb>0.30915974822180897</fb>
    <v>28</v>
  </rv>
  <rv s="1">
    <fb>80.971344808322698</fb>
    <v>36</v>
  </rv>
  <rv s="1">
    <fb>16458071067.8176</fb>
    <v>34</v>
  </rv>
  <rv s="1">
    <fb>0.90995389999999998</fb>
    <v>28</v>
  </rv>
  <rv s="1">
    <fb>0.27130609999999999</fb>
    <v>28</v>
  </rv>
  <rv s="2">
    <v>23</v>
    <v>26</v>
    <v>898</v>
    <v>6</v>
    <v>0</v>
    <v>Image of Jamaica</v>
  </rv>
  <rv s="0">
    <v>805306368</v>
    <v>Andrew Holness (Prime Minister)</v>
    <v>fc7eab19-7d03-0e23-d4ca-3413831f019e</v>
    <v>en-US</v>
    <v>Generic</v>
  </rv>
  <rv s="3">
    <v>270</v>
  </rv>
  <rv s="4">
    <v>https://www.bing.com/search?q=jamaica&amp;form=skydnc</v>
    <v>Learn more on Bing</v>
  </rv>
  <rv s="1">
    <fb>74.367999999999995</fb>
    <v>36</v>
  </rv>
  <rv s="1">
    <fb>15767450000</fb>
    <v>34</v>
  </rv>
  <rv s="1">
    <fb>80</fb>
    <v>36</v>
  </rv>
  <rv s="1">
    <fb>1.33</fb>
    <v>33</v>
  </rv>
  <rv s="3">
    <v>271</v>
  </rv>
  <rv s="1">
    <fb>0.23704219810000002</fb>
    <v>28</v>
  </rv>
  <rv s="1">
    <fb>1.3061</fb>
    <v>30</v>
  </rv>
  <rv s="1">
    <fb>2948279</fb>
    <v>29</v>
  </rv>
  <rv s="1">
    <fb>0.35799999999999998</fb>
    <v>28</v>
  </rv>
  <rv s="1">
    <fb>0.51600000000000001</fb>
    <v>28</v>
  </rv>
  <rv s="1">
    <fb>5.2999999999999999E-2</fb>
    <v>28</v>
  </rv>
  <rv s="1">
    <fb>0.66028999328613291</fb>
    <v>28</v>
  </rv>
  <rv s="0">
    <v>536870912</v>
    <v>Manchester</v>
    <v>f9954055-2712-0c82-88e0-1c27d458ef8f</v>
    <v>en-US</v>
    <v>Map</v>
  </rv>
  <rv s="0">
    <v>536870912</v>
    <v>Clarendon</v>
    <v>d394c1bf-803d-868f-231d-c7960f5ae9cc</v>
    <v>en-US</v>
    <v>Map</v>
  </rv>
  <rv s="0">
    <v>536870912</v>
    <v>St Elizabeth</v>
    <v>3c34a2e1-ad0a-85e6-7432-f9d6657f3dd3</v>
    <v>en-US</v>
    <v>Map</v>
  </rv>
  <rv s="0">
    <v>536870912</v>
    <v>Hanover Parish</v>
    <v>ed1d838b-2b0c-c700-9ee6-2ced80d3f7d7</v>
    <v>en-US</v>
    <v>Map</v>
  </rv>
  <rv s="0">
    <v>536870912</v>
    <v>Saint Thomas Parish</v>
    <v>406dbd87-f82d-a990-666c-eff234209a17</v>
    <v>en-US</v>
    <v>Map</v>
  </rv>
  <rv s="0">
    <v>536870912</v>
    <v>Kingston Parish</v>
    <v>188e2678-dfdb-a1db-54c6-4b5ca84c751e</v>
    <v>en-US</v>
    <v>Map</v>
  </rv>
  <rv s="0">
    <v>536870912</v>
    <v>Saint Ann Parish</v>
    <v>d4efea20-3223-58d1-e47e-a12bb8e430ad</v>
    <v>en-US</v>
    <v>Map</v>
  </rv>
  <rv s="0">
    <v>536870912</v>
    <v>Saint James Parish</v>
    <v>8f9186b8-f2dd-4133-7e78-2e0c1845d3f3</v>
    <v>en-US</v>
    <v>Map</v>
  </rv>
  <rv s="0">
    <v>536870912</v>
    <v>Portland Parish</v>
    <v>6ea2ee0e-d145-cd8f-8587-bf8209e0ff69</v>
    <v>en-US</v>
    <v>Map</v>
  </rv>
  <rv s="0">
    <v>536870912</v>
    <v>Westmoreland Parish</v>
    <v>c94d17fb-d692-3c7c-e2ea-bab4bf728732</v>
    <v>en-US</v>
    <v>Map</v>
  </rv>
  <rv s="0">
    <v>536870912</v>
    <v>Trelawny Parish</v>
    <v>fe130ec3-c1df-e026-0f9a-c7f4f6bbd75f</v>
    <v>en-US</v>
    <v>Map</v>
  </rv>
  <rv s="0">
    <v>536870912</v>
    <v>Saint Catherine Parish</v>
    <v>099092e0-291e-0e55-83ea-7fe3b6b89076</v>
    <v>en-US</v>
    <v>Map</v>
  </rv>
  <rv s="0">
    <v>536870912</v>
    <v>Saint Andrew Parish</v>
    <v>7959b45d-c15f-c5dd-c9a8-96284c08fdbd</v>
    <v>en-US</v>
    <v>Map</v>
  </rv>
  <rv s="0">
    <v>536870912</v>
    <v>Saint Mary Parish</v>
    <v>4897bb13-78cd-e9da-0a63-623781c93a53</v>
    <v>en-US</v>
    <v>Map</v>
  </rv>
  <rv s="3">
    <v>272</v>
  </rv>
  <rv s="1">
    <fb>0.26809843578632003</fb>
    <v>28</v>
  </rv>
  <rv s="1">
    <fb>0.35100000000000003</fb>
    <v>28</v>
  </rv>
  <rv s="1">
    <fb>8.0019998550415E-2</fb>
    <v>37</v>
  </rv>
  <rv s="1">
    <fb>1650594</fb>
    <v>29</v>
  </rv>
  <rv s="13">
    <v>#VALUE!</v>
    <v>en-US</v>
    <v>2562ea55-e766-cb17-7e1f-a957c9f8b966</v>
    <v>536870912</v>
    <v>1</v>
    <v>896</v>
    <v>145</v>
    <v>Jamaica</v>
    <v>24</v>
    <v>25</v>
    <v>Map</v>
    <v>26</v>
    <v>897</v>
    <v>JM</v>
    <v>4816</v>
    <v>4817</v>
    <v>3300</v>
    <v>4818</v>
    <v>4819</v>
    <v>4820</v>
    <v>4821</v>
    <v>4822</v>
    <v>4823</v>
    <v>JMD</v>
    <v>Jamaica is an island country situated in the Caribbean Sea. Spanning 10,990 square kilometres in area, it is the third-largest island of the Greater Antilles and the Caribbean. Jamaica lies about 145 kilometres south of Cuba, and 191 kilometres west of Hispaniola; the British Overseas Territory of the Cayman Islands lies some 215 kilometres to the north-west.</v>
    <v>4824</v>
    <v>4825</v>
    <v>4826</v>
    <v>4827</v>
    <v>1565</v>
    <v>4828</v>
    <v>4829</v>
    <v>4830</v>
    <v>4831</v>
    <v>4572</v>
    <v>4820</v>
    <v>4833</v>
    <v>4834</v>
    <v>4835</v>
    <v>4836</v>
    <v>4837</v>
    <v>4838</v>
    <v>Jamaica</v>
    <v>Jamaica, Land We Love</v>
    <v>4839</v>
    <v>Jamaica</v>
    <v>4840</v>
    <v>4841</v>
    <v>4842</v>
    <v>1646</v>
    <v>4843</v>
    <v>4844</v>
    <v>2445</v>
    <v>4845</v>
    <v>2986</v>
    <v>2365</v>
    <v>4846</v>
    <v>4861</v>
    <v>4862</v>
    <v>2566</v>
    <v>4863</v>
    <v>4864</v>
    <v>Jamaica</v>
    <v>4865</v>
    <v>mdp/vdpid/124</v>
  </rv>
  <rv s="0">
    <v>536870912</v>
    <v>Japan</v>
    <v>130d0438-fafb-cd2d-1a9e-1dd9c5aa87a9</v>
    <v>en-US</v>
    <v>Map</v>
  </rv>
  <rv s="1">
    <fb>0.122640991880623</fb>
    <v>28</v>
  </rv>
  <rv s="1">
    <fb>377944</fb>
    <v>29</v>
  </rv>
  <rv s="1">
    <fb>261000</fb>
    <v>29</v>
  </rv>
  <rv s="1">
    <fb>7.4</fb>
    <v>30</v>
  </rv>
  <rv s="1">
    <fb>81</fb>
    <v>31</v>
  </rv>
  <rv s="0">
    <v>536870912</v>
    <v>Tokyo</v>
    <v>cb44a92f-6c6f-99c4-2ae3-51601fdc919a</v>
    <v>en-US</v>
    <v>Map</v>
  </rv>
  <rv s="1">
    <fb>1135886.253</fb>
    <v>29</v>
  </rv>
  <rv s="1">
    <fb>105.482172148839</fb>
    <v>32</v>
  </rv>
  <rv s="1">
    <fb>4.7697368421052103E-3</fb>
    <v>28</v>
  </rv>
  <rv s="1">
    <fb>7819.7146359093604</fb>
    <v>29</v>
  </rv>
  <rv s="1">
    <fb>1.42</fb>
    <v>30</v>
  </rv>
  <rv s="1">
    <fb>0.68456222269653788</fb>
    <v>28</v>
  </rv>
  <rv s="1">
    <fb>93.026455107462894</fb>
    <v>36</v>
  </rv>
  <rv s="1">
    <fb>1.06</fb>
    <v>33</v>
  </rv>
  <rv s="1">
    <fb>5081769542379.7695</fb>
    <v>34</v>
  </rv>
  <rv s="1">
    <fb>0.98799942016601605</fb>
    <v>28</v>
  </rv>
  <rv s="1">
    <fb>0.63237579345703099</fb>
    <v>28</v>
  </rv>
  <rv s="1">
    <fb>1.8</fb>
    <v>36</v>
  </rv>
  <rv s="0">
    <v>805306368</v>
    <v>Fumio Kishida (Prime Minister)</v>
    <v>4c39adbe-f9a5-4343-12a6-6f72b644c5f9</v>
    <v>en-US</v>
    <v>Generic</v>
  </rv>
  <rv s="0">
    <v>805306368</v>
    <v>Koichi Yamamoto (Minister)</v>
    <v>6667db09-a536-1292-29e3-6ad1ed7a71bc</v>
    <v>en-US</v>
    <v>Generic</v>
  </rv>
  <rv s="3">
    <v>273</v>
  </rv>
  <rv s="4">
    <v>https://www.bing.com/search?q=japan&amp;form=skydnc</v>
    <v>Learn more on Bing</v>
  </rv>
  <rv s="1">
    <fb>84.210975609756105</fb>
    <v>36</v>
  </rv>
  <rv s="1">
    <fb>6191073290000</fb>
    <v>34</v>
  </rv>
  <rv s="1">
    <fb>6.77</fb>
    <v>33</v>
  </rv>
  <rv s="1">
    <fb>0.13097521000000001</fb>
    <v>28</v>
  </rv>
  <rv s="1">
    <fb>2.4115000000000002</fb>
    <v>30</v>
  </rv>
  <rv s="1">
    <fb>126226568</fb>
    <v>29</v>
  </rv>
  <rv s="1">
    <fb>0.61726001739502001</fb>
    <v>28</v>
  </rv>
  <rv s="0">
    <v>536870912</v>
    <v>Kanagawa Prefecture</v>
    <v>d5976989-847c-bcca-3cb3-11bfacc55c5d</v>
    <v>en-US</v>
    <v>Map</v>
  </rv>
  <rv s="0">
    <v>536870912</v>
    <v>Niigata Prefecture</v>
    <v>d88c2b16-14cc-3861-9ddc-31ebd94b17d9</v>
    <v>en-US</v>
    <v>Map</v>
  </rv>
  <rv s="0">
    <v>536870912</v>
    <v>Miyagi Prefecture</v>
    <v>2df5e06d-7fb5-6da7-5d3b-29b4ff80395e</v>
    <v>en-US</v>
    <v>Map</v>
  </rv>
  <rv s="0">
    <v>536870912</v>
    <v>Tochigi Prefecture</v>
    <v>faae3362-0727-4ec5-6d01-3048e7e1526c</v>
    <v>en-US</v>
    <v>Map</v>
  </rv>
  <rv s="0">
    <v>536870912</v>
    <v>Shimane Prefecture</v>
    <v>580cd2e8-a550-7297-21b8-252fe27c1650</v>
    <v>en-US</v>
    <v>Map</v>
  </rv>
  <rv s="0">
    <v>536870912</v>
    <v>Nara Prefecture</v>
    <v>99c4ba8c-9fb8-efe8-6368-0eb648372fb2</v>
    <v>en-US</v>
    <v>Map</v>
  </rv>
  <rv s="0">
    <v>536870912</v>
    <v>Gunma Prefecture</v>
    <v>b64077a0-378d-c23f-b45c-2b3a03cba119</v>
    <v>en-US</v>
    <v>Map</v>
  </rv>
  <rv s="0">
    <v>536870912</v>
    <v>Aomori Prefecture</v>
    <v>bdd4a43f-5a1f-1483-b74b-1c2e2d564a31</v>
    <v>en-US</v>
    <v>Map</v>
  </rv>
  <rv s="0">
    <v>536870912</v>
    <v>Hokkaido</v>
    <v>6881270d-4678-fd1e-69e8-625b9f6cfad7</v>
    <v>en-US</v>
    <v>Map</v>
  </rv>
  <rv s="0">
    <v>536870912</v>
    <v>Kyoto Prefecture</v>
    <v>699d1960-1267-7c97-6c62-e139537430a0</v>
    <v>en-US</v>
    <v>Map</v>
  </rv>
  <rv s="0">
    <v>536870912</v>
    <v>Akita Prefecture</v>
    <v>23901f9e-0010-b10e-217f-76889688c150</v>
    <v>en-US</v>
    <v>Map</v>
  </rv>
  <rv s="0">
    <v>536870912</v>
    <v>Nagano Prefecture</v>
    <v>7afcd7d0-3729-6e2f-d60f-ace5cc191bd0</v>
    <v>en-US</v>
    <v>Map</v>
  </rv>
  <rv s="0">
    <v>536870912</v>
    <v>Iwate Prefecture</v>
    <v>02eea5a7-6ae7-8bf6-a17a-c242b4162121</v>
    <v>en-US</v>
    <v>Map</v>
  </rv>
  <rv s="0">
    <v>536870912</v>
    <v>Shizuoka Prefecture</v>
    <v>ca8ec756-8a3c-20a2-7e11-d24e284b7258</v>
    <v>en-US</v>
    <v>Map</v>
  </rv>
  <rv s="0">
    <v>536870912</v>
    <v>Kagawa Prefecture</v>
    <v>bdd9ba22-f775-2984-6115-5438af268070</v>
    <v>en-US</v>
    <v>Map</v>
  </rv>
  <rv s="0">
    <v>536870912</v>
    <v>Aichi Prefecture</v>
    <v>404b15c4-d9ae-5896-6d50-b1481f5dd5cd</v>
    <v>en-US</v>
    <v>Map</v>
  </rv>
  <rv s="0">
    <v>536870912</v>
    <v>Yamaguchi Prefecture</v>
    <v>8a70f93f-b3cb-6430-8962-9b62c21575f3</v>
    <v>en-US</v>
    <v>Map</v>
  </rv>
  <rv s="0">
    <v>536870912</v>
    <v>Fukuoka Prefecture</v>
    <v>a58bcb0e-97b3-0ac9-f0c0-e119441e5cba</v>
    <v>en-US</v>
    <v>Map</v>
  </rv>
  <rv s="0">
    <v>536870912</v>
    <v>Mie Prefecture</v>
    <v>36b5c190-9782-f717-071c-66ee3f0eab90</v>
    <v>en-US</v>
    <v>Map</v>
  </rv>
  <rv s="0">
    <v>536870912</v>
    <v>Osaka Prefecture</v>
    <v>a583e9fe-2d16-b004-281e-4c6841471145</v>
    <v>en-US</v>
    <v>Map</v>
  </rv>
  <rv s="0">
    <v>536870912</v>
    <v>Ōita Prefecture</v>
    <v>c81f03fa-05e5-d708-3db6-3b6d5ed92f67</v>
    <v>en-US</v>
    <v>Map</v>
  </rv>
  <rv s="0">
    <v>536870912</v>
    <v>Okinawa Prefecture</v>
    <v>e26094bf-30f4-9d5e-ed21-f166be1cfad3</v>
    <v>en-US</v>
    <v>Map</v>
  </rv>
  <rv s="0">
    <v>536870912</v>
    <v>Okayama Prefecture</v>
    <v>e9792cdf-f004-a2bf-db55-28eabec2a7c0</v>
    <v>en-US</v>
    <v>Map</v>
  </rv>
  <rv s="0">
    <v>536870912</v>
    <v>Kumamoto Prefecture</v>
    <v>52bcf337-792b-3880-8875-847fe25699df</v>
    <v>en-US</v>
    <v>Map</v>
  </rv>
  <rv s="0">
    <v>536870912</v>
    <v>Ibaraki Prefecture</v>
    <v>d16517c8-96b5-094f-f4ce-4aa391d6c7a2</v>
    <v>en-US</v>
    <v>Map</v>
  </rv>
  <rv s="0">
    <v>536870912</v>
    <v>Saitama Prefecture</v>
    <v>03a81bc6-6fd0-fac9-0958-cd81fcf07a35</v>
    <v>en-US</v>
    <v>Map</v>
  </rv>
  <rv s="0">
    <v>536870912</v>
    <v>Chiba Prefecture</v>
    <v>0d6c59a9-daa8-57c7-3846-568b398d3c41</v>
    <v>en-US</v>
    <v>Map</v>
  </rv>
  <rv s="0">
    <v>536870912</v>
    <v>Gifu Prefecture</v>
    <v>2c82ed6b-33c4-4355-bd09-71939ba5ff4a</v>
    <v>en-US</v>
    <v>Map</v>
  </rv>
  <rv s="0">
    <v>536870912</v>
    <v>Fukushima Prefecture</v>
    <v>73791ec1-3b90-e21b-3cc7-0e8444934877</v>
    <v>en-US</v>
    <v>Map</v>
  </rv>
  <rv s="0">
    <v>536870912</v>
    <v>Yamanashi Prefecture</v>
    <v>3e9e0d88-33e9-a04d-7fd7-a1679da279b5</v>
    <v>en-US</v>
    <v>Map</v>
  </rv>
  <rv s="0">
    <v>536870912</v>
    <v>Toyama Prefecture</v>
    <v>3fd9a341-4706-cc8a-3953-779219c2cc10</v>
    <v>en-US</v>
    <v>Map</v>
  </rv>
  <rv s="0">
    <v>536870912</v>
    <v>Fukui Prefecture</v>
    <v>e859104b-0d73-b8bf-c4f4-56888a2281cd</v>
    <v>en-US</v>
    <v>Map</v>
  </rv>
  <rv s="0">
    <v>536870912</v>
    <v>Hiroshima Prefecture</v>
    <v>75de6a1b-763c-40ed-8e98-60dc318775fc</v>
    <v>en-US</v>
    <v>Map</v>
  </rv>
  <rv s="0">
    <v>536870912</v>
    <v>Saga Prefecture</v>
    <v>171c9320-6b1a-2ebc-2002-85b3d707f979</v>
    <v>en-US</v>
    <v>Map</v>
  </rv>
  <rv s="0">
    <v>536870912</v>
    <v>Miyazaki Prefecture</v>
    <v>3bb91686-f345-53cf-6fb8-97d98890dc7d</v>
    <v>en-US</v>
    <v>Map</v>
  </rv>
  <rv s="0">
    <v>536870912</v>
    <v>Yamagata Prefecture</v>
    <v>74d18529-a623-a2f9-9e38-40891e57c7d8</v>
    <v>en-US</v>
    <v>Map</v>
  </rv>
  <rv s="0">
    <v>536870912</v>
    <v>Nagasaki Prefecture</v>
    <v>8caf62a2-006c-dde2-9c4d-e19d90ff2f0e</v>
    <v>en-US</v>
    <v>Map</v>
  </rv>
  <rv s="0">
    <v>536870912</v>
    <v>Hyōgo Prefecture</v>
    <v>018712db-aec7-3894-1042-cbf5df14fac5</v>
    <v>en-US</v>
    <v>Map</v>
  </rv>
  <rv s="0">
    <v>536870912</v>
    <v>Kōchi Prefecture</v>
    <v>3fcb8073-d695-79de-cd11-91dc78fb0481</v>
    <v>en-US</v>
    <v>Map</v>
  </rv>
  <rv s="0">
    <v>536870912</v>
    <v>Ehime Prefecture</v>
    <v>0e0b1bbf-5926-d5dc-0e10-24f8c566ca8c</v>
    <v>en-US</v>
    <v>Map</v>
  </rv>
  <rv s="0">
    <v>536870912</v>
    <v>Wakayama Prefecture</v>
    <v>fa064941-15ba-eb91-63a1-7e13f0aaa879</v>
    <v>en-US</v>
    <v>Map</v>
  </rv>
  <rv s="0">
    <v>536870912</v>
    <v>Kagoshima Prefecture</v>
    <v>c3e1f2d9-0225-9e77-d77d-952bbf72ceb7</v>
    <v>en-US</v>
    <v>Map</v>
  </rv>
  <rv s="0">
    <v>536870912</v>
    <v>Tottori Prefecture</v>
    <v>5bfbddb8-df0b-1d9c-3772-363d9be5878a</v>
    <v>en-US</v>
    <v>Map</v>
  </rv>
  <rv s="0">
    <v>536870912</v>
    <v>Ishikawa Prefecture</v>
    <v>db2b14c2-e9db-32f7-5d44-025637689af0</v>
    <v>en-US</v>
    <v>Map</v>
  </rv>
  <rv s="0">
    <v>536870912</v>
    <v>Tokushima Prefecture</v>
    <v>90ca77f2-2c01-cf7e-fb1e-58a68f9fc0bf</v>
    <v>en-US</v>
    <v>Map</v>
  </rv>
  <rv s="0">
    <v>536870912</v>
    <v>Shiga Prefecture</v>
    <v>a778bb7c-b03b-d571-1839-962c4dea2bb2</v>
    <v>en-US</v>
    <v>Map</v>
  </rv>
  <rv s="3">
    <v>274</v>
  </rv>
  <rv s="1">
    <fb>0.11905933830538</fb>
    <v>28</v>
  </rv>
  <rv s="3">
    <v>275</v>
  </rv>
  <rv s="1">
    <fb>0.46700000000000003</fb>
    <v>28</v>
  </rv>
  <rv s="1">
    <fb>2.2909998893737803E-2</fb>
    <v>37</v>
  </rv>
  <rv s="1">
    <fb>115782416</fb>
    <v>29</v>
  </rv>
  <rv s="50">
    <v>#VALUE!</v>
    <v>en-US</v>
    <v>130d0438-fafb-cd2d-1a9e-1dd9c5aa87a9</v>
    <v>536870912</v>
    <v>1</v>
    <v>906</v>
    <v>907</v>
    <v>Japan</v>
    <v>24</v>
    <v>49</v>
    <v>Map</v>
    <v>26</v>
    <v>908</v>
    <v>JP</v>
    <v>4868</v>
    <v>4869</v>
    <v>4870</v>
    <v>4871</v>
    <v>4872</v>
    <v>4873</v>
    <v>4874</v>
    <v>4875</v>
    <v>4876</v>
    <v>Japan is an island country in East Asia. It is situated in the northwest Pacific Ocean, and is bordered on the west by the Sea of Japan, while extending from the Sea of Okhotsk in the north toward the East China Sea, Philippine Sea, and Taiwan in the south. Japan is a part of the Ring of Fire, and spans an archipelago of 6852 islands covering 377,975 square kilometers; the five main islands are Hokkaido, Honshu, Shikoku, Kyushu, and Okinawa. Tokyo is the nation's capital and largest city, followed by Yokohama, Osaka, Nagoya, Sapporo, Fukuoka, Kobe, and Kyoto.</v>
    <v>4877</v>
    <v>4878</v>
    <v>4879</v>
    <v>4880</v>
    <v>4881</v>
    <v>4882</v>
    <v>4883</v>
    <v>4884</v>
    <v>4885</v>
    <v>4873</v>
    <v>4888</v>
    <v>4889</v>
    <v>4890</v>
    <v>4891</v>
    <v>370</v>
    <v>4892</v>
    <v>Japan</v>
    <v>Kimigayo</v>
    <v>575</v>
    <v>Japan</v>
    <v>4893</v>
    <v>4894</v>
    <v>4895</v>
    <v>4510</v>
    <v>4044</v>
    <v>3849</v>
    <v>1367</v>
    <v>326</v>
    <v>3052</v>
    <v>689</v>
    <v>4896</v>
    <v>4943</v>
    <v>4944</v>
    <v>4945</v>
    <v>4946</v>
    <v>4947</v>
    <v>Japan</v>
    <v>4948</v>
    <v>mdp/vdpid/122</v>
  </rv>
  <rv s="0">
    <v>536870912</v>
    <v>Jordan</v>
    <v>111b516f-9a1d-0733-ed2d-cb194484fa44</v>
    <v>en-US</v>
    <v>Map</v>
  </rv>
  <rv s="1">
    <fb>0.120067578388995</fb>
    <v>28</v>
  </rv>
  <rv s="1">
    <fb>89342</fb>
    <v>29</v>
  </rv>
  <rv s="1">
    <fb>116000</fb>
    <v>29</v>
  </rv>
  <rv s="1">
    <fb>21.978999999999999</fb>
    <v>30</v>
  </rv>
  <rv s="1">
    <fb>962</fb>
    <v>31</v>
  </rv>
  <rv s="0">
    <v>536870912</v>
    <v>Amman</v>
    <v>05e784b3-b37b-bbfa-61a2-51fd431de2b9</v>
    <v>en-US</v>
    <v>Map</v>
  </rv>
  <rv s="1">
    <fb>25107.949000000001</fb>
    <v>29</v>
  </rv>
  <rv s="1">
    <fb>125.604002606804</fb>
    <v>32</v>
  </rv>
  <rv s="1">
    <fb>7.6151404726551297E-3</fb>
    <v>28</v>
  </rv>
  <rv s="1">
    <fb>1864.67585548017</fb>
    <v>29</v>
  </rv>
  <rv s="1">
    <fb>2.7610000000000001</fb>
    <v>30</v>
  </rv>
  <rv s="1">
    <fb>1.09822031989187E-2</fb>
    <v>28</v>
  </rv>
  <rv s="1">
    <fb>97.608446650523305</fb>
    <v>36</v>
  </rv>
  <rv s="1">
    <fb>43743661971.831001</fb>
    <v>34</v>
  </rv>
  <rv s="1">
    <fb>0.81458900000000001</fb>
    <v>28</v>
  </rv>
  <rv s="1">
    <fb>0.34415319999999999</fb>
    <v>28</v>
  </rv>
  <rv s="1">
    <fb>13.9</fb>
    <v>36</v>
  </rv>
  <rv s="0">
    <v>805306368</v>
    <v>Ayman Safadi (Minister)</v>
    <v>977d77a3-def1-43fe-6dda-67227f878236</v>
    <v>en-US</v>
    <v>Generic</v>
  </rv>
  <rv s="3">
    <v>276</v>
  </rv>
  <rv s="4">
    <v>https://www.bing.com/search?q=jordan+country&amp;form=skydnc</v>
    <v>Learn more on Bing</v>
  </rv>
  <rv s="1">
    <fb>74.405000000000001</fb>
    <v>36</v>
  </rv>
  <rv s="1">
    <fb>21036390000</fb>
    <v>34</v>
  </rv>
  <rv s="1">
    <fb>0.25149342889999998</fb>
    <v>28</v>
  </rv>
  <rv s="1">
    <fb>2.3237000000000001</fb>
    <v>30</v>
  </rv>
  <rv s="1">
    <fb>10101694</fb>
    <v>29</v>
  </rv>
  <rv s="1">
    <fb>3.5000000000000003E-2</fb>
    <v>28</v>
  </rv>
  <rv s="1">
    <fb>0.158</fb>
    <v>28</v>
  </rv>
  <rv s="1">
    <fb>0.39305000305175802</fb>
    <v>28</v>
  </rv>
  <rv s="0">
    <v>536870912</v>
    <v>Amman Governorate</v>
    <v>316ce6a3-9974-fe7d-c3ea-cbab3a103f87</v>
    <v>en-US</v>
    <v>Map</v>
  </rv>
  <rv s="0">
    <v>536870912</v>
    <v>Aqaba Governorate</v>
    <v>cfc71b48-beb2-d58b-3741-0902cab49a9b</v>
    <v>en-US</v>
    <v>Map</v>
  </rv>
  <rv s="0">
    <v>536870912</v>
    <v>Jerash Governorate</v>
    <v>8946c6bd-34ea-4f44-7634-39fd4744719d</v>
    <v>en-US</v>
    <v>Map</v>
  </rv>
  <rv s="0">
    <v>536870912</v>
    <v>Karak Governorate</v>
    <v>c9560074-620a-5bb7-6588-1f9b2354692e</v>
    <v>en-US</v>
    <v>Map</v>
  </rv>
  <rv s="0">
    <v>536870912</v>
    <v>Balqa Governorate</v>
    <v>77da87d8-9e91-1a7b-7985-fa13cd1a5016</v>
    <v>en-US</v>
    <v>Map</v>
  </rv>
  <rv s="0">
    <v>536870912</v>
    <v>Zarqa Governorate</v>
    <v>e4bc1864-3f32-f31a-886a-4996d6cf3d05</v>
    <v>en-US</v>
    <v>Map</v>
  </rv>
  <rv s="0">
    <v>536870912</v>
    <v>Ajloun Governorate</v>
    <v>80aa29e0-a467-2645-06bb-30b680e66a6a</v>
    <v>en-US</v>
    <v>Map</v>
  </rv>
  <rv s="0">
    <v>536870912</v>
    <v>Irbid Governorate</v>
    <v>443bda08-543e-7676-e8a0-49a119dc4edd</v>
    <v>en-US</v>
    <v>Map</v>
  </rv>
  <rv s="0">
    <v>536870912</v>
    <v>Madaba Governorate</v>
    <v>1571af9a-c3c5-829f-3234-209fa1eecd52</v>
    <v>en-US</v>
    <v>Map</v>
  </rv>
  <rv s="0">
    <v>536870912</v>
    <v>Ma'an Governorate</v>
    <v>5b78b9c7-3924-d034-8b7f-ce578636d44a</v>
    <v>en-US</v>
    <v>Map</v>
  </rv>
  <rv s="0">
    <v>536870912</v>
    <v>Tafilah Governorate</v>
    <v>c3e27c26-b0ca-d509-af99-caba76ee09bd</v>
    <v>en-US</v>
    <v>Map</v>
  </rv>
  <rv s="0">
    <v>536870912</v>
    <v>Mafraq Governorate</v>
    <v>da0f3d2e-6311-b96f-091f-8a4643549026</v>
    <v>en-US</v>
    <v>Map</v>
  </rv>
  <rv s="3">
    <v>277</v>
  </rv>
  <rv s="1">
    <fb>0.15126289761747999</fb>
    <v>28</v>
  </rv>
  <rv s="3">
    <v>278</v>
  </rv>
  <rv s="1">
    <fb>0.28600000000000003</fb>
    <v>28</v>
  </rv>
  <rv s="1">
    <fb>0.14715000152587898</fb>
    <v>37</v>
  </rv>
  <rv s="1">
    <fb>9213048</fb>
    <v>29</v>
  </rv>
  <rv s="7">
    <v>#VALUE!</v>
    <v>en-US</v>
    <v>111b516f-9a1d-0733-ed2d-cb194484fa44</v>
    <v>536870912</v>
    <v>1</v>
    <v>917</v>
    <v>60</v>
    <v>Jordan</v>
    <v>24</v>
    <v>49</v>
    <v>Map</v>
    <v>26</v>
    <v>918</v>
    <v>JO</v>
    <v>4951</v>
    <v>4952</v>
    <v>4953</v>
    <v>4954</v>
    <v>4955</v>
    <v>4956</v>
    <v>4957</v>
    <v>4958</v>
    <v>4959</v>
    <v>JOD</v>
    <v>Jordan, officially the Hashemite Kingdom of Jordan, is a country in Western Asia. It is situated at the crossroads of Asia, Africa and Europe, within the Levant region, on the East Bank of the Jordan River. Jordan is bordered by Saudi Arabia to the south and east, Iraq to the northeast, Syria to the north, and the Palestinian West Bank, Israel, and the Dead Sea to the west. It has a 26 km coastline on the Gulf of Aqaba in the Red Sea to the southwest. The Gulf of Aqaba separates Jordan from Egypt. Amman is Jordan's capital and largest city, as well as its economic, political, and cultural centre.</v>
    <v>4960</v>
    <v>4961</v>
    <v>4962</v>
    <v>4963</v>
    <v>410</v>
    <v>4964</v>
    <v>4965</v>
    <v>4966</v>
    <v>4967</v>
    <v>4956</v>
    <v>4969</v>
    <v>4970</v>
    <v>4971</v>
    <v>4972</v>
    <v>3110</v>
    <v>1068</v>
    <v>Jordan</v>
    <v>As-Salam al-Malaki al-Urduni</v>
    <v>861</v>
    <v>Hashemite Kingdom of Jordan</v>
    <v>4973</v>
    <v>4974</v>
    <v>4975</v>
    <v>2643</v>
    <v>3674</v>
    <v>1159</v>
    <v>4976</v>
    <v>2364</v>
    <v>3279</v>
    <v>4977</v>
    <v>4978</v>
    <v>4991</v>
    <v>4992</v>
    <v>4993</v>
    <v>4994</v>
    <v>4995</v>
    <v>Jordan</v>
    <v>4996</v>
    <v>mdp/vdpid/126</v>
  </rv>
  <rv s="0">
    <v>536870912</v>
    <v>Kazakhstan</v>
    <v>e0805137-3da3-4a72-90fe-4289ba952ed0</v>
    <v>en-US</v>
    <v>Map</v>
  </rv>
  <rv s="1">
    <fb>0.80376338111641998</fb>
    <v>28</v>
  </rv>
  <rv s="1">
    <fb>2724900</fb>
    <v>29</v>
  </rv>
  <rv s="1">
    <fb>21.77</fb>
    <v>30</v>
  </rv>
  <rv s="1">
    <fb>7</fb>
    <v>31</v>
  </rv>
  <rv s="0">
    <v>536870912</v>
    <v>Nur-Sultan</v>
    <v>d441165c-641c-f1c1-05d9-ee7ee06c2f67</v>
    <v>en-US</v>
    <v>Map</v>
  </rv>
  <rv s="1">
    <fb>247207.13800000001</fb>
    <v>29</v>
  </rv>
  <rv s="1">
    <fb>182.75</fb>
    <v>32</v>
  </rv>
  <rv s="1">
    <fb>5.2454767960836896E-2</fb>
    <v>28</v>
  </rv>
  <rv s="1">
    <fb>5600.2084648650798</fb>
    <v>29</v>
  </rv>
  <rv s="1">
    <fb>2.84</fb>
    <v>30</v>
  </rv>
  <rv s="1">
    <fb>1.22569174352706E-2</fb>
    <v>28</v>
  </rv>
  <rv s="1">
    <fb>99.173907312902202</fb>
    <v>36</v>
  </rv>
  <rv s="1">
    <fb>0.42</fb>
    <v>33</v>
  </rv>
  <rv s="1">
    <fb>180161741180.147</fb>
    <v>34</v>
  </rv>
  <rv s="1">
    <fb>1.0437133000000001</fb>
    <v>28</v>
  </rv>
  <rv s="1">
    <fb>0.61749759999999998</fb>
    <v>28</v>
  </rv>
  <rv s="0">
    <v>536870912</v>
    <v>Almaty</v>
    <v>7a5bc832-69e6-5f37-2b00-c24b690d1b60</v>
    <v>en-US</v>
    <v>Map</v>
  </rv>
  <rv s="3">
    <v>279</v>
  </rv>
  <rv s="4">
    <v>https://www.bing.com/search?q=kazakhstan&amp;form=skydnc</v>
    <v>Learn more on Bing</v>
  </rv>
  <rv s="1">
    <fb>73.150000000000006</fb>
    <v>36</v>
  </rv>
  <rv s="1">
    <fb>40639830000</fb>
    <v>34</v>
  </rv>
  <rv s="1">
    <fb>0.41</fb>
    <v>33</v>
  </rv>
  <rv s="3">
    <v>280</v>
  </rv>
  <rv s="1">
    <fb>0.3880688014</fb>
    <v>28</v>
  </rv>
  <rv s="1">
    <fb>3.2522000000000002</fb>
    <v>30</v>
  </rv>
  <rv s="1">
    <fb>18513930</fb>
    <v>29</v>
  </rv>
  <rv s="1">
    <fb>0.374</fb>
    <v>28</v>
  </rv>
  <rv s="1">
    <fb>0.68757003784179704</fb>
    <v>28</v>
  </rv>
  <rv s="0">
    <v>536870912</v>
    <v>East Kazakhstan Region</v>
    <v>5a1b4ea8-e268-b3fe-750a-da9fa665131f</v>
    <v>en-US</v>
    <v>Map</v>
  </rv>
  <rv s="0">
    <v>536870912</v>
    <v>Almaty Region</v>
    <v>e11c8b46-51a0-ebe4-83a4-5e2b7c6c1a46</v>
    <v>en-US</v>
    <v>Map</v>
  </rv>
  <rv s="0">
    <v>536870912</v>
    <v>Karaganda Region</v>
    <v>a45ba593-fe58-54dc-d969-734effa5c727</v>
    <v>en-US</v>
    <v>Map</v>
  </rv>
  <rv s="0">
    <v>536870912</v>
    <v>North Kazakhstan Region</v>
    <v>0e85cffd-5dbf-434b-5315-d667ace3946d</v>
    <v>en-US</v>
    <v>Map</v>
  </rv>
  <rv s="0">
    <v>536870912</v>
    <v>Jambyl Region</v>
    <v>868da5f5-caaf-c668-6abc-76decce2b4ff</v>
    <v>en-US</v>
    <v>Map</v>
  </rv>
  <rv s="0">
    <v>536870912</v>
    <v>Kyzylorda Region</v>
    <v>13ec51fd-36c5-36dd-ac1d-933c5fd792b7</v>
    <v>en-US</v>
    <v>Map</v>
  </rv>
  <rv s="0">
    <v>536870912</v>
    <v>Kostanay Region</v>
    <v>c584efa5-9af0-eb4e-ca19-8274450861d3</v>
    <v>en-US</v>
    <v>Map</v>
  </rv>
  <rv s="0">
    <v>536870912</v>
    <v>Pavlodar Region</v>
    <v>b25bbcf4-9db7-0a95-5f93-723b65a0e6dd</v>
    <v>en-US</v>
    <v>Map</v>
  </rv>
  <rv s="0">
    <v>536870912</v>
    <v>Mangystau Region</v>
    <v>b68cc483-0c74-22e2-da67-a2dfb5f2b888</v>
    <v>en-US</v>
    <v>Map</v>
  </rv>
  <rv s="0">
    <v>536870912</v>
    <v>West Kazakhstan Region</v>
    <v>1a467841-a61b-304d-a21b-e89be0e6b1ee</v>
    <v>en-US</v>
    <v>Map</v>
  </rv>
  <rv s="0">
    <v>536870912</v>
    <v>Aktobe Region</v>
    <v>d925f57d-9037-c745-de85-e148854463b3</v>
    <v>en-US</v>
    <v>Map</v>
  </rv>
  <rv s="0">
    <v>536870912</v>
    <v>Baikonur</v>
    <v>140081f9-67ff-b521-a66c-7e83666453b8</v>
    <v>en-US</v>
    <v>Map</v>
  </rv>
  <rv s="0">
    <v>536870912</v>
    <v>Akmola Region</v>
    <v>44143e9c-efeb-d885-087b-8df6f9d1182b</v>
    <v>en-US</v>
    <v>Map</v>
  </rv>
  <rv s="0">
    <v>536870912</v>
    <v>Atyrau Region</v>
    <v>a9e2a8f7-ac89-3a49-9816-ab6d993a6be4</v>
    <v>en-US</v>
    <v>Map</v>
  </rv>
  <rv s="3">
    <v>281</v>
  </rv>
  <rv s="1">
    <fb>0.11717799586587599</fb>
    <v>28</v>
  </rv>
  <rv s="3">
    <v>282</v>
  </rv>
  <rv s="1">
    <fb>0.28399999999999997</fb>
    <v>28</v>
  </rv>
  <rv s="1">
    <fb>4.5900001525878899E-2</fb>
    <v>37</v>
  </rv>
  <rv s="1">
    <fb>10652915</fb>
    <v>29</v>
  </rv>
  <rv s="7">
    <v>#VALUE!</v>
    <v>en-US</v>
    <v>e0805137-3da3-4a72-90fe-4289ba952ed0</v>
    <v>536870912</v>
    <v>1</v>
    <v>926</v>
    <v>60</v>
    <v>Kazakhstan</v>
    <v>24</v>
    <v>49</v>
    <v>Map</v>
    <v>26</v>
    <v>927</v>
    <v>KZ</v>
    <v>4999</v>
    <v>5000</v>
    <v>1293</v>
    <v>5001</v>
    <v>5002</v>
    <v>5003</v>
    <v>5004</v>
    <v>5005</v>
    <v>5006</v>
    <v>KZT</v>
    <v>Kazakhstan, officially the Republic of Kazakhstan, is a transcontinental landlocked country located mainly in Central Asia and partly in Eastern Europe. It borders Russia to the north and west, China to the east, Kyrgyzstan to the southeast, Uzbekistan to the south, and Turkmenistan to the southwest. Its capital is Nur-Sultan, formerly known as Astana until 2019. Almaty, Kazakhstan's largest city, was the country's capital until 1997. Kazakhstan is the world's largest landlocked country, the world's largest Muslim-majority country by land area, and the ninth-largest country in the world overall. It has a population of 19 million people, and one of the lowest population densities in the world, at fewer than 6 people per square kilometre.</v>
    <v>5007</v>
    <v>5008</v>
    <v>5009</v>
    <v>5010</v>
    <v>5011</v>
    <v>5012</v>
    <v>5013</v>
    <v>5014</v>
    <v>414</v>
    <v>5015</v>
    <v>5016</v>
    <v>5017</v>
    <v>5018</v>
    <v>5019</v>
    <v>1360</v>
    <v>5020</v>
    <v>Kazakhstan</v>
    <v>Meniñ Qazaqstanım</v>
    <v>5021</v>
    <v>Republic of Kazakhstan</v>
    <v>5022</v>
    <v>5023</v>
    <v>5024</v>
    <v>579</v>
    <v>633</v>
    <v>5025</v>
    <v>1074</v>
    <v>2855</v>
    <v>2077</v>
    <v>3742</v>
    <v>5026</v>
    <v>5041</v>
    <v>5042</v>
    <v>5043</v>
    <v>5044</v>
    <v>5045</v>
    <v>Kazakhstan</v>
    <v>5046</v>
    <v>mdp/vdpid/137</v>
  </rv>
  <rv s="0">
    <v>536870912</v>
    <v>Kenya</v>
    <v>8ee43333-b344-289c-d8b1-5abf5e6a5995</v>
    <v>en-US</v>
    <v>Map</v>
  </rv>
  <rv s="1">
    <fb>0.48546930456478199</fb>
    <v>28</v>
  </rv>
  <rv s="1">
    <fb>580367</fb>
    <v>29</v>
  </rv>
  <rv s="1">
    <fb>29000</fb>
    <v>29</v>
  </rv>
  <rv s="1">
    <fb>28.748000000000001</fb>
    <v>30</v>
  </rv>
  <rv s="1">
    <fb>254</fb>
    <v>31</v>
  </rv>
  <rv s="0">
    <v>536870912</v>
    <v>Nairobi</v>
    <v>df1ed42e-a684-844f-342a-4e9bec9a3e99</v>
    <v>en-US</v>
    <v>Map</v>
  </rv>
  <rv s="1">
    <fb>17909.628000000001</fb>
    <v>29</v>
  </rv>
  <rv s="1">
    <fb>180.514812183022</fb>
    <v>32</v>
  </rv>
  <rv s="1">
    <fb>4.6898197612985901E-2</fb>
    <v>28</v>
  </rv>
  <rv s="1">
    <fb>164.32554865493401</fb>
    <v>29</v>
  </rv>
  <rv s="1">
    <fb>3.492</fb>
    <v>30</v>
  </rv>
  <rv s="1">
    <fb>7.8181117082901402E-2</fb>
    <v>28</v>
  </rv>
  <rv s="1">
    <fb>17.379572611489198</fb>
    <v>36</v>
  </rv>
  <rv s="1">
    <fb>95503088538.091995</fb>
    <v>34</v>
  </rv>
  <rv s="1">
    <fb>1.0320534000000001</fb>
    <v>28</v>
  </rv>
  <rv s="1">
    <fb>0.1146471</fb>
    <v>28</v>
  </rv>
  <rv s="2">
    <v>24</v>
    <v>26</v>
    <v>938</v>
    <v>6</v>
    <v>0</v>
    <v>Image of Kenya</v>
  </rv>
  <rv s="1">
    <fb>30.6</fb>
    <v>36</v>
  </rv>
  <rv s="0">
    <v>805306368</v>
    <v>William Ruto (Vice President)</v>
    <v>b3c9a399-aea6-7619-5ed8-960e4ae2e69f</v>
    <v>en-US</v>
    <v>Generic</v>
  </rv>
  <rv s="0">
    <v>805306368</v>
    <v>Uhuru Kenyatta (President)</v>
    <v>94067e1e-2fc0-89dd-9834-fc8c7142fde6</v>
    <v>en-US</v>
    <v>Generic</v>
  </rv>
  <rv s="3">
    <v>283</v>
  </rv>
  <rv s="4">
    <v>https://www.bing.com/search?q=kenya&amp;form=skydnc</v>
    <v>Learn more on Bing</v>
  </rv>
  <rv s="1">
    <fb>66.341999999999999</fb>
    <v>36</v>
  </rv>
  <rv s="1">
    <fb>25061520000</fb>
    <v>34</v>
  </rv>
  <rv s="1">
    <fb>342</fb>
    <v>36</v>
  </rv>
  <rv s="3">
    <v>284</v>
  </rv>
  <rv s="1">
    <fb>0.33366441450000006</fb>
    <v>28</v>
  </rv>
  <rv s="1">
    <fb>0.1565</fb>
    <v>30</v>
  </rv>
  <rv s="1">
    <fb>52573973</fb>
    <v>29</v>
  </rv>
  <rv s="1">
    <fb>0.316</fb>
    <v>28</v>
  </rv>
  <rv s="1">
    <fb>0.47499999999999998</fb>
    <v>28</v>
  </rv>
  <rv s="1">
    <fb>0.74695999145507797</fb>
    <v>28</v>
  </rv>
  <rv s="0">
    <v>536870912</v>
    <v>Nairobi County</v>
    <v>5f5f4291-8c2a-dd93-a743-7cd01a7277d4</v>
    <v>en-US</v>
    <v>Map</v>
  </rv>
  <rv s="0">
    <v>536870912</v>
    <v>Baringo</v>
    <v>147421d2-8831-25ee-c5de-9fd61bad3814</v>
    <v>en-US</v>
    <v>Map</v>
  </rv>
  <rv s="0">
    <v>536870912</v>
    <v>Mombasa County</v>
    <v>0abd85ad-4269-7184-9c4c-25eaea23ce3f</v>
    <v>en-US</v>
    <v>Map</v>
  </rv>
  <rv s="0">
    <v>536870912</v>
    <v>Kisumu County</v>
    <v>826982d6-059f-faa6-5ac3-5437e98e1f06</v>
    <v>en-US</v>
    <v>Map</v>
  </rv>
  <rv s="0">
    <v>536870912</v>
    <v>Western Province</v>
    <v>8c1c2ae8-b1e8-2829-3d4f-0bc9e6eb18d6</v>
    <v>en-US</v>
    <v>Map</v>
  </rv>
  <rv s="0">
    <v>536870912</v>
    <v>Bungoma County</v>
    <v>b633b7d5-096c-0014-9f85-4e01106f1250</v>
    <v>en-US</v>
    <v>Map</v>
  </rv>
  <rv s="0">
    <v>536870912</v>
    <v>Kisii County</v>
    <v>d5f6d071-d62c-ea5f-99e2-cae134b82c05</v>
    <v>en-US</v>
    <v>Map</v>
  </rv>
  <rv s="0">
    <v>536870912</v>
    <v>Garissa County</v>
    <v>756e6105-e291-63eb-6819-4ff9f797904f</v>
    <v>en-US</v>
    <v>Map</v>
  </rv>
  <rv s="0">
    <v>536870912</v>
    <v>Busia County</v>
    <v>b79db007-ddef-7e6d-663e-a71c6ed80a87</v>
    <v>en-US</v>
    <v>Map</v>
  </rv>
  <rv s="0">
    <v>536870912</v>
    <v>Kiambu County</v>
    <v>de1b9eff-48d8-a032-95dc-a4f9cf046fa5</v>
    <v>en-US</v>
    <v>Map</v>
  </rv>
  <rv s="0">
    <v>536870912</v>
    <v>Machakos County</v>
    <v>25f0adf2-dc9a-329a-8e33-cf8f739933e3</v>
    <v>en-US</v>
    <v>Map</v>
  </rv>
  <rv s="0">
    <v>536870912</v>
    <v>Laikipia County</v>
    <v>aff5f3c7-1ea4-406a-3718-5997ff581785</v>
    <v>en-US</v>
    <v>Map</v>
  </rv>
  <rv s="0">
    <v>536870912</v>
    <v>Kilifi County</v>
    <v>11cb7a4b-654e-4152-216b-f9c561c6f6d0</v>
    <v>en-US</v>
    <v>Map</v>
  </rv>
  <rv s="0">
    <v>536870912</v>
    <v>Kitui County</v>
    <v>95bf8de6-2e5f-569e-0a05-26b8e506bc89</v>
    <v>en-US</v>
    <v>Map</v>
  </rv>
  <rv s="0">
    <v>536870912</v>
    <v>Kajiado County</v>
    <v>0f4df4a0-c554-d8de-e39a-597994c95239</v>
    <v>en-US</v>
    <v>Map</v>
  </rv>
  <rv s="0">
    <v>536870912</v>
    <v>Nyeri County</v>
    <v>aa43147e-cf4f-62a9-05c1-e6de424644cb</v>
    <v>en-US</v>
    <v>Map</v>
  </rv>
  <rv s="0">
    <v>536870912</v>
    <v>Lamu County</v>
    <v>b27266f5-93b5-d189-44ef-f8aff9858e06</v>
    <v>en-US</v>
    <v>Map</v>
  </rv>
  <rv s="0">
    <v>536870912</v>
    <v>Homa Bay County</v>
    <v>ad89999f-c534-f649-077c-f11cff7017fb</v>
    <v>en-US</v>
    <v>Map</v>
  </rv>
  <rv s="0">
    <v>536870912</v>
    <v>Taita-Taveta County</v>
    <v>9ea36d3f-f7a8-5f74-e26f-f92c743013d6</v>
    <v>en-US</v>
    <v>Map</v>
  </rv>
  <rv s="0">
    <v>536870912</v>
    <v>Nandi County</v>
    <v>fea54d61-ead3-7707-4876-ef678b6e99cb</v>
    <v>en-US</v>
    <v>Map</v>
  </rv>
  <rv s="0">
    <v>536870912</v>
    <v>Embu County</v>
    <v>ec2bfcda-ca55-dcb7-f63a-2559000e9f89</v>
    <v>en-US</v>
    <v>Map</v>
  </rv>
  <rv s="0">
    <v>536870912</v>
    <v>Tharaka-Nithi County</v>
    <v>cbb528f2-a73e-d40c-2be3-3362602ebf74</v>
    <v>en-US</v>
    <v>Map</v>
  </rv>
  <rv s="0">
    <v>536870912</v>
    <v>Kwale County</v>
    <v>6228d41f-efd2-4b6c-d058-d8e45ca2ec9c</v>
    <v>en-US</v>
    <v>Map</v>
  </rv>
  <rv s="0">
    <v>536870912</v>
    <v>Nyandarua County</v>
    <v>dde5678c-feaa-e307-9135-e78e341e728a</v>
    <v>en-US</v>
    <v>Map</v>
  </rv>
  <rv s="0">
    <v>536870912</v>
    <v>Narok County</v>
    <v>6dd6ce94-076e-cb5e-1b37-ad3e895eff9b</v>
    <v>en-US</v>
    <v>Map</v>
  </rv>
  <rv s="0">
    <v>536870912</v>
    <v>Nyamira County</v>
    <v>f43dc968-b1cb-b6d9-cc85-6e4861d657e2</v>
    <v>en-US</v>
    <v>Map</v>
  </rv>
  <rv s="0">
    <v>536870912</v>
    <v>Nakuru County</v>
    <v>792d87f5-d915-2da8-ba8b-4f154bc57568</v>
    <v>en-US</v>
    <v>Map</v>
  </rv>
  <rv s="0">
    <v>536870912</v>
    <v>Bomet County</v>
    <v>3c153db4-7635-61dd-8032-2f3759351f08</v>
    <v>en-US</v>
    <v>Map</v>
  </rv>
  <rv s="0">
    <v>536870912</v>
    <v>Tana River County</v>
    <v>9480f19b-9534-ba53-da90-88335ea8c8a0</v>
    <v>en-US</v>
    <v>Map</v>
  </rv>
  <rv s="0">
    <v>536870912</v>
    <v>Turkana County</v>
    <v>84361dfc-bf9f-4d84-6247-2b67e75ade96</v>
    <v>en-US</v>
    <v>Map</v>
  </rv>
  <rv s="0">
    <v>536870912</v>
    <v>Uasin Gishu County</v>
    <v>b357ade3-725c-5f7e-4e3f-6ea9a9845dc1</v>
    <v>en-US</v>
    <v>Map</v>
  </rv>
  <rv s="0">
    <v>536870912</v>
    <v>West Pokot County</v>
    <v>db9c7ea6-57bd-01de-af56-92a0de0ff364</v>
    <v>en-US</v>
    <v>Map</v>
  </rv>
  <rv s="0">
    <v>536870912</v>
    <v>Samburu County</v>
    <v>da6ec5d5-9658-6a02-9731-10055fc384b3</v>
    <v>en-US</v>
    <v>Map</v>
  </rv>
  <rv s="0">
    <v>536870912</v>
    <v>Trans-Nzoia County</v>
    <v>f05a3c18-8752-f86d-ed54-f112014210d1</v>
    <v>en-US</v>
    <v>Map</v>
  </rv>
  <rv s="0">
    <v>536870912</v>
    <v>Siaya County</v>
    <v>58a6571d-043e-ea3c-05fc-ef5c47992133</v>
    <v>en-US</v>
    <v>Map</v>
  </rv>
  <rv s="0">
    <v>536870912</v>
    <v>Migori County</v>
    <v>c8fc6b0c-79e7-f12a-9179-ad905d6f975f</v>
    <v>en-US</v>
    <v>Map</v>
  </rv>
  <rv s="0">
    <v>536870912</v>
    <v>Meru County</v>
    <v>c95ea469-debe-26ce-c7bb-62a8f1405abd</v>
    <v>en-US</v>
    <v>Map</v>
  </rv>
  <rv s="0">
    <v>536870912</v>
    <v>Marsabit County</v>
    <v>11d0ddb3-e4fe-9cb7-ecfd-fb9bfd92710b</v>
    <v>en-US</v>
    <v>Map</v>
  </rv>
  <rv s="0">
    <v>536870912</v>
    <v>Elgeyo-Marakwet County</v>
    <v>a910da7e-4a3d-7e10-ec8d-ef7038b32f96</v>
    <v>en-US</v>
    <v>Map</v>
  </rv>
  <rv s="0">
    <v>536870912</v>
    <v>Wajir County</v>
    <v>7880219c-f712-4d6b-eb7d-5c80e018caac</v>
    <v>en-US</v>
    <v>Map</v>
  </rv>
  <rv s="0">
    <v>536870912</v>
    <v>Makueni County</v>
    <v>1ac710b0-ac02-1483-1096-e3e2a55fa340</v>
    <v>en-US</v>
    <v>Map</v>
  </rv>
  <rv s="0">
    <v>536870912</v>
    <v>Kakamega County</v>
    <v>3134dcf8-45df-2f71-7431-91fea3ea557c</v>
    <v>en-US</v>
    <v>Map</v>
  </rv>
  <rv s="0">
    <v>536870912</v>
    <v>Mandera County</v>
    <v>03ab8ee1-32de-9e86-fb40-02b7a7b42452</v>
    <v>en-US</v>
    <v>Map</v>
  </rv>
  <rv s="0">
    <v>536870912</v>
    <v>Vihiga County</v>
    <v>f0790bd5-4b91-8681-eec2-1a1f96b82d85</v>
    <v>en-US</v>
    <v>Map</v>
  </rv>
  <rv s="0">
    <v>536870912</v>
    <v>Kirinyaga County</v>
    <v>c50ee2bd-c081-973f-2f33-1e12ed50eadc</v>
    <v>en-US</v>
    <v>Map</v>
  </rv>
  <rv s="0">
    <v>536870912</v>
    <v>Isiolo County</v>
    <v>07cbfc0a-7538-df61-16cd-565e094e3def</v>
    <v>en-US</v>
    <v>Map</v>
  </rv>
  <rv s="0">
    <v>536870912</v>
    <v>Kericho County</v>
    <v>97bbfa83-7f04-36af-48fe-c3c2b9ffd911</v>
    <v>en-US</v>
    <v>Map</v>
  </rv>
  <rv s="3">
    <v>285</v>
  </rv>
  <rv s="1">
    <fb>0.15085141819362599</fb>
    <v>28</v>
  </rv>
  <rv s="1">
    <fb>2.64199995994568E-2</fb>
    <v>37</v>
  </rv>
  <rv s="1">
    <fb>14461523</fb>
    <v>29</v>
  </rv>
  <rv s="13">
    <v>#VALUE!</v>
    <v>en-US</v>
    <v>8ee43333-b344-289c-d8b1-5abf5e6a5995</v>
    <v>536870912</v>
    <v>1</v>
    <v>936</v>
    <v>145</v>
    <v>Kenya</v>
    <v>24</v>
    <v>25</v>
    <v>Map</v>
    <v>26</v>
    <v>937</v>
    <v>KE</v>
    <v>5049</v>
    <v>5050</v>
    <v>5051</v>
    <v>5052</v>
    <v>5053</v>
    <v>5054</v>
    <v>5055</v>
    <v>5056</v>
    <v>5057</v>
    <v>KES</v>
    <v>Kenya, officially the Republic of Kenya, is a country in Eastern Africa. At 580,367 square kilometres, Kenya is the world's 48th largest country by area. With a population of more than 47.6 million in the 2019 census, Kenya is the 29th most populous country in the world. Kenya's capital and largest city is Nairobi, while its oldest, currently second largest city, and first capital is the coastal city of Mombasa. Kisumu City is the third-largest city and also an inland port on Lake Victoria. Other important urban centres include Nakuru and Eldoret. As of 2020, Kenya is the third-largest economy in sub-Saharan Africa after Nigeria and South Africa. Kenya is bordered by South Sudan to the northwest, Ethiopia to the north, Somalia to the east, Uganda to the west, Tanzania to the south, and the Indian Ocean to the southeast. Its geography, climate and population vary widely, ranging from cold snow-capped mountaintops with vast surrounding forests, wildlife and fertile agricultural regions to temperate climates in western and rift valley counties and dry less fertile arid and semi-arid areas and absolute deserts.</v>
    <v>5058</v>
    <v>5059</v>
    <v>5060</v>
    <v>5061</v>
    <v>179</v>
    <v>5062</v>
    <v>5063</v>
    <v>5064</v>
    <v>5065</v>
    <v>5066</v>
    <v>5054</v>
    <v>5069</v>
    <v>5070</v>
    <v>5071</v>
    <v>5072</v>
    <v>5073</v>
    <v>4190</v>
    <v>Kenya</v>
    <v>Ee Mungu Nguvu Yetu</v>
    <v>5074</v>
    <v>Republic of Kenya</v>
    <v>5075</v>
    <v>5076</v>
    <v>5077</v>
    <v>2643</v>
    <v>5078</v>
    <v>5079</v>
    <v>1927</v>
    <v>3117</v>
    <v>4196</v>
    <v>2447</v>
    <v>5080</v>
    <v>5128</v>
    <v>5129</v>
    <v>2328</v>
    <v>186</v>
    <v>5130</v>
    <v>Kenya</v>
    <v>5131</v>
    <v>mdp/vdpid/129</v>
  </rv>
  <rv s="0">
    <v>536870912</v>
    <v>Kiribati</v>
    <v>bc2cb506-42bd-7622-6e40-76dce84d7ce7</v>
    <v>en-US</v>
    <v>Map</v>
  </rv>
  <rv s="1">
    <fb>0.41975308641975301</fb>
    <v>28</v>
  </rv>
  <rv s="1">
    <fb>811</fb>
    <v>29</v>
  </rv>
  <rv s="1">
    <fb>27.887</fb>
    <v>30</v>
  </rv>
  <rv s="1">
    <fb>686</fb>
    <v>31</v>
  </rv>
  <rv s="0">
    <v>536870912</v>
    <v>South Tarawa</v>
    <v>648d0017-5747-3002-dc59-8a39d9761440</v>
    <v>en-US</v>
    <v>Map</v>
  </rv>
  <rv s="1">
    <fb>66.006</fb>
    <v>29</v>
  </rv>
  <rv s="1">
    <fb>99.547424489338397</fb>
    <v>32</v>
  </rv>
  <rv s="1">
    <fb>5.7201574363427397E-3</fb>
    <v>28</v>
  </rv>
  <rv s="1">
    <fb>3.569</fb>
    <v>30</v>
  </rv>
  <rv s="1">
    <fb>0.14999999529049801</fb>
    <v>28</v>
  </rv>
  <rv s="1">
    <fb>194647201.94647199</fb>
    <v>34</v>
  </rv>
  <rv s="1">
    <fb>1.0130460999999999</fb>
    <v>28</v>
  </rv>
  <rv s="1">
    <fb>41.2</fb>
    <v>36</v>
  </rv>
  <rv s="0">
    <v>805306368</v>
    <v>Taneti Maamau (President)</v>
    <v>e793ff8f-0231-b716-9a6b-cd4c6b9d5248</v>
    <v>en-US</v>
    <v>Generic</v>
  </rv>
  <rv s="0">
    <v>805306368</v>
    <v>Teuea Toatu (Vice President)</v>
    <v>5879a287-600d-c8f7-1a4b-7cd55041d32b</v>
    <v>en-US</v>
    <v>Generic</v>
  </rv>
  <rv s="3">
    <v>286</v>
  </rv>
  <rv s="4">
    <v>https://www.bing.com/search?q=kiribati&amp;form=skydnc</v>
    <v>Learn more on Bing</v>
  </rv>
  <rv s="1">
    <fb>68.116</fb>
    <v>36</v>
  </rv>
  <rv s="1">
    <fb>92</fb>
    <v>36</v>
  </rv>
  <rv s="3">
    <v>287</v>
  </rv>
  <rv s="1">
    <fb>1.5479356999999999E-3</fb>
    <v>28</v>
  </rv>
  <rv s="1">
    <fb>0.20280000000000001</fb>
    <v>30</v>
  </rv>
  <rv s="1">
    <fb>117606</fb>
    <v>29</v>
  </rv>
  <rv s="1">
    <fb>0.439</fb>
    <v>28</v>
  </rv>
  <rv s="1">
    <fb>2.6000000000000002E-2</fb>
    <v>28</v>
  </rv>
  <rv s="1">
    <fb>0.16</fb>
    <v>28</v>
  </rv>
  <rv s="0">
    <v>536870912</v>
    <v>Line Islands</v>
    <v>7a26e12d-1e09-5f96-343a-5a4d1df6cb8a</v>
    <v>en-US</v>
    <v>Map</v>
  </rv>
  <rv s="0">
    <v>536870912</v>
    <v>Gilbert Islands</v>
    <v>cdd1f8b2-1ee4-f171-377f-3a0f4e2ea6a8</v>
    <v>en-US</v>
    <v>Map</v>
  </rv>
  <rv s="0">
    <v>536870912</v>
    <v>Phoenix Islands</v>
    <v>0f41d677-9815-816f-657c-b226c7bb95d3</v>
    <v>en-US</v>
    <v>Map</v>
  </rv>
  <rv s="3">
    <v>288</v>
  </rv>
  <rv s="1">
    <fb>0.21967735744276801</fb>
    <v>28</v>
  </rv>
  <rv s="3">
    <v>289</v>
  </rv>
  <rv s="1">
    <fb>0.32700000000000001</fb>
    <v>28</v>
  </rv>
  <rv s="1">
    <fb>64489</fb>
    <v>29</v>
  </rv>
  <rv s="51">
    <v>#VALUE!</v>
    <v>en-US</v>
    <v>bc2cb506-42bd-7622-6e40-76dce84d7ce7</v>
    <v>536870912</v>
    <v>1</v>
    <v>947</v>
    <v>948</v>
    <v>Kiribati</v>
    <v>24</v>
    <v>49</v>
    <v>Map</v>
    <v>26</v>
    <v>949</v>
    <v>KI</v>
    <v>5134</v>
    <v>5135</v>
    <v>5136</v>
    <v>5137</v>
    <v>5138</v>
    <v>5139</v>
    <v>5140</v>
    <v>5141</v>
    <v>AUD</v>
    <v>Kiribati, officially the Republic of Kiribati, is an island country in the central Pacific Ocean. The permanent population is over 119,000, more than half of whom live on Tarawa atoll. The state comprises 32 atolls and one remote raised coral island, Banaba. There is a total land area of 811 square kilometres dispersed over 3.5 million km² of ocean.</v>
    <v>5142</v>
    <v>5143</v>
    <v>365</v>
    <v>5144</v>
    <v>5145</v>
    <v>5146</v>
    <v>5138</v>
    <v>5149</v>
    <v>5150</v>
    <v>5151</v>
    <v>5152</v>
    <v>Kiribati</v>
    <v>Teirake Kaini Kiribati</v>
    <v>5153</v>
    <v>Republic of Kiribati</v>
    <v>5154</v>
    <v>5155</v>
    <v>5156</v>
    <v>1119</v>
    <v>2134</v>
    <v>5157</v>
    <v>5158</v>
    <v>3850</v>
    <v>3635</v>
    <v>5159</v>
    <v>5163</v>
    <v>5164</v>
    <v>5165</v>
    <v>5166</v>
    <v>Kiribati</v>
    <v>5167</v>
    <v>mdp/vdpid/133</v>
  </rv>
  <rv s="0">
    <v>536870912</v>
    <v>Kuwait</v>
    <v>75e8432f-5ecb-30f2-cbcb-664d801e3c97</v>
    <v>en-US</v>
    <v>Map</v>
  </rv>
  <rv s="1">
    <fb>8.4175084175084208E-2</fb>
    <v>28</v>
  </rv>
  <rv s="1">
    <fb>17818</fb>
    <v>29</v>
  </rv>
  <rv s="1">
    <fb>13.939</fb>
    <v>30</v>
  </rv>
  <rv s="1">
    <fb>965</fb>
    <v>31</v>
  </rv>
  <rv s="0">
    <v>536870912</v>
    <v>Kuwait City</v>
    <v>7bfd3d22-1a12-c33b-79ac-69c6e5412bfe</v>
    <v>en-US</v>
    <v>Map</v>
  </rv>
  <rv s="1">
    <fb>98733.975000000006</fb>
    <v>29</v>
  </rv>
  <rv s="1">
    <fb>126.60151211457401</fb>
    <v>32</v>
  </rv>
  <rv s="1">
    <fb>1.09184802655847E-2</fb>
    <v>28</v>
  </rv>
  <rv s="1">
    <fb>15590.599906473701</fb>
    <v>29</v>
  </rv>
  <rv s="1">
    <fb>2.0819999999999999</fb>
    <v>30</v>
  </rv>
  <rv s="1">
    <fb>3.5072951739618403E-3</fb>
    <v>28</v>
  </rv>
  <rv s="1">
    <fb>93.689889451270702</fb>
    <v>36</v>
  </rv>
  <rv s="1">
    <fb>134761198945.98199</fb>
    <v>34</v>
  </rv>
  <rv s="1">
    <fb>0.9236027</fb>
    <v>28</v>
  </rv>
  <rv s="1">
    <fb>0.54364139999999994</fb>
    <v>28</v>
  </rv>
  <rv s="1">
    <fb>6.7</fb>
    <v>36</v>
  </rv>
  <rv s="0">
    <v>805306368</v>
    <v>Sabah Al-Khalid Al-Sabah (Prime Minister)</v>
    <v>ac88d675-0860-422e-ad9f-5da00ac8ef19</v>
    <v>en-US</v>
    <v>Generic</v>
  </rv>
  <rv s="3">
    <v>290</v>
  </rv>
  <rv s="4">
    <v>https://www.bing.com/search?q=kuwait&amp;form=skydnc</v>
    <v>Learn more on Bing</v>
  </rv>
  <rv s="1">
    <fb>75.397999999999996</fb>
    <v>36</v>
  </rv>
  <rv s="1">
    <fb>107063210000</fb>
    <v>34</v>
  </rv>
  <rv s="1">
    <fb>0.1437861272</fb>
    <v>28</v>
  </rv>
  <rv s="1">
    <fb>2.5789</fb>
    <v>30</v>
  </rv>
  <rv s="1">
    <fb>4207083</fb>
    <v>29</v>
  </rv>
  <rv s="1">
    <fb>0.73492996215820294</fb>
    <v>28</v>
  </rv>
  <rv s="0">
    <v>536870912</v>
    <v>Capital Governorate</v>
    <v>af749407-857e-3d6a-64c5-ac8d2c1fe8ce</v>
    <v>en-US</v>
    <v>Map</v>
  </rv>
  <rv s="0">
    <v>536870912</v>
    <v>Jahra Governorate</v>
    <v>a12b1263-57b9-b6a0-8866-9de2a053ea6f</v>
    <v>en-US</v>
    <v>Map</v>
  </rv>
  <rv s="0">
    <v>536870912</v>
    <v>Hawalli Governorate</v>
    <v>cd35a7d9-c1b8-42ec-a6b5-b75e0098ae73</v>
    <v>en-US</v>
    <v>Map</v>
  </rv>
  <rv s="0">
    <v>536870912</v>
    <v>Farwaniya Governorate</v>
    <v>134a7968-8176-e583-5183-f839391241eb</v>
    <v>en-US</v>
    <v>Map</v>
  </rv>
  <rv s="0">
    <v>536870912</v>
    <v>Ahmadi Governorate</v>
    <v>4ad537fa-f18c-1465-8ab5-7cc163f5f02a</v>
    <v>en-US</v>
    <v>Map</v>
  </rv>
  <rv s="3">
    <v>291</v>
  </rv>
  <rv s="1">
    <fb>1.3807787476104701E-2</fb>
    <v>28</v>
  </rv>
  <rv s="1">
    <fb>2.18199992179871E-2</fb>
    <v>37</v>
  </rv>
  <rv s="52">
    <v>#VALUE!</v>
    <v>en-US</v>
    <v>75e8432f-5ecb-30f2-cbcb-664d801e3c97</v>
    <v>536870912</v>
    <v>1</v>
    <v>958</v>
    <v>959</v>
    <v>Kuwait</v>
    <v>24</v>
    <v>49</v>
    <v>Map</v>
    <v>26</v>
    <v>960</v>
    <v>KW</v>
    <v>5170</v>
    <v>5171</v>
    <v>3354</v>
    <v>5172</v>
    <v>5173</v>
    <v>5174</v>
    <v>5175</v>
    <v>5176</v>
    <v>5177</v>
    <v>KWD</v>
    <v>Kuwait, officially the State of Kuwait, is a country in Western Asia. It is situated in the northern edge of Eastern Arabia at the tip of the Persian Gulf, bordering Iraq to the north and Saudi Arabia to the south. Kuwait also shares maritime borders with Iran. Kuwait has a coastal length of approximately 500 km. Most of the country's population reside in the urban agglomeration of the capital city Kuwait City. As of 2022, Kuwait has a population of 4.67 million people of which 1.85 million are Kuwaiti citizens while the remaining 2.8 million are foreign nationals from over 100 countries.</v>
    <v>5178</v>
    <v>5179</v>
    <v>5180</v>
    <v>5181</v>
    <v>1870</v>
    <v>5182</v>
    <v>5183</v>
    <v>5184</v>
    <v>5185</v>
    <v>5174</v>
    <v>5187</v>
    <v>5188</v>
    <v>5189</v>
    <v>5190</v>
    <v>4292</v>
    <v>179</v>
    <v>Kuwait</v>
    <v>National Anthem of Kuwait</v>
    <v>3044</v>
    <v>State of Kuwait</v>
    <v>5191</v>
    <v>5192</v>
    <v>5193</v>
    <v>5194</v>
    <v>5200</v>
    <v>5201</v>
    <v>873</v>
    <v>2399</v>
    <v>5202</v>
    <v>Kuwait</v>
    <v>5193</v>
    <v>mdp/vdpid/136</v>
  </rv>
  <rv s="0">
    <v>536870912</v>
    <v>Kyrgyzstan</v>
    <v>27f6d40c-198a-efe5-2541-4a5c16f65884</v>
    <v>en-US</v>
    <v>Map</v>
  </rv>
  <rv s="1">
    <fb>0.54958289885297196</fb>
    <v>28</v>
  </rv>
  <rv s="1">
    <fb>199951</fb>
    <v>29</v>
  </rv>
  <rv s="1">
    <fb>27.1</fb>
    <v>30</v>
  </rv>
  <rv s="1">
    <fb>996</fb>
    <v>31</v>
  </rv>
  <rv s="0">
    <v>536870912</v>
    <v>Bishkek</v>
    <v>f744f7c3-1242-c414-8b99-2aaf98f7bddd</v>
    <v>en-US</v>
    <v>Map</v>
  </rv>
  <rv s="1">
    <fb>9787.223</fb>
    <v>29</v>
  </rv>
  <rv s="1">
    <fb>155.676152413544</fb>
    <v>32</v>
  </rv>
  <rv s="1">
    <fb>1.13362257718798E-2</fb>
    <v>28</v>
  </rv>
  <rv s="1">
    <fb>1941.22183189101</fb>
    <v>29</v>
  </rv>
  <rv s="1">
    <fb>3.3</fb>
    <v>30</v>
  </rv>
  <rv s="1">
    <fb>3.2794577685088602E-2</fb>
    <v>28</v>
  </rv>
  <rv s="1">
    <fb>75.476218956647202</fb>
    <v>36</v>
  </rv>
  <rv s="1">
    <fb>8454619607.8179502</fb>
    <v>34</v>
  </rv>
  <rv s="1">
    <fb>1.0756540999999999</fb>
    <v>28</v>
  </rv>
  <rv s="1">
    <fb>0.41267020000000004</fb>
    <v>28</v>
  </rv>
  <rv s="1">
    <fb>16.899999999999999</fb>
    <v>36</v>
  </rv>
  <rv s="3">
    <v>292</v>
  </rv>
  <rv s="4">
    <v>https://www.bing.com/search?q=kyrgyzstan&amp;form=skydnc</v>
    <v>Learn more on Bing</v>
  </rv>
  <rv s="1">
    <fb>0.09</fb>
    <v>33</v>
  </rv>
  <rv s="3">
    <v>293</v>
  </rv>
  <rv s="1">
    <fb>0.48239436470000002</fb>
    <v>28</v>
  </rv>
  <rv s="1">
    <fb>1.8759999999999999</fb>
    <v>30</v>
  </rv>
  <rv s="1">
    <fb>6456900</fb>
    <v>29</v>
  </rv>
  <rv s="1">
    <fb>0.13500000000000001</fb>
    <v>28</v>
  </rv>
  <rv s="1">
    <fb>0.59831001281738305</fb>
    <v>28</v>
  </rv>
  <rv s="0">
    <v>536870912</v>
    <v>Naryn</v>
    <v>bd90e3bf-de2d-2d2f-7066-86f87bdc18a8</v>
    <v>en-US</v>
    <v>Map</v>
  </rv>
  <rv s="0">
    <v>536870912</v>
    <v>Osh</v>
    <v>fb2c3f6c-3f52-c2c9-bd17-c74d334b5da4</v>
    <v>en-US</v>
    <v>Map</v>
  </rv>
  <rv s="0">
    <v>536870912</v>
    <v>Osh Region</v>
    <v>1bc4f38a-6453-0cad-f854-f1a4e80bed9c</v>
    <v>en-US</v>
    <v>Map</v>
  </rv>
  <rv s="0">
    <v>536870912</v>
    <v>Issyk-Kul Region</v>
    <v>6c4cf4dd-06dd-d852-5c60-40ceaf0dbbde</v>
    <v>en-US</v>
    <v>Map</v>
  </rv>
  <rv s="0">
    <v>536870912</v>
    <v>Jalal-Abad Region</v>
    <v>c930ab29-b123-fda6-5ae6-51acea4f137d</v>
    <v>en-US</v>
    <v>Map</v>
  </rv>
  <rv s="0">
    <v>536870912</v>
    <v>Batken Region</v>
    <v>56336dc8-1184-bd64-13d7-7c02badbe8c1</v>
    <v>en-US</v>
    <v>Map</v>
  </rv>
  <rv s="0">
    <v>536870912</v>
    <v>Talas Region</v>
    <v>b4287fe8-a22c-115c-8577-2813c27dc206</v>
    <v>en-US</v>
    <v>Map</v>
  </rv>
  <rv s="3">
    <v>294</v>
  </rv>
  <rv s="1">
    <fb>0.17998857013594999</fb>
    <v>28</v>
  </rv>
  <rv s="1">
    <fb>0.28999999999999998</fb>
    <v>28</v>
  </rv>
  <rv s="1">
    <fb>6.3299999237060506E-2</fb>
    <v>37</v>
  </rv>
  <rv s="1">
    <fb>2362644</fb>
    <v>29</v>
  </rv>
  <rv s="53">
    <v>#VALUE!</v>
    <v>en-US</v>
    <v>27f6d40c-198a-efe5-2541-4a5c16f65884</v>
    <v>536870912</v>
    <v>1</v>
    <v>967</v>
    <v>968</v>
    <v>Kyrgyzstan</v>
    <v>24</v>
    <v>49</v>
    <v>Map</v>
    <v>26</v>
    <v>969</v>
    <v>KG</v>
    <v>5205</v>
    <v>5206</v>
    <v>604</v>
    <v>5207</v>
    <v>5208</v>
    <v>5209</v>
    <v>5210</v>
    <v>5211</v>
    <v>5212</v>
    <v>KGS</v>
    <v>Kyrgyzstan, historically known as Kirghizia, officially the Kyrgyz Republic, is a mountainous landlocked country in Central Asia. Kyrgyzstan is bordered by Kazakhstan to the north, Uzbekistan to the west, Tajikistan to the south, and China to the east. Its capital and largest city is Bishkek. Ethnic Kyrgyz make up the majority of the country's six million people, followed by significant minorities of Uzbeks and Russians. The Kyrgyz language is closely related to other Turkic languages.</v>
    <v>5213</v>
    <v>5214</v>
    <v>5215</v>
    <v>5216</v>
    <v>668</v>
    <v>5217</v>
    <v>5218</v>
    <v>5219</v>
    <v>5220</v>
    <v>5209</v>
    <v>5221</v>
    <v>5222</v>
    <v>2019</v>
    <v>1470</v>
    <v>5223</v>
    <v>Kyrgyzstan</v>
    <v>National Anthem of the Kyrgyz Republic</v>
    <v>5224</v>
    <v>Kyrgyz Republic</v>
    <v>5225</v>
    <v>5226</v>
    <v>5227</v>
    <v>2029</v>
    <v>4713</v>
    <v>634</v>
    <v>1074</v>
    <v>432</v>
    <v>5228</v>
    <v>1928</v>
    <v>5229</v>
    <v>5237</v>
    <v>5238</v>
    <v>5239</v>
    <v>5240</v>
    <v>Kyrgyzstan</v>
    <v>5241</v>
    <v>mdp/vdpid/130</v>
  </rv>
  <rv s="0">
    <v>536870912</v>
    <v>Laos</v>
    <v>11c0d945-090a-d0d7-d3dc-dc4c96acbd4a</v>
    <v>en-US</v>
    <v>Map</v>
  </rv>
  <rv s="1">
    <fb>0.10264298093587501</fb>
    <v>28</v>
  </rv>
  <rv s="1">
    <fb>236800</fb>
    <v>29</v>
  </rv>
  <rv s="1">
    <fb>129000</fb>
    <v>29</v>
  </rv>
  <rv s="1">
    <fb>23.548999999999999</fb>
    <v>30</v>
  </rv>
  <rv s="1">
    <fb>856</fb>
    <v>31</v>
  </rv>
  <rv s="0">
    <v>536870912</v>
    <v>Vientiane</v>
    <v>a5f88abd-8d89-0b82-371a-7b61d0882090</v>
    <v>en-US</v>
    <v>Map</v>
  </rv>
  <rv s="1">
    <fb>17762.948</fb>
    <v>29</v>
  </rv>
  <rv s="1">
    <fb>135.86625228013901</fb>
    <v>32</v>
  </rv>
  <rv s="1">
    <fb>3.3228139373129101E-2</fb>
    <v>28</v>
  </rv>
  <rv s="1">
    <fb>2.6669999999999998</fb>
    <v>30</v>
  </rv>
  <rv s="1">
    <fb>0.82108232574198392</fb>
    <v>28</v>
  </rv>
  <rv s="1">
    <fb>18173839128.269901</fb>
    <v>34</v>
  </rv>
  <rv s="1">
    <fb>1.0236099000000001</fb>
    <v>28</v>
  </rv>
  <rv s="1">
    <fb>0.14966760000000001</fb>
    <v>28</v>
  </rv>
  <rv s="2">
    <v>25</v>
    <v>26</v>
    <v>980</v>
    <v>6</v>
    <v>0</v>
    <v>Image of Laos</v>
  </rv>
  <rv s="1">
    <fb>37.6</fb>
    <v>36</v>
  </rv>
  <rv s="0">
    <v>805306368</v>
    <v>Thongloun Sisoulith (President)</v>
    <v>d8ac4dd9-62ca-eb4c-956a-812171790ca5</v>
    <v>en-US</v>
    <v>Generic</v>
  </rv>
  <rv s="0">
    <v>805306368</v>
    <v>Phankham Viphavan (Prime Minister)</v>
    <v>1a618549-0f81-6004-d8b4-2ee1a50aca03</v>
    <v>en-US</v>
    <v>Generic</v>
  </rv>
  <rv s="3">
    <v>295</v>
  </rv>
  <rv s="4">
    <v>https://www.bing.com/search?q=laos&amp;form=skydnc</v>
    <v>Learn more on Bing</v>
  </rv>
  <rv s="1">
    <fb>67.61</fb>
    <v>36</v>
  </rv>
  <rv s="1">
    <fb>185</fb>
    <v>36</v>
  </rv>
  <rv s="3">
    <v>296</v>
  </rv>
  <rv s="1">
    <fb>0.45365326220000002</fb>
    <v>28</v>
  </rv>
  <rv s="1">
    <fb>0.37259999999999999</fb>
    <v>30</v>
  </rv>
  <rv s="1">
    <fb>7169455</fb>
    <v>29</v>
  </rv>
  <rv s="1">
    <fb>0.29799999999999999</fb>
    <v>28</v>
  </rv>
  <rv s="1">
    <fb>0.44600000000000001</fb>
    <v>28</v>
  </rv>
  <rv s="1">
    <fb>0.78473999023437502</fb>
    <v>28</v>
  </rv>
  <rv s="0">
    <v>536870912</v>
    <v>Vientiane Prefecture</v>
    <v>f92d17f7-5728-2af6-1825-f861c3d31771</v>
    <v>en-US</v>
    <v>Map</v>
  </rv>
  <rv s="0">
    <v>536870912</v>
    <v>Xaisomboun</v>
    <v>e9a19c24-30e1-ef67-cee9-3cc18021569e</v>
    <v>en-US</v>
    <v>Map</v>
  </rv>
  <rv s="3">
    <v>297</v>
  </rv>
  <rv s="1">
    <fb>0.129430993761254</fb>
    <v>28</v>
  </rv>
  <rv s="1">
    <fb>0.24100000000000002</fb>
    <v>28</v>
  </rv>
  <rv s="1">
    <fb>6.2599998712539696E-3</fb>
    <v>37</v>
  </rv>
  <rv s="1">
    <fb>2555552</fb>
    <v>29</v>
  </rv>
  <rv s="54">
    <v>#VALUE!</v>
    <v>en-US</v>
    <v>11c0d945-090a-d0d7-d3dc-dc4c96acbd4a</v>
    <v>536870912</v>
    <v>1</v>
    <v>977</v>
    <v>978</v>
    <v>Laos</v>
    <v>24</v>
    <v>25</v>
    <v>Map</v>
    <v>26</v>
    <v>979</v>
    <v>LA</v>
    <v>5244</v>
    <v>5245</v>
    <v>5246</v>
    <v>5247</v>
    <v>5248</v>
    <v>5249</v>
    <v>5250</v>
    <v>5251</v>
    <v>5252</v>
    <v>LAK</v>
    <v>Laos, officially the Lao People's Democratic Republic, is a socialist state and the only landlocked country in Southeast Asia. At the heart of the Indochinese Peninsula, Laos is bordered by Myanmar and China to the northwest, Vietnam to the east, Cambodia to the southeast, and Thailand to the west and southwest. Its capital and largest city is Vientiane.</v>
    <v>5253</v>
    <v>5254</v>
    <v>559</v>
    <v>5255</v>
    <v>5256</v>
    <v>5257</v>
    <v>5258</v>
    <v>5259</v>
    <v>5249</v>
    <v>5262</v>
    <v>5263</v>
    <v>5264</v>
    <v>5265</v>
    <v>3101</v>
    <v>Laos</v>
    <v>Pheng Xat Lao</v>
    <v>5266</v>
    <v>Lao People's Democratic Republic</v>
    <v>5267</v>
    <v>5268</v>
    <v>5269</v>
    <v>3048</v>
    <v>5270</v>
    <v>5271</v>
    <v>1162</v>
    <v>3741</v>
    <v>3676</v>
    <v>1322</v>
    <v>5272</v>
    <v>5275</v>
    <v>5276</v>
    <v>1841</v>
    <v>5277</v>
    <v>5278</v>
    <v>Laos</v>
    <v>5279</v>
    <v>mdp/vdpid/138</v>
  </rv>
  <rv s="0">
    <v>536870912</v>
    <v>Latvia</v>
    <v>76511c15-b60b-948f-e9c7-f9bd9d9c4ece</v>
    <v>en-US</v>
    <v>Map</v>
  </rv>
  <rv s="1">
    <fb>0.31055001608234201</fb>
    <v>28</v>
  </rv>
  <rv s="1">
    <fb>64589</fb>
    <v>29</v>
  </rv>
  <rv s="1">
    <fb>10</fb>
    <v>30</v>
  </rv>
  <rv s="1">
    <fb>371</fb>
    <v>31</v>
  </rv>
  <rv s="0">
    <v>536870912</v>
    <v>Riga</v>
    <v>28ba38b3-e530-65db-5053-2ad0f32507de</v>
    <v>en-US</v>
    <v>Map</v>
  </rv>
  <rv s="1">
    <fb>7003.97</fb>
    <v>29</v>
  </rv>
  <rv s="1">
    <fb>116.85698464327299</fb>
    <v>32</v>
  </rv>
  <rv s="1">
    <fb>2.8114092007562198E-2</fb>
    <v>28</v>
  </rv>
  <rv s="1">
    <fb>3507.4045206547198</fb>
    <v>29</v>
  </rv>
  <rv s="1">
    <fb>1.6</fb>
    <v>30</v>
  </rv>
  <rv s="1">
    <fb>0.53978769738561394</fb>
    <v>28</v>
  </rv>
  <rv s="1">
    <fb>56.717427573372497</fb>
    <v>36</v>
  </rv>
  <rv s="1">
    <fb>1.1599999999999999</fb>
    <v>33</v>
  </rv>
  <rv s="1">
    <fb>34117202555.066601</fb>
    <v>34</v>
  </rv>
  <rv s="1">
    <fb>0.99367839999999996</fb>
    <v>28</v>
  </rv>
  <rv s="1">
    <fb>0.88057429999999992</fb>
    <v>28</v>
  </rv>
  <rv s="1">
    <fb>3.3</fb>
    <v>36</v>
  </rv>
  <rv s="0">
    <v>805306368</v>
    <v>Egils Levits (President)</v>
    <v>18ffb51b-7946-c7e3-0268-db368f061eda</v>
    <v>en-US</v>
    <v>Generic</v>
  </rv>
  <rv s="0">
    <v>805306368</v>
    <v>Arturs Krišjānis Kariņš (Prime Minister)</v>
    <v>f4085208-b4bc-a122-7b01-885e68875951</v>
    <v>en-US</v>
    <v>Generic</v>
  </rv>
  <rv s="3">
    <v>298</v>
  </rv>
  <rv s="4">
    <v>https://www.bing.com/search?q=latvia&amp;form=skydnc</v>
    <v>Learn more on Bing</v>
  </rv>
  <rv s="1">
    <fb>74.678048780487799</fb>
    <v>36</v>
  </rv>
  <rv s="1">
    <fb>19</fb>
    <v>36</v>
  </rv>
  <rv s="1">
    <fb>2.8</fb>
    <v>33</v>
  </rv>
  <rv s="3">
    <v>299</v>
  </rv>
  <rv s="1">
    <fb>0.41623710610000003</fb>
    <v>28</v>
  </rv>
  <rv s="1">
    <fb>3.1905000000000001</fb>
    <v>30</v>
  </rv>
  <rv s="1">
    <fb>1912789</fb>
    <v>29</v>
  </rv>
  <rv s="1">
    <fb>0.61410999298095703</fb>
    <v>28</v>
  </rv>
  <rv s="0">
    <v>536870912</v>
    <v>Jūrmala</v>
    <v>b53197a1-c6da-44d4-6c8b-b9fc5b3319d2</v>
    <v>en-US</v>
    <v>Map</v>
  </rv>
  <rv s="0">
    <v>536870912</v>
    <v>Daugavpils</v>
    <v>4e5a5f86-90d5-62bf-5706-7846070ac222</v>
    <v>en-US</v>
    <v>Map</v>
  </rv>
  <rv s="0">
    <v>536870912</v>
    <v>Liepāja</v>
    <v>dfd39be7-dd1e-dd81-ac22-7e76fd127d61</v>
    <v>en-US</v>
    <v>Map</v>
  </rv>
  <rv s="0">
    <v>536870912</v>
    <v>Ventspils</v>
    <v>0528f2b2-5eb9-8bbc-6bbd-5de31f2222b6</v>
    <v>en-US</v>
    <v>Map</v>
  </rv>
  <rv s="0">
    <v>536870912</v>
    <v>Jelgava</v>
    <v>b04f0327-437a-1fc1-17dc-740d1d38dba9</v>
    <v>en-US</v>
    <v>Map</v>
  </rv>
  <rv s="0">
    <v>536870912</v>
    <v>Valmiera</v>
    <v>3aab869a-d293-3264-01d9-f4734906ae56</v>
    <v>en-US</v>
    <v>Map</v>
  </rv>
  <rv s="0">
    <v>536870912</v>
    <v>Rēzekne</v>
    <v>8d930e7b-793d-f10f-fab9-eb4f8dc90d0a</v>
    <v>en-US</v>
    <v>Map</v>
  </rv>
  <rv s="0">
    <v>536870912</v>
    <v>Jēkabpils</v>
    <v>62882a74-fadf-da76-905b-75acf15a12e7</v>
    <v>en-US</v>
    <v>Map</v>
  </rv>
  <rv s="0">
    <v>536870912</v>
    <v>Kārsava</v>
    <v>ded6a3cc-a2dc-cb24-4ae2-f9e58be59863</v>
    <v>en-US</v>
    <v>Map</v>
  </rv>
  <rv s="0">
    <v>536870912</v>
    <v>Varakļāni</v>
    <v>2f940a92-b8ee-5598-68d6-854e2360cd32</v>
    <v>en-US</v>
    <v>Map</v>
  </rv>
  <rv s="0">
    <v>536870912</v>
    <v>Naukšēni Municipality</v>
    <v>d0450d7e-707d-9040-3b05-292579d092c4</v>
    <v>en-US</v>
    <v>Map</v>
  </rv>
  <rv s="0">
    <v>536870912</v>
    <v>Talsi Municipality</v>
    <v>d1f9c9fc-5e50-9b80-0697-93ecda5021ce</v>
    <v>en-US</v>
    <v>Map</v>
  </rv>
  <rv s="0">
    <v>536870912</v>
    <v>Baldone Municipality</v>
    <v>f433962a-8933-b39b-6eab-48b738af80ea</v>
    <v>en-US</v>
    <v>Map</v>
  </rv>
  <rv s="0">
    <v>536870912</v>
    <v>Ventspils Municipality</v>
    <v>e6848574-695c-f74c-82b2-a32baa4c7f8e</v>
    <v>en-US</v>
    <v>Map</v>
  </rv>
  <rv s="0">
    <v>536870912</v>
    <v>Rēzekne Municipality</v>
    <v>e52c883c-bce7-45e4-82c9-46eff1fb92b3</v>
    <v>en-US</v>
    <v>Map</v>
  </rv>
  <rv s="0">
    <v>536870912</v>
    <v>Ropaži Municipality</v>
    <v>92c730b5-2040-fe12-1978-d80880cc4abb</v>
    <v>en-US</v>
    <v>Map</v>
  </rv>
  <rv s="0">
    <v>536870912</v>
    <v>Limbaži Municipality</v>
    <v>69df87e9-2431-89f3-c3d6-436e011fd5ff</v>
    <v>en-US</v>
    <v>Map</v>
  </rv>
  <rv s="0">
    <v>536870912</v>
    <v>Mārupe Municipality</v>
    <v>b77c49e7-961d-fe7b-2521-383816eff92f</v>
    <v>en-US</v>
    <v>Map</v>
  </rv>
  <rv s="0">
    <v>536870912</v>
    <v>Ludza Municipality</v>
    <v>a898bad2-677f-1056-d7d0-bf98884c7b05</v>
    <v>en-US</v>
    <v>Map</v>
  </rv>
  <rv s="0">
    <v>536870912</v>
    <v>Balvi Municipality</v>
    <v>ab3146a5-f450-3e2c-e47e-5f3a1624257e</v>
    <v>en-US</v>
    <v>Map</v>
  </rv>
  <rv s="0">
    <v>536870912</v>
    <v>Alūksne Municipality</v>
    <v>f3457abd-4feb-a1cf-785e-f40f0829f1ba</v>
    <v>en-US</v>
    <v>Map</v>
  </rv>
  <rv s="0">
    <v>536870912</v>
    <v>Burtnieki Municipality</v>
    <v>4ce21d19-14a8-2971-d38c-d0b8a0e85020</v>
    <v>en-US</v>
    <v>Map</v>
  </rv>
  <rv s="0">
    <v>536870912</v>
    <v>Cēsis Municipality</v>
    <v>c57e45c5-5fd8-c60f-0ea6-230aebfe91b5</v>
    <v>en-US</v>
    <v>Map</v>
  </rv>
  <rv s="0">
    <v>536870912</v>
    <v>Kocēni Municipality</v>
    <v>5602f1dd-149e-fa4d-2373-4ba50b2323d2</v>
    <v>en-US</v>
    <v>Map</v>
  </rv>
  <rv s="0">
    <v>536870912</v>
    <v>Madona Municipality</v>
    <v>bf017ae3-3323-45c7-88b5-0639958a8192</v>
    <v>en-US</v>
    <v>Map</v>
  </rv>
  <rv s="0">
    <v>536870912</v>
    <v>Rundāle Municipality</v>
    <v>533a2de1-3779-b13a-aa56-ed3b83fd53d0</v>
    <v>en-US</v>
    <v>Map</v>
  </rv>
  <rv s="0">
    <v>536870912</v>
    <v>Kandava Municipality</v>
    <v>99c4db77-8ad4-4c65-9c91-573f3cc30454</v>
    <v>en-US</v>
    <v>Map</v>
  </rv>
  <rv s="0">
    <v>536870912</v>
    <v>Lubāna Municipality</v>
    <v>caf94297-fa50-a99c-95a2-d0bf48b83e64</v>
    <v>en-US</v>
    <v>Map</v>
  </rv>
  <rv s="0">
    <v>536870912</v>
    <v>Viļāni Municipality</v>
    <v>7ebeb0a9-e7e5-1c6a-1059-744d83e064be</v>
    <v>en-US</v>
    <v>Map</v>
  </rv>
  <rv s="0">
    <v>536870912</v>
    <v>Tērvete Municipality</v>
    <v>47f44eb5-a7df-d6d2-920d-c0fc7a809856</v>
    <v>en-US</v>
    <v>Map</v>
  </rv>
  <rv s="0">
    <v>536870912</v>
    <v>Tukums Municipality</v>
    <v>a127da9a-a8bf-04e4-4ef1-eb93344c453f</v>
    <v>en-US</v>
    <v>Map</v>
  </rv>
  <rv s="0">
    <v>536870912</v>
    <v>Iecava Municipality</v>
    <v>2d17de83-356a-8e88-3bab-1da17af6e01d</v>
    <v>en-US</v>
    <v>Map</v>
  </rv>
  <rv s="0">
    <v>536870912</v>
    <v>Aloja Municipality</v>
    <v>87d24c3f-2d38-4808-9a8a-d3d131dc4a43</v>
    <v>en-US</v>
    <v>Map</v>
  </rv>
  <rv s="0">
    <v>536870912</v>
    <v>Aknīste Municipality</v>
    <v>741c24a1-bdc0-94e1-4dcf-6e0d1b5d7133</v>
    <v>en-US</v>
    <v>Map</v>
  </rv>
  <rv s="0">
    <v>536870912</v>
    <v>Nīca Municipality</v>
    <v>fb8a3e1b-fe69-6fae-42bd-0679aa16e1a9</v>
    <v>en-US</v>
    <v>Map</v>
  </rv>
  <rv s="0">
    <v>536870912</v>
    <v>Vecpiebalga Municipality</v>
    <v>b393d6b6-3ae0-4047-8447-ed5ee0bbf1cc</v>
    <v>en-US</v>
    <v>Map</v>
  </rv>
  <rv s="0">
    <v>536870912</v>
    <v>Līvāni Municipality</v>
    <v>b212a4e1-83e7-4094-9a29-5ec611033e55</v>
    <v>en-US</v>
    <v>Map</v>
  </rv>
  <rv s="0">
    <v>536870912</v>
    <v>Daugavpils Municipality</v>
    <v>773963e6-64d9-b85b-5eac-302bf2a3ec81</v>
    <v>en-US</v>
    <v>Map</v>
  </rv>
  <rv s="0">
    <v>536870912</v>
    <v>Dagda Municipality</v>
    <v>73f875ab-3251-35c8-32c4-3c400e60b6d6</v>
    <v>en-US</v>
    <v>Map</v>
  </rv>
  <rv s="0">
    <v>536870912</v>
    <v>Priekuļi Municipality</v>
    <v>486a7ea0-45d8-3e73-f4a6-3d06d6c08fa6</v>
    <v>en-US</v>
    <v>Map</v>
  </rv>
  <rv s="0">
    <v>536870912</v>
    <v>Skrīveri Municipality</v>
    <v>b4cc21f1-1127-917f-eb85-fba26428df3b</v>
    <v>en-US</v>
    <v>Map</v>
  </rv>
  <rv s="0">
    <v>536870912</v>
    <v>Aizkraukle Municipality</v>
    <v>95025a04-c409-5a38-ce34-511ff7028d37</v>
    <v>en-US</v>
    <v>Map</v>
  </rv>
  <rv s="0">
    <v>536870912</v>
    <v>Jēkabpils Municipality</v>
    <v>e97e0fa9-8a7d-44ab-8d2f-43202a9d0c2e</v>
    <v>en-US</v>
    <v>Map</v>
  </rv>
  <rv s="0">
    <v>536870912</v>
    <v>Grobiņa Municipality</v>
    <v>4b1f9b19-2dff-d177-d69b-3d96892ed82c</v>
    <v>en-US</v>
    <v>Map</v>
  </rv>
  <rv s="0">
    <v>536870912</v>
    <v>Krimulda Municipality</v>
    <v>7bf8b4c8-6ac5-4e82-ab7c-f2e56c0ffb62</v>
    <v>en-US</v>
    <v>Map</v>
  </rv>
  <rv s="0">
    <v>536870912</v>
    <v>Amata Municipality</v>
    <v>fdd456f5-778d-448e-b507-66bbe9a04833</v>
    <v>en-US</v>
    <v>Map</v>
  </rv>
  <rv s="0">
    <v>536870912</v>
    <v>Krāslava Municipality</v>
    <v>4cc90cd3-e186-1c7d-d523-ea2467b922e5</v>
    <v>en-US</v>
    <v>Map</v>
  </rv>
  <rv s="0">
    <v>536870912</v>
    <v>Kuldīga Municipality</v>
    <v>8c1ed23e-d3e5-ff9c-9ef6-b6e4785adb33</v>
    <v>en-US</v>
    <v>Map</v>
  </rv>
  <rv s="0">
    <v>536870912</v>
    <v>Aizpute Municipality</v>
    <v>16529e6c-f2ac-2885-1ef4-7a356784edc5</v>
    <v>en-US</v>
    <v>Map</v>
  </rv>
  <rv s="0">
    <v>536870912</v>
    <v>Strenči Municipality</v>
    <v>7bcd1518-5656-200c-5f7c-9c5f8850b0b8</v>
    <v>en-US</v>
    <v>Map</v>
  </rv>
  <rv s="0">
    <v>536870912</v>
    <v>Pļaviņas Municipality</v>
    <v>6fcba523-b97f-29a3-5df9-edaf4322b61b</v>
    <v>en-US</v>
    <v>Map</v>
  </rv>
  <rv s="0">
    <v>536870912</v>
    <v>Gulbene Municipality</v>
    <v>84bcd265-d604-17c7-fef6-d42c1d4d7cbb</v>
    <v>en-US</v>
    <v>Map</v>
  </rv>
  <rv s="0">
    <v>536870912</v>
    <v>Jaunpiebalga Municipality</v>
    <v>98502c52-4765-4ef2-9ff6-77ed8a9fa5b7</v>
    <v>en-US</v>
    <v>Map</v>
  </rv>
  <rv s="0">
    <v>536870912</v>
    <v>Ogre Municipality</v>
    <v>24ff0d4d-4547-805f-28cc-2063223786c6</v>
    <v>en-US</v>
    <v>Map</v>
  </rv>
  <rv s="0">
    <v>536870912</v>
    <v>Jaunjelgava Municipality</v>
    <v>fba5a4ed-93a0-4be1-b3ce-8d13172f1500</v>
    <v>en-US</v>
    <v>Map</v>
  </rv>
  <rv s="0">
    <v>536870912</v>
    <v>Ilūkste Municipality</v>
    <v>66edeeca-90a4-e69f-036f-a3e0107ae452</v>
    <v>en-US</v>
    <v>Map</v>
  </rv>
  <rv s="0">
    <v>536870912</v>
    <v>Sigulda Municipality</v>
    <v>b0b6c801-d347-4a34-737b-c8ae17fd663b</v>
    <v>en-US</v>
    <v>Map</v>
  </rv>
  <rv s="0">
    <v>536870912</v>
    <v>Vaiņode Municipality</v>
    <v>b81e63b2-dc93-3ca5-4472-c5e86ffbfdd7</v>
    <v>en-US</v>
    <v>Map</v>
  </rv>
  <rv s="0">
    <v>536870912</v>
    <v>Mazsalaca Municipality</v>
    <v>fe882855-cbe8-ffc8-b961-060ef13e8204</v>
    <v>en-US</v>
    <v>Map</v>
  </rv>
  <rv s="0">
    <v>536870912</v>
    <v>Bauska Municipality</v>
    <v>90655b42-8034-4c85-9485-82097327b7b6</v>
    <v>en-US</v>
    <v>Map</v>
  </rv>
  <rv s="0">
    <v>536870912</v>
    <v>Nereta Municipality</v>
    <v>55a7dc26-4c2d-48e2-94bc-22db851f15b9</v>
    <v>en-US</v>
    <v>Map</v>
  </rv>
  <rv s="0">
    <v>536870912</v>
    <v>Beverīna Municipality</v>
    <v>86e998e5-8e6b-463e-d7f3-93d8182bfb8e</v>
    <v>en-US</v>
    <v>Map</v>
  </rv>
  <rv s="0">
    <v>536870912</v>
    <v>Viesīte Municipality</v>
    <v>24099be6-7cfa-2469-d56d-4a6271ad2ea5</v>
    <v>en-US</v>
    <v>Map</v>
  </rv>
  <rv s="0">
    <v>536870912</v>
    <v>Dobele Municipality</v>
    <v>2f3e6893-e833-cc74-07dc-36c9113d86e4</v>
    <v>en-US</v>
    <v>Map</v>
  </rv>
  <rv s="0">
    <v>536870912</v>
    <v>Saulkrasti Municipality</v>
    <v>ed87a439-24a5-4351-9dab-c05afd5ba637</v>
    <v>en-US</v>
    <v>Map</v>
  </rv>
  <rv s="0">
    <v>536870912</v>
    <v>Mērsrags Municipality</v>
    <v>4aa810e0-3d30-b751-bf45-427e236e34a6</v>
    <v>en-US</v>
    <v>Map</v>
  </rv>
  <rv s="0">
    <v>536870912</v>
    <v>Jelgava Municipality</v>
    <v>fe0e93f0-1d52-979d-cc11-59f15a5291fb</v>
    <v>en-US</v>
    <v>Map</v>
  </rv>
  <rv s="0">
    <v>536870912</v>
    <v>Engure Municipality</v>
    <v>aeed18e1-fac1-4d4b-b87f-7db6cac987e6</v>
    <v>en-US</v>
    <v>Map</v>
  </rv>
  <rv s="0">
    <v>536870912</v>
    <v>Babīte Municipality</v>
    <v>7f15b32f-3c71-2350-05c0-dd49106a9f2a</v>
    <v>en-US</v>
    <v>Map</v>
  </rv>
  <rv s="0">
    <v>536870912</v>
    <v>Sēja Municipality</v>
    <v>f2195bdb-7143-22dc-e1a1-d541086dec56</v>
    <v>en-US</v>
    <v>Map</v>
  </rv>
  <rv s="0">
    <v>536870912</v>
    <v>Preiļi Municipality</v>
    <v>f5144f2e-4f63-49fb-86a6-93a956345130</v>
    <v>en-US</v>
    <v>Map</v>
  </rv>
  <rv s="0">
    <v>536870912</v>
    <v>Mālpils Municipality</v>
    <v>26c2b099-96e3-34fa-922c-d087ed484629</v>
    <v>en-US</v>
    <v>Map</v>
  </rv>
  <rv s="0">
    <v>536870912</v>
    <v>Līgatne Municipality</v>
    <v>c5f79def-4599-5f6b-6d38-4ac396d6fe90</v>
    <v>en-US</v>
    <v>Map</v>
  </rv>
  <rv s="0">
    <v>536870912</v>
    <v>Krustpils Municipality</v>
    <v>71f50272-f39a-311c-bd67-bc4631c6ead3</v>
    <v>en-US</v>
    <v>Map</v>
  </rv>
  <rv s="0">
    <v>536870912</v>
    <v>Salaspils Municipality</v>
    <v>7c112789-52a0-4b20-8051-57f2f93d8016</v>
    <v>en-US</v>
    <v>Map</v>
  </rv>
  <rv s="0">
    <v>536870912</v>
    <v>Vārkava Municipality</v>
    <v>086ee51e-5241-dafe-9f61-f294c3936596</v>
    <v>en-US</v>
    <v>Map</v>
  </rv>
  <rv s="0">
    <v>536870912</v>
    <v>Rugāji Municipality</v>
    <v>f49888ec-5ddf-eb38-fdd3-8573337f7fc1</v>
    <v>en-US</v>
    <v>Map</v>
  </rv>
  <rv s="0">
    <v>536870912</v>
    <v>Stopiņi Municipality</v>
    <v>03e7834e-9845-4cf8-e9b8-9a69430b2927</v>
    <v>en-US</v>
    <v>Map</v>
  </rv>
  <rv s="0">
    <v>536870912</v>
    <v>Carnikava Municipality</v>
    <v>6c67e43f-7ce8-4b95-ab5f-825f1cc08e6b</v>
    <v>en-US</v>
    <v>Map</v>
  </rv>
  <rv s="0">
    <v>536870912</v>
    <v>Cesvaine Municipality</v>
    <v>ec1951c4-ae79-4386-a326-29c30ed9979a</v>
    <v>en-US</v>
    <v>Map</v>
  </rv>
  <rv s="0">
    <v>536870912</v>
    <v>Aglona Municipality</v>
    <v>4215b6b4-7c37-19c0-e2d9-3fa604feae4c</v>
    <v>en-US</v>
    <v>Map</v>
  </rv>
  <rv s="0">
    <v>536870912</v>
    <v>Vecumnieki Municipality</v>
    <v>c5ee0fc4-8577-4300-86dd-3b2e0d29ae85</v>
    <v>en-US</v>
    <v>Map</v>
  </rv>
  <rv s="0">
    <v>536870912</v>
    <v>Ķekava Municipality</v>
    <v>111437c1-6ac8-40cc-e456-aa1de452cce6</v>
    <v>en-US</v>
    <v>Map</v>
  </rv>
  <rv s="0">
    <v>536870912</v>
    <v>Valka Municipality</v>
    <v>cde06364-3fe3-412c-9832-cb0d2b4f51b4</v>
    <v>en-US</v>
    <v>Map</v>
  </rv>
  <rv s="0">
    <v>536870912</v>
    <v>Roja Municipality</v>
    <v>b386fd30-eb29-d691-e930-ea6d0cae3d24</v>
    <v>en-US</v>
    <v>Map</v>
  </rv>
  <rv s="0">
    <v>536870912</v>
    <v>Alsunga Municipality</v>
    <v>8a409f4c-c2c1-c335-8b60-38bf28a34bce</v>
    <v>en-US</v>
    <v>Map</v>
  </rv>
  <rv s="0">
    <v>536870912</v>
    <v>Cibla Municipality</v>
    <v>865e4fe5-7132-4039-b413-c507f2b982e7</v>
    <v>en-US</v>
    <v>Map</v>
  </rv>
  <rv s="0">
    <v>536870912</v>
    <v>Salacgrīva Municipality</v>
    <v>80ef951c-2550-24ca-cf7b-4342861886eb</v>
    <v>en-US</v>
    <v>Map</v>
  </rv>
  <rv s="0">
    <v>536870912</v>
    <v>Auce Municipality</v>
    <v>cd68a410-3b71-8eae-1b5c-0185dfe4124f</v>
    <v>en-US</v>
    <v>Map</v>
  </rv>
  <rv s="0">
    <v>536870912</v>
    <v>Ozolnieki Municipality</v>
    <v>72766bce-4d81-1778-097e-317d1d983123</v>
    <v>en-US</v>
    <v>Map</v>
  </rv>
  <rv s="0">
    <v>536870912</v>
    <v>Durbe Municipality</v>
    <v>8f5a661d-9297-4b3b-9bcd-90bf0cdd31c2</v>
    <v>en-US</v>
    <v>Map</v>
  </rv>
  <rv s="0">
    <v>536870912</v>
    <v>Dundaga Municipality</v>
    <v>e7427ccb-691c-905d-ed13-ad1d3870553f</v>
    <v>en-US</v>
    <v>Map</v>
  </rv>
  <rv s="0">
    <v>536870912</v>
    <v>Ērgļi Municipality</v>
    <v>bacc2eec-b43e-40fa-e69d-d2b14a4095b2</v>
    <v>en-US</v>
    <v>Map</v>
  </rv>
  <rv s="0">
    <v>536870912</v>
    <v>Pāvilosta Municipality</v>
    <v>3b324166-e091-6850-154f-c36abebe360a</v>
    <v>en-US</v>
    <v>Map</v>
  </rv>
  <rv s="0">
    <v>536870912</v>
    <v>Inčukalns Municipality</v>
    <v>0beb8468-a9b3-b0a6-7cce-3ba8237b7da6</v>
    <v>en-US</v>
    <v>Map</v>
  </rv>
  <rv s="0">
    <v>536870912</v>
    <v>Ķegums Municipality</v>
    <v>824bd57c-a023-2e58-f5ea-3310deb8260f</v>
    <v>en-US</v>
    <v>Map</v>
  </rv>
  <rv s="0">
    <v>536870912</v>
    <v>Olaine Municipality</v>
    <v>f59d02c5-1ef0-44ab-b209-23b73010c646</v>
    <v>en-US</v>
    <v>Map</v>
  </rv>
  <rv s="0">
    <v>536870912</v>
    <v>Garkalne Municipality</v>
    <v>28be309a-5e95-4da2-aa78-41d9c3a3c30e</v>
    <v>en-US</v>
    <v>Map</v>
  </rv>
  <rv s="0">
    <v>536870912</v>
    <v>Pārgauja Municipality</v>
    <v>f292c99e-6314-d515-6f03-128d1ba465c0</v>
    <v>en-US</v>
    <v>Map</v>
  </rv>
  <rv s="0">
    <v>536870912</v>
    <v>Rūjiena Municipality</v>
    <v>fed40cd7-e234-657a-a11b-8dea201dd6d0</v>
    <v>en-US</v>
    <v>Map</v>
  </rv>
  <rv s="0">
    <v>536870912</v>
    <v>Skrunda Municipality</v>
    <v>cc4d65f9-aa12-fccc-cc2d-a9b8bebee8e1</v>
    <v>en-US</v>
    <v>Map</v>
  </rv>
  <rv s="0">
    <v>536870912</v>
    <v>Brocēni Municipality</v>
    <v>2722733f-5fa2-6550-ece2-e9dfd4421c4a</v>
    <v>en-US</v>
    <v>Map</v>
  </rv>
  <rv s="0">
    <v>536870912</v>
    <v>Jaunpils Municipality</v>
    <v>b55305fd-4269-056a-5170-90d1fe3baacb</v>
    <v>en-US</v>
    <v>Map</v>
  </rv>
  <rv s="0">
    <v>536870912</v>
    <v>Ape Municipality</v>
    <v>ea6e964f-6000-3fed-256e-1e9932fd0e1a</v>
    <v>en-US</v>
    <v>Map</v>
  </rv>
  <rv s="0">
    <v>536870912</v>
    <v>Viļaka Municipality</v>
    <v>cc2369ad-7dc3-f03b-ecdf-0128b0c81f89</v>
    <v>en-US</v>
    <v>Map</v>
  </rv>
  <rv s="0">
    <v>536870912</v>
    <v>Smiltene Municipality</v>
    <v>cf0dc05b-c4ea-7014-3892-05c1857d2a0c</v>
    <v>en-US</v>
    <v>Map</v>
  </rv>
  <rv s="0">
    <v>536870912</v>
    <v>Zilupe Municipality</v>
    <v>25491da1-9a80-aeed-c83c-52243cd65fe0</v>
    <v>en-US</v>
    <v>Map</v>
  </rv>
  <rv s="0">
    <v>536870912</v>
    <v>Rauna Municipality</v>
    <v>4c3c3491-90e5-4031-af60-7fa60f0850b2</v>
    <v>en-US</v>
    <v>Map</v>
  </rv>
  <rv s="0">
    <v>536870912</v>
    <v>Koknese Municipality</v>
    <v>9734311c-f332-4e1b-80b8-7fe322d499bd</v>
    <v>en-US</v>
    <v>Map</v>
  </rv>
  <rv s="0">
    <v>536870912</v>
    <v>Sala Municipality, Latvia</v>
    <v>909d33ec-ef4f-477e-927e-523005b6764d</v>
    <v>en-US</v>
    <v>Map</v>
  </rv>
  <rv s="0">
    <v>536870912</v>
    <v>Rucava Municipality</v>
    <v>ec2cd100-fdce-415c-ac3f-a219102ec293</v>
    <v>en-US</v>
    <v>Map</v>
  </rv>
  <rv s="0">
    <v>536870912</v>
    <v>Baltinava Municipality</v>
    <v>d5f3faf5-cbdf-e5f6-756c-06b9a409cdd1</v>
    <v>en-US</v>
    <v>Map</v>
  </rv>
  <rv s="0">
    <v>536870912</v>
    <v>Lielvārde Municipality</v>
    <v>8bdeb832-8fbc-a8a5-bc39-a455b4f9f051</v>
    <v>en-US</v>
    <v>Map</v>
  </rv>
  <rv s="0">
    <v>536870912</v>
    <v>Ikšķile Municipality</v>
    <v>11f36a9d-1090-4972-1950-2eec64cf368b</v>
    <v>en-US</v>
    <v>Map</v>
  </rv>
  <rv s="0">
    <v>536870912</v>
    <v>Priekule Municipality</v>
    <v>e121d743-f0dd-464d-b422-8db726d0e033</v>
    <v>en-US</v>
    <v>Map</v>
  </rv>
  <rv s="0">
    <v>536870912</v>
    <v>Riebiņi Municipality</v>
    <v>e6cac5f7-6025-df5b-b4eb-bd216dc4678b</v>
    <v>en-US</v>
    <v>Map</v>
  </rv>
  <rv s="0">
    <v>536870912</v>
    <v>Ādaži Municipality</v>
    <v>082fb7c1-121a-cff9-6d59-209bd9692d41</v>
    <v>en-US</v>
    <v>Map</v>
  </rv>
  <rv s="3">
    <v>300</v>
  </rv>
  <rv s="1">
    <fb>0.22888486346394601</fb>
    <v>28</v>
  </rv>
  <rv s="1">
    <fb>6.5199999809265108E-2</fb>
    <v>37</v>
  </rv>
  <rv s="1">
    <fb>1304943</fb>
    <v>29</v>
  </rv>
  <rv s="6">
    <v>#VALUE!</v>
    <v>en-US</v>
    <v>76511c15-b60b-948f-e9c7-f9bd9d9c4ece</v>
    <v>536870912</v>
    <v>1</v>
    <v>988</v>
    <v>48</v>
    <v>Latvia</v>
    <v>24</v>
    <v>49</v>
    <v>Map</v>
    <v>26</v>
    <v>989</v>
    <v>LV</v>
    <v>5282</v>
    <v>5283</v>
    <v>1231</v>
    <v>5284</v>
    <v>5285</v>
    <v>5286</v>
    <v>5287</v>
    <v>5288</v>
    <v>5289</v>
    <v>EUR</v>
    <v>Latvia, officially the Republic of Latvia, is a country in the Baltic region of Northern Europe. It is one of the Baltic states; and is bordered by Estonia to the north, Lithuania to the south, Russia to the east, Belarus to the southeast, and shares a maritime border with Sweden to the west. Latvia covers an area of 64,589 km², with a population of 1.9 million. The country has a temperate seasonal climate. Its capital and largest city is Riga. Latvians belong to the ethno-linguistic group of the Balts; and speak Latvian, one of the only two surviving Baltic languages. Russians are the most prominent minority in the country, at almost a quarter of the population.</v>
    <v>5290</v>
    <v>5291</v>
    <v>5292</v>
    <v>5293</v>
    <v>5294</v>
    <v>5295</v>
    <v>5296</v>
    <v>5297</v>
    <v>5298</v>
    <v>5286</v>
    <v>5301</v>
    <v>5302</v>
    <v>5303</v>
    <v>5304</v>
    <v>5305</v>
    <v>Latvia</v>
    <v>Dievs, svētī Latviju!</v>
    <v>5306</v>
    <v>Republic of Latvia</v>
    <v>5307</v>
    <v>5308</v>
    <v>5309</v>
    <v>3739</v>
    <v>3049</v>
    <v>1159</v>
    <v>2075</v>
    <v>1260</v>
    <v>1651</v>
    <v>4045</v>
    <v>5310</v>
    <v>5428</v>
    <v>5429</v>
    <v>1618</v>
    <v>2775</v>
    <v>5430</v>
    <v>Latvia</v>
    <v>5431</v>
    <v>mdp/vdpid/140</v>
  </rv>
  <rv s="0">
    <v>536870912</v>
    <v>Lebanon</v>
    <v>f2d30d7c-bea9-11b5-a8fe-a92d37480c87</v>
    <v>en-US</v>
    <v>Map</v>
  </rv>
  <rv s="1">
    <fb>0.64320625610948201</fb>
    <v>28</v>
  </rv>
  <rv s="1">
    <fb>10400</fb>
    <v>29</v>
  </rv>
  <rv s="1">
    <fb>80000</fb>
    <v>29</v>
  </rv>
  <rv s="1">
    <fb>17.545000000000002</fb>
    <v>30</v>
  </rv>
  <rv s="1">
    <fb>961</fb>
    <v>31</v>
  </rv>
  <rv s="0">
    <v>536870912</v>
    <v>Beirut</v>
    <v>afaaff6f-4112-4894-7e7e-2ca7359df5cf</v>
    <v>en-US</v>
    <v>Map</v>
  </rv>
  <rv s="1">
    <fb>24796.254000000001</fb>
    <v>29</v>
  </rv>
  <rv s="1">
    <fb>130.024611761339</fb>
    <v>32</v>
  </rv>
  <rv s="1">
    <fb>3.0053894939038001E-2</fb>
    <v>28</v>
  </rv>
  <rv s="1">
    <fb>2588.30067018927</fb>
    <v>29</v>
  </rv>
  <rv s="1">
    <fb>2.0870000000000002</fb>
    <v>30</v>
  </rv>
  <rv s="1">
    <fb>0.134291304870785</fb>
    <v>28</v>
  </rv>
  <rv s="1">
    <fb>97.621101107806794</fb>
    <v>36</v>
  </rv>
  <rv s="1">
    <fb>0.74</fb>
    <v>33</v>
  </rv>
  <rv s="1">
    <fb>53367042272.172501</fb>
    <v>34</v>
  </rv>
  <rv s="1">
    <fb>0.95052829999999999</fb>
    <v>28</v>
  </rv>
  <rv s="1">
    <fb>0.26255430000000002</fb>
    <v>28</v>
  </rv>
  <rv s="1">
    <fb>6.4</fb>
    <v>36</v>
  </rv>
  <rv s="0">
    <v>536870912</v>
    <v>Tripoli</v>
    <v>dcf47e79-7932-9f6b-c8cc-b2fa2ae94735</v>
    <v>en-US</v>
    <v>Map</v>
  </rv>
  <rv s="0">
    <v>805306368</v>
    <v>Saad Hariri (Prime Minister)</v>
    <v>d230cac3-65b6-0dd6-6ead-56dbf18a173d</v>
    <v>en-US</v>
    <v>Generic</v>
  </rv>
  <rv s="0">
    <v>805306368</v>
    <v>Michel Aoun (President)</v>
    <v>022977ac-9c8c-91a2-c016-1508dd36d8fd</v>
    <v>en-US</v>
    <v>Generic</v>
  </rv>
  <rv s="3">
    <v>301</v>
  </rv>
  <rv s="4">
    <v>https://www.bing.com/search?q=lebanon&amp;form=skydnc</v>
    <v>Learn more on Bing</v>
  </rv>
  <rv s="1">
    <fb>78.875</fb>
    <v>36</v>
  </rv>
  <rv s="1">
    <fb>7735800000</fb>
    <v>34</v>
  </rv>
  <rv s="1">
    <fb>2.15</fb>
    <v>33</v>
  </rv>
  <rv s="3">
    <v>302</v>
  </rv>
  <rv s="1">
    <fb>0.32069597230000002</fb>
    <v>28</v>
  </rv>
  <rv s="1">
    <fb>2.1038000000000001</fb>
    <v>30</v>
  </rv>
  <rv s="1">
    <fb>6855713</fb>
    <v>29</v>
  </rv>
  <rv s="1">
    <fb>0.47013000488281298</fb>
    <v>28</v>
  </rv>
  <rv s="0">
    <v>536870912</v>
    <v>North Governorate</v>
    <v>638cd249-dbdd-b287-a3fb-c88a57e7cca0</v>
    <v>en-US</v>
    <v>Map</v>
  </rv>
  <rv s="0">
    <v>536870912</v>
    <v>Mount Lebanon Governorate</v>
    <v>7677f064-de66-965a-3358-73cd8c1b8d48</v>
    <v>en-US</v>
    <v>Map</v>
  </rv>
  <rv s="0">
    <v>536870912</v>
    <v>Beirut Governorate</v>
    <v>51248dc1-d152-b73a-bc60-aab6ea034eb4</v>
    <v>en-US</v>
    <v>Map</v>
  </rv>
  <rv s="0">
    <v>536870912</v>
    <v>South Governorate</v>
    <v>c8fdcdf5-28fe-7307-75c0-2c2f1d3e1162</v>
    <v>en-US</v>
    <v>Map</v>
  </rv>
  <rv s="0">
    <v>536870912</v>
    <v>Beqaa Governorate</v>
    <v>c9845962-193c-cf5c-bb2b-a1342db23cc0</v>
    <v>en-US</v>
    <v>Map</v>
  </rv>
  <rv s="0">
    <v>536870912</v>
    <v>Nabatieh Governorate</v>
    <v>99641455-8de4-a1c7-0c50-4e75b9f48b98</v>
    <v>en-US</v>
    <v>Map</v>
  </rv>
  <rv s="0">
    <v>536870912</v>
    <v>Akkar Governorate</v>
    <v>7c1acfaa-329a-1bfd-dd09-da8853693c0f</v>
    <v>en-US</v>
    <v>Map</v>
  </rv>
  <rv s="0">
    <v>536870912</v>
    <v>Baalbek-Hermel Governorate</v>
    <v>c98fb5ce-494f-dadd-5b33-004fc0f0726f</v>
    <v>en-US</v>
    <v>Map</v>
  </rv>
  <rv s="3">
    <v>303</v>
  </rv>
  <rv s="1">
    <fb>0.153087429268704</fb>
    <v>28</v>
  </rv>
  <rv s="1">
    <fb>6.2290000915527298E-2</fb>
    <v>37</v>
  </rv>
  <rv s="1">
    <fb>6084994</fb>
    <v>29</v>
  </rv>
  <rv s="7">
    <v>#VALUE!</v>
    <v>en-US</v>
    <v>f2d30d7c-bea9-11b5-a8fe-a92d37480c87</v>
    <v>536870912</v>
    <v>1</v>
    <v>996</v>
    <v>60</v>
    <v>Lebanon</v>
    <v>24</v>
    <v>49</v>
    <v>Map</v>
    <v>26</v>
    <v>997</v>
    <v>LB</v>
    <v>5434</v>
    <v>5435</v>
    <v>5436</v>
    <v>5437</v>
    <v>5438</v>
    <v>5439</v>
    <v>5440</v>
    <v>5441</v>
    <v>5442</v>
    <v>LBP</v>
    <v>Lebanon, officially the Republic of Lebanon or the Lebanese Republic, is a country in Western Asia. It is located between Syria to the north and east and Israel to the south, while Cyprus lies to its west across the Mediterranean Sea; its location at the crossroads of the Mediterranean Basin and the Arabian hinterland has contributed to its rich history and shaped a cultural identity of religious diversity. It is part of the Levant region of the Middle East. Lebanon is home to roughly six million people and covers an area of 10,452 square kilometres, making it the smallest country in continental Asia. The official language of the state is Arabic, while French is also formally recognized; the Lebanese dialect of Arabic is used alongside Modern Standard Arabic throughout the country.</v>
    <v>5443</v>
    <v>5444</v>
    <v>5445</v>
    <v>5446</v>
    <v>5447</v>
    <v>5448</v>
    <v>5449</v>
    <v>5450</v>
    <v>5451</v>
    <v>5452</v>
    <v>5455</v>
    <v>5456</v>
    <v>5457</v>
    <v>5458</v>
    <v>2127</v>
    <v>5459</v>
    <v>Lebanon</v>
    <v>Lebanese National Anthem</v>
    <v>5460</v>
    <v>Lebanese Republic</v>
    <v>5461</v>
    <v>5462</v>
    <v>5463</v>
    <v>3208</v>
    <v>99</v>
    <v>3437</v>
    <v>101</v>
    <v>4300</v>
    <v>4244</v>
    <v>1928</v>
    <v>5464</v>
    <v>5473</v>
    <v>5474</v>
    <v>1618</v>
    <v>3795</v>
    <v>5475</v>
    <v>Lebanon</v>
    <v>5476</v>
    <v>mdp/vdpid/139</v>
  </rv>
  <rv s="0">
    <v>536870912</v>
    <v>Lesotho</v>
    <v>5c17227d-3ed7-168e-a4d5-87288eb2e3f9</v>
    <v>en-US</v>
    <v>Map</v>
  </rv>
  <rv s="1">
    <fb>0.77635046113306994</fb>
    <v>28</v>
  </rv>
  <rv s="1">
    <fb>30355</fb>
    <v>29</v>
  </rv>
  <rv s="1">
    <fb>26.808</fb>
    <v>30</v>
  </rv>
  <rv s="1">
    <fb>266</fb>
    <v>31</v>
  </rv>
  <rv s="0">
    <v>536870912</v>
    <v>Maseru</v>
    <v>23d9936d-7e8e-f74c-1ef1-08927d747066</v>
    <v>en-US</v>
    <v>Map</v>
  </rv>
  <rv s="1">
    <fb>2511.895</fb>
    <v>29</v>
  </rv>
  <rv s="1">
    <fb>155.858195070683</fb>
    <v>32</v>
  </rv>
  <rv s="1">
    <fb>5.1870835919799303E-2</fb>
    <v>28</v>
  </rv>
  <rv s="1">
    <fb>3.141</fb>
    <v>30</v>
  </rv>
  <rv s="1">
    <fb>1.6469038208168599E-2</fb>
    <v>28</v>
  </rv>
  <rv s="1">
    <fb>2460072443.6284199</fb>
    <v>34</v>
  </rv>
  <rv s="1">
    <fb>1.2089749999999999</fb>
    <v>28</v>
  </rv>
  <rv s="1">
    <fb>0.1019626</fb>
    <v>28</v>
  </rv>
  <rv s="1">
    <fb>65.7</fb>
    <v>36</v>
  </rv>
  <rv s="0">
    <v>805306368</v>
    <v>Letsie III of Lesotho (Monarch)</v>
    <v>d13aa3f3-753b-b556-7f53-b7516f446e56</v>
    <v>en-US</v>
    <v>Generic</v>
  </rv>
  <rv s="3">
    <v>304</v>
  </rv>
  <rv s="4">
    <v>https://www.bing.com/search?q=lesotho&amp;form=skydnc</v>
    <v>Learn more on Bing</v>
  </rv>
  <rv s="1">
    <fb>53.704999999999998</fb>
    <v>36</v>
  </rv>
  <rv s="1">
    <fb>544</fb>
    <v>36</v>
  </rv>
  <rv s="3">
    <v>305</v>
  </rv>
  <rv s="1">
    <fb>0.16853801170000002</fb>
    <v>28</v>
  </rv>
  <rv s="1">
    <fb>6.7599999999999993E-2</fb>
    <v>30</v>
  </rv>
  <rv s="1">
    <fb>2125268</fb>
    <v>29</v>
  </rv>
  <rv s="1">
    <fb>0.32899999999999996</fb>
    <v>28</v>
  </rv>
  <rv s="1">
    <fb>0.498</fb>
    <v>28</v>
  </rv>
  <rv s="1">
    <fb>8.900000000000001E-2</fb>
    <v>28</v>
  </rv>
  <rv s="1">
    <fb>0.67884002685546907</fb>
    <v>28</v>
  </rv>
  <rv s="0">
    <v>536870912</v>
    <v>Maseru District</v>
    <v>15a23df3-3817-5f98-e145-bf557b53874f</v>
    <v>en-US</v>
    <v>Map</v>
  </rv>
  <rv s="0">
    <v>536870912</v>
    <v>Qacha's Nek District</v>
    <v>7e5baa2c-41f0-6e19-9d41-b6a5bd72954e</v>
    <v>en-US</v>
    <v>Map</v>
  </rv>
  <rv s="0">
    <v>536870912</v>
    <v>Leribe District</v>
    <v>8479f582-170e-6819-aff4-0aca594de477</v>
    <v>en-US</v>
    <v>Map</v>
  </rv>
  <rv s="0">
    <v>536870912</v>
    <v>Mohale's Hoek District</v>
    <v>3c5319b8-4e30-87f4-0ec8-71b0337552e9</v>
    <v>en-US</v>
    <v>Map</v>
  </rv>
  <rv s="0">
    <v>536870912</v>
    <v>Mafeteng District</v>
    <v>3070d20f-140c-c363-c406-293b6d1d5d46</v>
    <v>en-US</v>
    <v>Map</v>
  </rv>
  <rv s="0">
    <v>536870912</v>
    <v>Berea District</v>
    <v>c70c35f9-a151-6b7f-eec0-00e72232b095</v>
    <v>en-US</v>
    <v>Map</v>
  </rv>
  <rv s="0">
    <v>536870912</v>
    <v>Thaba-Tseka District</v>
    <v>d52e2535-8347-23b1-bf5d-94ce4df4a55a</v>
    <v>en-US</v>
    <v>Map</v>
  </rv>
  <rv s="0">
    <v>536870912</v>
    <v>Quthing District</v>
    <v>90c02a93-fa4d-3f74-75c0-db41fa95d728</v>
    <v>en-US</v>
    <v>Map</v>
  </rv>
  <rv s="0">
    <v>536870912</v>
    <v>Butha-Buthe District</v>
    <v>82296630-f891-2e68-bf4a-af581fb38346</v>
    <v>en-US</v>
    <v>Map</v>
  </rv>
  <rv s="0">
    <v>536870912</v>
    <v>Mokhotlong District</v>
    <v>7a9ffcb7-6df9-aee9-1550-e30715fa9720</v>
    <v>en-US</v>
    <v>Map</v>
  </rv>
  <rv s="3">
    <v>306</v>
  </rv>
  <rv s="1">
    <fb>0.31572594000417697</fb>
    <v>28</v>
  </rv>
  <rv s="1">
    <fb>0.234050006866455</fb>
    <v>37</v>
  </rv>
  <rv s="1">
    <fb>607508</fb>
    <v>29</v>
  </rv>
  <rv s="55">
    <v>#VALUE!</v>
    <v>en-US</v>
    <v>5c17227d-3ed7-168e-a4d5-87288eb2e3f9</v>
    <v>536870912</v>
    <v>1</v>
    <v>1007</v>
    <v>1008</v>
    <v>Lesotho</v>
    <v>24</v>
    <v>49</v>
    <v>Map</v>
    <v>26</v>
    <v>1009</v>
    <v>LS</v>
    <v>5479</v>
    <v>5480</v>
    <v>1134</v>
    <v>5481</v>
    <v>5482</v>
    <v>5483</v>
    <v>5484</v>
    <v>5485</v>
    <v>5486</v>
    <v>Lesotho, officially the Kingdom of Lesotho, is a landlocked country enclaved by South Africa. It is a mountainous country situated in the Maloti Mountains, and contains the highest mountains in Southern Africa. Lesotho has an area of just over 30,000 km² and has a population of about 2 million. Its capital and largest city is Maseru. The official languages are Sesotho and English.</v>
    <v>5487</v>
    <v>5488</v>
    <v>365</v>
    <v>12</v>
    <v>5489</v>
    <v>5490</v>
    <v>5491</v>
    <v>5492</v>
    <v>5483</v>
    <v>5494</v>
    <v>5495</v>
    <v>5496</v>
    <v>5497</v>
    <v>5020</v>
    <v>Lesotho</v>
    <v>Lesotho Fatse La Bontata Rona</v>
    <v>5498</v>
    <v>Kingdom of Lesotho</v>
    <v>5499</v>
    <v>5500</v>
    <v>5501</v>
    <v>516</v>
    <v>5502</v>
    <v>5503</v>
    <v>1877</v>
    <v>1321</v>
    <v>5504</v>
    <v>1122</v>
    <v>5505</v>
    <v>5516</v>
    <v>5517</v>
    <v>3246</v>
    <v>2077</v>
    <v>5518</v>
    <v>Lesotho</v>
    <v>5519</v>
    <v>mdp/vdpid/146</v>
  </rv>
  <rv s="0">
    <v>536870912</v>
    <v>Liberia</v>
    <v>95192591-973c-cf6a-417a-9b3fa9907caa</v>
    <v>en-US</v>
    <v>Map</v>
  </rv>
  <rv s="1">
    <fb>0.28031561461793997</fb>
    <v>28</v>
  </rv>
  <rv s="1">
    <fb>111369</fb>
    <v>29</v>
  </rv>
  <rv s="1">
    <fb>33.042000000000002</fb>
    <v>30</v>
  </rv>
  <rv s="1">
    <fb>231</fb>
    <v>31</v>
  </rv>
  <rv s="0">
    <v>536870912</v>
    <v>Monrovia</v>
    <v>ef4ff957-4fe8-883f-eb4e-51b097bb1cd9</v>
    <v>en-US</v>
    <v>Map</v>
  </rv>
  <rv s="1">
    <fb>1386.126</fb>
    <v>29</v>
  </rv>
  <rv s="1">
    <fb>223.12978802062801</fb>
    <v>32</v>
  </rv>
  <rv s="1">
    <fb>0.23563514895374202</fb>
    <v>28</v>
  </rv>
  <rv s="1">
    <fb>4.3150000000000004</fb>
    <v>30</v>
  </rv>
  <rv s="1">
    <fb>0.43075166112956803</fb>
    <v>28</v>
  </rv>
  <rv s="1">
    <fb>0.8</fb>
    <v>33</v>
  </rv>
  <rv s="1">
    <fb>3070518100</fb>
    <v>34</v>
  </rv>
  <rv s="1">
    <fb>0.85109190000000001</fb>
    <v>28</v>
  </rv>
  <rv s="1">
    <fb>0.11922530000000001</fb>
    <v>28</v>
  </rv>
  <rv s="1">
    <fb>53.5</fb>
    <v>36</v>
  </rv>
  <rv s="0">
    <v>805306368</v>
    <v>George Weah (President)</v>
    <v>cb5600da-99f5-7134-4d7c-7c619601e95b</v>
    <v>en-US</v>
    <v>Generic</v>
  </rv>
  <rv s="0">
    <v>805306368</v>
    <v>Jewel Taylor (Vice President)</v>
    <v>b04171dd-845c-2b4e-1c1b-af693e1d9280</v>
    <v>en-US</v>
    <v>Generic</v>
  </rv>
  <rv s="3">
    <v>307</v>
  </rv>
  <rv s="4">
    <v>https://www.bing.com/search?q=liberia&amp;form=skydnc</v>
    <v>Learn more on Bing</v>
  </rv>
  <rv s="1">
    <fb>63.73</fb>
    <v>36</v>
  </rv>
  <rv s="1">
    <fb>661</fb>
    <v>36</v>
  </rv>
  <rv s="1">
    <fb>0.17</fb>
    <v>33</v>
  </rv>
  <rv s="3">
    <v>308</v>
  </rv>
  <rv s="1">
    <fb>0.1963532674</fb>
    <v>28</v>
  </rv>
  <rv s="1">
    <fb>3.73E-2</fb>
    <v>30</v>
  </rv>
  <rv s="1">
    <fb>4937374</fb>
    <v>29</v>
  </rv>
  <rv s="1">
    <fb>0.27100000000000002</fb>
    <v>28</v>
  </rv>
  <rv s="1">
    <fb>0.42799999999999999</fb>
    <v>28</v>
  </rv>
  <rv s="1">
    <fb>7.2000000000000008E-2</fb>
    <v>28</v>
  </rv>
  <rv s="1">
    <fb>0.7631500244140631</fb>
    <v>28</v>
  </rv>
  <rv s="0">
    <v>536870912</v>
    <v>Bong County</v>
    <v>b21e8ba9-2afb-7122-75a1-18f259487975</v>
    <v>en-US</v>
    <v>Map</v>
  </rv>
  <rv s="0">
    <v>536870912</v>
    <v>Gbarpolu County</v>
    <v>fe1f8697-3001-e4ee-07df-84b02073269a</v>
    <v>en-US</v>
    <v>Map</v>
  </rv>
  <rv s="0">
    <v>536870912</v>
    <v>Bomi County</v>
    <v>213c11f5-5f82-2d59-c2f6-5563efe6fe51</v>
    <v>en-US</v>
    <v>Map</v>
  </rv>
  <rv s="0">
    <v>536870912</v>
    <v>Montserrado County</v>
    <v>21440288-266a-669b-ecc4-cfd55860d830</v>
    <v>en-US</v>
    <v>Map</v>
  </rv>
  <rv s="0">
    <v>536870912</v>
    <v>Maryland County</v>
    <v>f897806e-0dc2-2b4c-8e40-6f137a38f53c</v>
    <v>en-US</v>
    <v>Map</v>
  </rv>
  <rv s="0">
    <v>536870912</v>
    <v>Lofa County</v>
    <v>5a2741e4-9127-a0d3-3eba-cdae90710607</v>
    <v>en-US</v>
    <v>Map</v>
  </rv>
  <rv s="0">
    <v>536870912</v>
    <v>Nimba County</v>
    <v>61a49794-53d2-0a79-06f5-6c82de1c59dc</v>
    <v>en-US</v>
    <v>Map</v>
  </rv>
  <rv s="0">
    <v>536870912</v>
    <v>Grand Cape Mount County</v>
    <v>05ada0f3-8ec3-ba70-cc61-eaf4375c0dab</v>
    <v>en-US</v>
    <v>Map</v>
  </rv>
  <rv s="0">
    <v>536870912</v>
    <v>Margibi County</v>
    <v>be0abe4e-f4a0-77e4-bbb3-6b8f861c4e3e</v>
    <v>en-US</v>
    <v>Map</v>
  </rv>
  <rv s="0">
    <v>536870912</v>
    <v>Grand Kru County</v>
    <v>075eee02-1783-4e13-39cc-95fa317b23e0</v>
    <v>en-US</v>
    <v>Map</v>
  </rv>
  <rv s="0">
    <v>536870912</v>
    <v>Grand Gedeh County</v>
    <v>cc14e117-c801-17cc-9ea5-f9a88daf4f82</v>
    <v>en-US</v>
    <v>Map</v>
  </rv>
  <rv s="0">
    <v>536870912</v>
    <v>River Gee County</v>
    <v>6c16b75b-39eb-259c-fc86-b1bd3c6e235e</v>
    <v>en-US</v>
    <v>Map</v>
  </rv>
  <rv s="0">
    <v>536870912</v>
    <v>Sinoe County</v>
    <v>706fd40f-95de-c3f5-cce3-67c1caef8e7a</v>
    <v>en-US</v>
    <v>Map</v>
  </rv>
  <rv s="0">
    <v>536870912</v>
    <v>Rivercess County</v>
    <v>5b0405c8-9c4b-5652-de78-0913953487ee</v>
    <v>en-US</v>
    <v>Map</v>
  </rv>
  <rv s="0">
    <v>536870912</v>
    <v>Grand Bassa County</v>
    <v>a8135369-20e8-e5a6-9b50-2994ccbb934c</v>
    <v>en-US</v>
    <v>Map</v>
  </rv>
  <rv s="3">
    <v>309</v>
  </rv>
  <rv s="1">
    <fb>0.12909168787088401</fb>
    <v>28</v>
  </rv>
  <rv s="1">
    <fb>2.8139998912811302E-2</fb>
    <v>37</v>
  </rv>
  <rv s="1">
    <fb>2548426</fb>
    <v>29</v>
  </rv>
  <rv s="28">
    <v>#VALUE!</v>
    <v>en-US</v>
    <v>95192591-973c-cf6a-417a-9b3fa9907caa</v>
    <v>536870912</v>
    <v>1</v>
    <v>1018</v>
    <v>387</v>
    <v>Liberia</v>
    <v>24</v>
    <v>49</v>
    <v>Map</v>
    <v>26</v>
    <v>1019</v>
    <v>LR</v>
    <v>5522</v>
    <v>5523</v>
    <v>1134</v>
    <v>5524</v>
    <v>5525</v>
    <v>5526</v>
    <v>5527</v>
    <v>5528</v>
    <v>5529</v>
    <v>Liberia, officially the Republic of Liberia, is a country on the West African coast. It is bordered by Sierra Leone to its northwest, Guinea to its north, Ivory Coast to its east, and the Atlantic Ocean to its south and southwest. It has a population of around 5 million and covers an area of 111,369 square kilometers. English is the official language, but over 20 indigenous languages are spoken, reflecting the country's ethnic and cultural diversity. The country's capital and largest city is Monrovia.</v>
    <v>5530</v>
    <v>5531</v>
    <v>5532</v>
    <v>5533</v>
    <v>5534</v>
    <v>5535</v>
    <v>5536</v>
    <v>5526</v>
    <v>5539</v>
    <v>5540</v>
    <v>5541</v>
    <v>5542</v>
    <v>5543</v>
    <v>Liberia</v>
    <v>All Hail, Liberia, Hail!</v>
    <v>5544</v>
    <v>Republic of Liberia</v>
    <v>5545</v>
    <v>5546</v>
    <v>5547</v>
    <v>184</v>
    <v>5548</v>
    <v>5549</v>
    <v>1367</v>
    <v>5550</v>
    <v>3635</v>
    <v>5159</v>
    <v>5551</v>
    <v>5567</v>
    <v>5568</v>
    <v>1690</v>
    <v>1977</v>
    <v>5569</v>
    <v>Liberia</v>
    <v>5570</v>
    <v>mdp/vdpid/142</v>
  </rv>
  <rv s="0">
    <v>536870912</v>
    <v>Libya</v>
    <v>b4e5604e-361e-ab37-6516-4cf5580a04aa</v>
    <v>en-US</v>
    <v>Map</v>
  </rv>
  <rv s="1">
    <fb>8.7238710117417101E-2</fb>
    <v>28</v>
  </rv>
  <rv s="1">
    <fb>1759540</fb>
    <v>29</v>
  </rv>
  <rv s="1">
    <fb>18.829000000000001</fb>
    <v>30</v>
  </rv>
  <rv s="1">
    <fb>218</fb>
    <v>31</v>
  </rv>
  <rv s="0">
    <v>536870912</v>
    <v>Tripoli</v>
    <v>797b970a-c20b-a043-ba81-e81b907b963a</v>
    <v>en-US</v>
    <v>Map</v>
  </rv>
  <rv s="1">
    <fb>50564.262999999999</fb>
    <v>29</v>
  </rv>
  <rv s="1">
    <fb>125.711288725735</fb>
    <v>32</v>
  </rv>
  <rv s="1">
    <fb>2.6058180271951802E-2</fb>
    <v>28</v>
  </rv>
  <rv s="1">
    <fb>1811.05516990863</fb>
    <v>29</v>
  </rv>
  <rv s="1">
    <fb>2.2400000000000002</fb>
    <v>30</v>
  </rv>
  <rv s="1">
    <fb>1.2332768791843301E-3</fb>
    <v>28</v>
  </rv>
  <rv s="1">
    <fb>99.111296363411299</fb>
    <v>36</v>
  </rv>
  <rv s="1">
    <fb>0.11</fb>
    <v>33</v>
  </rv>
  <rv s="1">
    <fb>52076250947.579201</fb>
    <v>34</v>
  </rv>
  <rv s="1">
    <fb>1.0901269</fb>
    <v>28</v>
  </rv>
  <rv s="1">
    <fb>0.6049736</fb>
    <v>28</v>
  </rv>
  <rv s="1">
    <fb>10.199999999999999</fb>
    <v>36</v>
  </rv>
  <rv s="0">
    <v>805306368</v>
    <v>Fayez al-Sarraj (Prime Minister)</v>
    <v>0cf060f8-4d4e-4127-eb96-961ad0c21ed7</v>
    <v>en-US</v>
    <v>Generic</v>
  </rv>
  <rv s="3">
    <v>310</v>
  </rv>
  <rv s="4">
    <v>https://www.bing.com/search?q=libya&amp;form=skydnc</v>
    <v>Learn more on Bing</v>
  </rv>
  <rv s="1">
    <fb>72.724000000000004</fb>
    <v>36</v>
  </rv>
  <rv s="1">
    <fb>72</fb>
    <v>36</v>
  </rv>
  <rv s="1">
    <fb>1.88</fb>
    <v>33</v>
  </rv>
  <rv s="1">
    <fb>0.36666666669999998</fb>
    <v>28</v>
  </rv>
  <rv s="1">
    <fb>2.0905</fb>
    <v>30</v>
  </rv>
  <rv s="1">
    <fb>6777452</fb>
    <v>29</v>
  </rv>
  <rv s="1">
    <fb>0.49686000823974602</fb>
    <v>28</v>
  </rv>
  <rv s="0">
    <v>536870912</v>
    <v>Benghazi</v>
    <v>66430d95-3827-18c3-3c9f-ba437a20c99c</v>
    <v>en-US</v>
    <v>Map</v>
  </rv>
  <rv s="0">
    <v>536870912</v>
    <v>Tripoli District, Libya</v>
    <v>7e57856f-d308-8bf3-2959-247c2e03872a</v>
    <v>en-US</v>
    <v>Map</v>
  </rv>
  <rv s="0">
    <v>536870912</v>
    <v>Sirte District</v>
    <v>0efc7b56-02bb-1c2e-beab-3300e28a2b74</v>
    <v>en-US</v>
    <v>Map</v>
  </rv>
  <rv s="0">
    <v>536870912</v>
    <v>Marj District</v>
    <v>8295393a-9cec-305b-834e-a2798de19289</v>
    <v>en-US</v>
    <v>Map</v>
  </rv>
  <rv s="0">
    <v>536870912</v>
    <v>Murqub District</v>
    <v>52427f1d-31dc-8560-f8ea-9a850c293b99</v>
    <v>en-US</v>
    <v>Map</v>
  </rv>
  <rv s="0">
    <v>536870912</v>
    <v>Murzuq District</v>
    <v>6edf077e-3928-fdf2-1e60-c6c12552f227</v>
    <v>en-US</v>
    <v>Map</v>
  </rv>
  <rv s="0">
    <v>536870912</v>
    <v>Wadi al Shatii District</v>
    <v>fd21c56f-fa95-a8ab-4795-0f05f8b7164f</v>
    <v>en-US</v>
    <v>Map</v>
  </rv>
  <rv s="0">
    <v>536870912</v>
    <v>Butnan District</v>
    <v>70cd1a3f-bd3b-0263-be05-46588cc766da</v>
    <v>en-US</v>
    <v>Map</v>
  </rv>
  <rv s="0">
    <v>536870912</v>
    <v>Nalut District</v>
    <v>9a530c1d-0e7a-2bb2-19b3-30fb1156a222</v>
    <v>en-US</v>
    <v>Map</v>
  </rv>
  <rv s="0">
    <v>536870912</v>
    <v>Kufra District</v>
    <v>bfb3c0e3-1e01-c5e3-d40c-2afeca1bf8dd</v>
    <v>en-US</v>
    <v>Map</v>
  </rv>
  <rv s="0">
    <v>536870912</v>
    <v>Jabal al Akhdar</v>
    <v>e402f0cb-467b-7e76-6407-e14122078979</v>
    <v>en-US</v>
    <v>Map</v>
  </rv>
  <rv s="0">
    <v>536870912</v>
    <v>Misrata District</v>
    <v>9f9abcbd-0374-e19f-f39a-b7e0d722e5ae</v>
    <v>en-US</v>
    <v>Map</v>
  </rv>
  <rv s="0">
    <v>536870912</v>
    <v>Jafara</v>
    <v>a65c136c-8458-c1ba-132b-e0d90f55a331</v>
    <v>en-US</v>
    <v>Map</v>
  </rv>
  <rv s="0">
    <v>536870912</v>
    <v>Jufra District</v>
    <v>1e0e9735-960b-0b53-6ee8-1197a464782a</v>
    <v>en-US</v>
    <v>Map</v>
  </rv>
  <rv s="0">
    <v>536870912</v>
    <v>Sabha District</v>
    <v>bc187859-a816-aae3-f165-be8f62aba2a6</v>
    <v>en-US</v>
    <v>Map</v>
  </rv>
  <rv s="0">
    <v>536870912</v>
    <v>Nuqat al Khams</v>
    <v>c726644c-b8ab-654e-fbe0-7a5f01009cbc</v>
    <v>en-US</v>
    <v>Map</v>
  </rv>
  <rv s="0">
    <v>536870912</v>
    <v>Al Wahat District</v>
    <v>4cdfbf92-5b82-1a82-d210-65a62a0d9e8a</v>
    <v>en-US</v>
    <v>Map</v>
  </rv>
  <rv s="0">
    <v>536870912</v>
    <v>Wadi al Hayaa District</v>
    <v>18bfe72f-09f3-a5d4-849a-306921a0b4df</v>
    <v>en-US</v>
    <v>Map</v>
  </rv>
  <rv s="0">
    <v>536870912</v>
    <v>Derna District</v>
    <v>de7ee281-0ad8-acdc-c86e-3535d0d88705</v>
    <v>en-US</v>
    <v>Map</v>
  </rv>
  <rv s="0">
    <v>536870912</v>
    <v>Zawiya District</v>
    <v>17b11f1e-9f59-9ac1-2eda-f384b806a0e9</v>
    <v>en-US</v>
    <v>Map</v>
  </rv>
  <rv s="0">
    <v>536870912</v>
    <v>Ghat District</v>
    <v>df6aff4d-0c04-536e-9e7a-00c7f88b76f5</v>
    <v>en-US</v>
    <v>Map</v>
  </rv>
  <rv s="0">
    <v>536870912</v>
    <v>Jabal al Gharbi District</v>
    <v>decca4b4-0c85-1058-154d-27f3ff3ff82c</v>
    <v>en-US</v>
    <v>Map</v>
  </rv>
  <rv s="3">
    <v>311</v>
  </rv>
  <rv s="3">
    <v>312</v>
  </rv>
  <rv s="1">
    <fb>0.185629997253418</fb>
    <v>37</v>
  </rv>
  <rv s="1">
    <fb>5448597</fb>
    <v>29</v>
  </rv>
  <rv s="56">
    <v>#VALUE!</v>
    <v>en-US</v>
    <v>b4e5604e-361e-ab37-6516-4cf5580a04aa</v>
    <v>536870912</v>
    <v>1</v>
    <v>1029</v>
    <v>1030</v>
    <v>Libya</v>
    <v>24</v>
    <v>49</v>
    <v>Map</v>
    <v>26</v>
    <v>1031</v>
    <v>LY</v>
    <v>5573</v>
    <v>5574</v>
    <v>357</v>
    <v>5575</v>
    <v>5576</v>
    <v>5577</v>
    <v>5578</v>
    <v>5579</v>
    <v>5580</v>
    <v>LYD</v>
    <v>Libya, officially the State of Libya, is a country in the Maghreb region in North Africa. It is bordered by the Mediterranean Sea to the north, Egypt to the east, Sudan to the southeast, Chad to the south, Niger to the southwest, Algeria to the west, and Tunisia to the northwest. Libya is made of three historical regions: Tripolitania, Fezzan, and Cyrenaica. With an area of almost 700,000 square miles, it is the fourth-largest country in Africa and the Arab world, and the 16th-largest in the world. Libya has the 10th-largest proven oil reserves in the world. The largest city and capital, Tripoli, is located in western Libya and contains over three million of Libya's seven million people.</v>
    <v>5581</v>
    <v>5582</v>
    <v>5583</v>
    <v>5584</v>
    <v>5585</v>
    <v>5586</v>
    <v>5587</v>
    <v>5588</v>
    <v>5589</v>
    <v>5577</v>
    <v>5591</v>
    <v>5592</v>
    <v>5593</v>
    <v>5594</v>
    <v>5595</v>
    <v>Libya</v>
    <v>Allahu Akbar</v>
    <v>861</v>
    <v>Libya</v>
    <v>5596</v>
    <v>5597</v>
    <v>5598</v>
    <v>5599</v>
    <v>5622</v>
    <v>5623</v>
    <v>2825</v>
    <v>5624</v>
    <v>Libya</v>
    <v>5625</v>
    <v>mdp/vdpid/148</v>
  </rv>
  <rv s="0">
    <v>536870912</v>
    <v>Lithuania</v>
    <v>51ff0e88-f474-0092-fafc-133eb18df4be</v>
    <v>en-US</v>
    <v>Map</v>
  </rv>
  <rv s="1">
    <fb>0.47155260212694899</fb>
    <v>28</v>
  </rv>
  <rv s="1">
    <fb>65300</fb>
    <v>29</v>
  </rv>
  <rv s="1">
    <fb>34000</fb>
    <v>29</v>
  </rv>
  <rv s="1">
    <fb>370</fb>
    <v>31</v>
  </rv>
  <rv s="0">
    <v>536870912</v>
    <v>Vilnius</v>
    <v>636c6569-44ee-4651-a95f-fdc38f21ed76</v>
    <v>en-US</v>
    <v>Map</v>
  </rv>
  <rv s="1">
    <fb>12962.844999999999</fb>
    <v>29</v>
  </rv>
  <rv s="1">
    <fb>118.382098321258</fb>
    <v>32</v>
  </rv>
  <rv s="1">
    <fb>2.33450937988024E-2</fb>
    <v>28</v>
  </rv>
  <rv s="1">
    <fb>3821.1451704373999</fb>
    <v>29</v>
  </rv>
  <rv s="1">
    <fb>1.63</fb>
    <v>30</v>
  </rv>
  <rv s="1">
    <fb>0.34832858656605403</fb>
    <v>28</v>
  </rv>
  <rv s="1">
    <fb>67.9937494705635</fb>
    <v>36</v>
  </rv>
  <rv s="1">
    <fb>54219315600.085403</fb>
    <v>34</v>
  </rv>
  <rv s="1">
    <fb>1.0387475000000002</fb>
    <v>28</v>
  </rv>
  <rv s="1">
    <fb>0.7241746</fb>
    <v>28</v>
  </rv>
  <rv s="0">
    <v>805306368</v>
    <v>Gitanas Nausėda (President)</v>
    <v>31a3df48-58cb-7e55-9149-1a72475eff13</v>
    <v>en-US</v>
    <v>Generic</v>
  </rv>
  <rv s="0">
    <v>805306368</v>
    <v>Rimantas Sinkevičius (Minister)</v>
    <v>964742e3-9088-4a64-8acf-0aff85001197</v>
    <v>en-US</v>
    <v>Generic</v>
  </rv>
  <rv s="0">
    <v>805306368</v>
    <v>Ingrida Šimonytė (Prime Minister)</v>
    <v>ec4570a8-b476-d85e-a08e-4dbf313d9f2f</v>
    <v>en-US</v>
    <v>Generic</v>
  </rv>
  <rv s="3">
    <v>313</v>
  </rv>
  <rv s="4">
    <v>https://www.bing.com/search?q=lithuania&amp;form=skydnc</v>
    <v>Learn more on Bing</v>
  </rv>
  <rv s="1">
    <fb>75.680487804878098</fb>
    <v>36</v>
  </rv>
  <rv s="1">
    <fb>2.41</fb>
    <v>33</v>
  </rv>
  <rv s="3">
    <v>314</v>
  </rv>
  <rv s="1">
    <fb>0.32072368419999997</fb>
    <v>28</v>
  </rv>
  <rv s="1">
    <fb>6.3528000000000002</fb>
    <v>30</v>
  </rv>
  <rv s="1">
    <fb>2786844</fb>
    <v>29</v>
  </rv>
  <rv s="1">
    <fb>6.3E-2</fb>
    <v>28</v>
  </rv>
  <rv s="1">
    <fb>0.61618000030517595</fb>
    <v>28</v>
  </rv>
  <rv s="0">
    <v>536870912</v>
    <v>Vilnius County</v>
    <v>e26dd8c8-06e8-2ba7-2447-03021b5c9d87</v>
    <v>en-US</v>
    <v>Map</v>
  </rv>
  <rv s="0">
    <v>536870912</v>
    <v>Kaunas</v>
    <v>e480f052-b342-c21f-1082-e626097c0169</v>
    <v>en-US</v>
    <v>Map</v>
  </rv>
  <rv s="0">
    <v>536870912</v>
    <v>Klaipėda</v>
    <v>28dce94e-0c2b-381d-a27a-a45a6ba2b71f</v>
    <v>en-US</v>
    <v>Map</v>
  </rv>
  <rv s="0">
    <v>536870912</v>
    <v>Alytus</v>
    <v>ee7d2d08-ad5a-26dd-34da-f73ac243b085</v>
    <v>en-US</v>
    <v>Map</v>
  </rv>
  <rv s="0">
    <v>536870912</v>
    <v>Kaunas County</v>
    <v>7227a506-5263-125e-c8e6-55dbf9a424e1</v>
    <v>en-US</v>
    <v>Map</v>
  </rv>
  <rv s="0">
    <v>536870912</v>
    <v>Vilnius District Municipality</v>
    <v>ce3806bd-2582-5c68-44e7-3bcd17f994b0</v>
    <v>en-US</v>
    <v>Map</v>
  </rv>
  <rv s="0">
    <v>536870912</v>
    <v>Klaipėda County</v>
    <v>fa25e6eb-eaf9-9d76-60aa-f31d31f67bd9</v>
    <v>en-US</v>
    <v>Map</v>
  </rv>
  <rv s="0">
    <v>536870912</v>
    <v>Šiauliai</v>
    <v>30d07d5b-24b6-a7ad-e601-ed09acb3ef07</v>
    <v>en-US</v>
    <v>Map</v>
  </rv>
  <rv s="0">
    <v>536870912</v>
    <v>Panevėžys</v>
    <v>05aa3603-6ea8-2a05-f18c-5c9b7d73e0c7</v>
    <v>en-US</v>
    <v>Map</v>
  </rv>
  <rv s="0">
    <v>536870912</v>
    <v>Palanga</v>
    <v>62e607f0-cbcf-675b-e852-d280851c3b8d</v>
    <v>en-US</v>
    <v>Map</v>
  </rv>
  <rv s="0">
    <v>536870912</v>
    <v>Tauragė County</v>
    <v>4c67498e-3bb1-6ad5-c8b2-e4e0b356c882</v>
    <v>en-US</v>
    <v>Map</v>
  </rv>
  <rv s="0">
    <v>536870912</v>
    <v>Šiauliai County</v>
    <v>1ee29192-80cd-ad3f-9eca-6cd98d29db16</v>
    <v>en-US</v>
    <v>Map</v>
  </rv>
  <rv s="0">
    <v>536870912</v>
    <v>Panevėžys County</v>
    <v>e4a8f632-ffa2-d3e1-0fa0-f962fd3a5f2c</v>
    <v>en-US</v>
    <v>Map</v>
  </rv>
  <rv s="0">
    <v>536870912</v>
    <v>Marijampolė County</v>
    <v>1f4b6e94-fbea-6340-831b-20969e53c74b</v>
    <v>en-US</v>
    <v>Map</v>
  </rv>
  <rv s="0">
    <v>536870912</v>
    <v>Telšiai County</v>
    <v>6bb58e6f-53ac-99da-502a-fc76d7ec5d9d</v>
    <v>en-US</v>
    <v>Map</v>
  </rv>
  <rv s="0">
    <v>536870912</v>
    <v>Neringa Municipality</v>
    <v>9cc278d9-b30c-8f80-1b58-f8ff635e73ae</v>
    <v>en-US</v>
    <v>Map</v>
  </rv>
  <rv s="0">
    <v>536870912</v>
    <v>Alytus County</v>
    <v>d3bf6669-1859-bf71-7783-a04b99b61e10</v>
    <v>en-US</v>
    <v>Map</v>
  </rv>
  <rv s="0">
    <v>536870912</v>
    <v>Utena County</v>
    <v>59d149a9-8e40-1500-c927-d85b5f9c916e</v>
    <v>en-US</v>
    <v>Map</v>
  </rv>
  <rv s="0">
    <v>536870912</v>
    <v>Druskininkai Municipality</v>
    <v>3486c141-710a-3f44-8ba8-ba95ad483d55</v>
    <v>en-US</v>
    <v>Map</v>
  </rv>
  <rv s="0">
    <v>536870912</v>
    <v>Akmenė District Municipality</v>
    <v>cafeddeb-3c00-e01e-8374-116140a1c8fd</v>
    <v>en-US</v>
    <v>Map</v>
  </rv>
  <rv s="0">
    <v>536870912</v>
    <v>Rokiškis District Municipality</v>
    <v>30f2096c-5d79-4b7f-f104-cea9435da630</v>
    <v>en-US</v>
    <v>Map</v>
  </rv>
  <rv s="0">
    <v>536870912</v>
    <v>Kretinga District Municipality</v>
    <v>e932b4d5-0d42-a3fc-0bbb-ffa450c3df3e</v>
    <v>en-US</v>
    <v>Map</v>
  </rv>
  <rv s="0">
    <v>536870912</v>
    <v>Kėdainiai District Municipality</v>
    <v>c4f55fa8-bfdf-f620-2632-f2312e78730f</v>
    <v>en-US</v>
    <v>Map</v>
  </rv>
  <rv s="0">
    <v>536870912</v>
    <v>Radviliškis District Municipality</v>
    <v>03fb0274-acfc-2078-c7ab-b55e68748707</v>
    <v>en-US</v>
    <v>Map</v>
  </rv>
  <rv s="0">
    <v>536870912</v>
    <v>Zarasai District Municipality</v>
    <v>a27817a0-d48a-38f4-c099-49c7f96ad311</v>
    <v>en-US</v>
    <v>Map</v>
  </rv>
  <rv s="0">
    <v>536870912</v>
    <v>Jurbarkas District Municipality</v>
    <v>4b6d18ce-b182-dc55-1d76-be4572767ae4</v>
    <v>en-US</v>
    <v>Map</v>
  </rv>
  <rv s="0">
    <v>536870912</v>
    <v>Šilalė District Municipality</v>
    <v>4f192d4e-2591-9d4b-d532-7e9f23ec7639</v>
    <v>en-US</v>
    <v>Map</v>
  </rv>
  <rv s="0">
    <v>536870912</v>
    <v>Švenčionys District Municipality</v>
    <v>da991327-5bb1-d55c-3f4f-5f5de9ecfa16</v>
    <v>en-US</v>
    <v>Map</v>
  </rv>
  <rv s="0">
    <v>536870912</v>
    <v>Varėna District Municipality</v>
    <v>ef414ae6-41eb-23e9-6997-842f81c1c577</v>
    <v>en-US</v>
    <v>Map</v>
  </rv>
  <rv s="0">
    <v>536870912</v>
    <v>Ignalina District Municipality</v>
    <v>9ca0cec9-e388-3091-8673-a99eeb15041c</v>
    <v>en-US</v>
    <v>Map</v>
  </rv>
  <rv s="0">
    <v>536870912</v>
    <v>Raseiniai District Municipality</v>
    <v>a27cf480-332f-2dc3-e88d-28f5def25d16</v>
    <v>en-US</v>
    <v>Map</v>
  </rv>
  <rv s="0">
    <v>536870912</v>
    <v>Kaišiadorys District Municipality</v>
    <v>79ed1b92-0c9b-08c0-ae4b-51aeff862d63</v>
    <v>en-US</v>
    <v>Map</v>
  </rv>
  <rv s="0">
    <v>536870912</v>
    <v>Mažeikiai District Municipality</v>
    <v>87c018d3-494a-d95c-b9ad-3d645492b14d</v>
    <v>en-US</v>
    <v>Map</v>
  </rv>
  <rv s="0">
    <v>536870912</v>
    <v>Šilutė District Municipality</v>
    <v>d1eb3d76-3705-7db6-e2e0-bcc425bb5cd5</v>
    <v>en-US</v>
    <v>Map</v>
  </rv>
  <rv s="0">
    <v>536870912</v>
    <v>Širvintos District Municipality</v>
    <v>daeab81e-10d0-5c8d-5df3-fa81018013ee</v>
    <v>en-US</v>
    <v>Map</v>
  </rv>
  <rv s="0">
    <v>536870912</v>
    <v>Prienai District Municipality</v>
    <v>f64a6024-0216-c3c2-0f4b-deebb53a031a</v>
    <v>en-US</v>
    <v>Map</v>
  </rv>
  <rv s="0">
    <v>536870912</v>
    <v>Tauragė District Municipality</v>
    <v>f4b779ca-4e59-4c04-89be-da2fec4293c0</v>
    <v>en-US</v>
    <v>Map</v>
  </rv>
  <rv s="0">
    <v>536870912</v>
    <v>Alytus District Municipality</v>
    <v>d4a5e180-02ef-856a-bae4-ec08977abb6e</v>
    <v>en-US</v>
    <v>Map</v>
  </rv>
  <rv s="0">
    <v>536870912</v>
    <v>Joniškis District Municipality</v>
    <v>c8988511-5644-4473-b48a-7aac02d1bf8e</v>
    <v>en-US</v>
    <v>Map</v>
  </rv>
  <rv s="0">
    <v>536870912</v>
    <v>Kelmė District Municipality</v>
    <v>166d914a-a623-4f2a-a8f3-9e9b1e8323e0</v>
    <v>en-US</v>
    <v>Map</v>
  </rv>
  <rv s="0">
    <v>536870912</v>
    <v>Birštonas Municipality</v>
    <v>2323a291-8420-b260-f26e-4c1505f449b9</v>
    <v>en-US</v>
    <v>Map</v>
  </rv>
  <rv s="0">
    <v>536870912</v>
    <v>Panevėžys District Municipality</v>
    <v>e85f08c6-9491-72e5-ff8f-38bcd61954a2</v>
    <v>en-US</v>
    <v>Map</v>
  </rv>
  <rv s="0">
    <v>536870912</v>
    <v>Kupiškis District Municipality</v>
    <v>694bcc4d-e12b-b7d0-dced-5c32b0132152</v>
    <v>en-US</v>
    <v>Map</v>
  </rv>
  <rv s="0">
    <v>536870912</v>
    <v>Vilkaviškis District Municipality</v>
    <v>8220c608-60f9-ae1f-de62-3bcca62c408e</v>
    <v>en-US</v>
    <v>Map</v>
  </rv>
  <rv s="0">
    <v>536870912</v>
    <v>Klaipėda District Municipality</v>
    <v>8d8b0032-bd30-4193-adfe-3ed7b6c0a370</v>
    <v>en-US</v>
    <v>Map</v>
  </rv>
  <rv s="0">
    <v>536870912</v>
    <v>Pasvalys District Municipality</v>
    <v>bc9332f9-52d3-a29c-af0f-47e2b31b4338</v>
    <v>en-US</v>
    <v>Map</v>
  </rv>
  <rv s="0">
    <v>536870912</v>
    <v>Pakruojis District Municipality</v>
    <v>be23edb2-c2f0-4862-d18e-93e10ce597d8</v>
    <v>en-US</v>
    <v>Map</v>
  </rv>
  <rv s="0">
    <v>536870912</v>
    <v>Šakiai District Municipality</v>
    <v>f252a815-ee3f-9567-e174-ff83931dcd61</v>
    <v>en-US</v>
    <v>Map</v>
  </rv>
  <rv s="0">
    <v>536870912</v>
    <v>Plungė District Municipality</v>
    <v>cc1fa87b-f035-4c8b-be74-c27dc8067404</v>
    <v>en-US</v>
    <v>Map</v>
  </rv>
  <rv s="0">
    <v>536870912</v>
    <v>Šalčininkai District Municipality</v>
    <v>e3c676d2-88da-b38a-eac5-ea62cde0eb3d</v>
    <v>en-US</v>
    <v>Map</v>
  </rv>
  <rv s="0">
    <v>536870912</v>
    <v>Ukmergė District Municipality</v>
    <v>f12fd8c9-c9ad-660a-67c1-f1095650726a</v>
    <v>en-US</v>
    <v>Map</v>
  </rv>
  <rv s="0">
    <v>536870912</v>
    <v>Kaunas District Municipality</v>
    <v>33c660b7-a9d2-051a-3fd7-81f96bf89f9c</v>
    <v>en-US</v>
    <v>Map</v>
  </rv>
  <rv s="0">
    <v>536870912</v>
    <v>Lazdijai District Municipality</v>
    <v>9e18ab98-fbd5-e19d-c4dd-2d44076974dc</v>
    <v>en-US</v>
    <v>Map</v>
  </rv>
  <rv s="0">
    <v>536870912</v>
    <v>Anykščiai District Municipality</v>
    <v>3f0e6164-4787-9205-a127-90af315fc330</v>
    <v>en-US</v>
    <v>Map</v>
  </rv>
  <rv s="0">
    <v>536870912</v>
    <v>Rietavas Municipality</v>
    <v>a8e27a0c-ac28-02de-780e-015306ad2b66</v>
    <v>en-US</v>
    <v>Map</v>
  </rv>
  <rv s="0">
    <v>536870912</v>
    <v>Biržai District Municipality</v>
    <v>c6f9e34b-957a-4198-be71-db24bbce5e4f</v>
    <v>en-US</v>
    <v>Map</v>
  </rv>
  <rv s="0">
    <v>536870912</v>
    <v>Molėtai District Municipality</v>
    <v>fc4a2666-7b08-f53c-10c6-c300e7706874</v>
    <v>en-US</v>
    <v>Map</v>
  </rv>
  <rv s="0">
    <v>536870912</v>
    <v>Trakai District Municipality</v>
    <v>15a7d158-8ffb-4ed7-db6a-3d057c964fd0</v>
    <v>en-US</v>
    <v>Map</v>
  </rv>
  <rv s="0">
    <v>536870912</v>
    <v>Pagėgiai Municipality</v>
    <v>c2847b31-60d4-8de1-ace4-bd78a764fd38</v>
    <v>en-US</v>
    <v>Map</v>
  </rv>
  <rv s="0">
    <v>536870912</v>
    <v>Elektrėnai Municipality</v>
    <v>eb92111b-f55d-e4c8-c6aa-0900d9c82ebe</v>
    <v>en-US</v>
    <v>Map</v>
  </rv>
  <rv s="0">
    <v>536870912</v>
    <v>Kazlų Rūda Municipality</v>
    <v>86d87dd2-0c67-05f6-5707-ae170702f168</v>
    <v>en-US</v>
    <v>Map</v>
  </rv>
  <rv s="0">
    <v>536870912</v>
    <v>Kalvarija Municipality</v>
    <v>84111feb-7531-5608-97cd-93c616795514</v>
    <v>en-US</v>
    <v>Map</v>
  </rv>
  <rv s="0">
    <v>536870912</v>
    <v>Visaginas Municipality</v>
    <v>783ab804-109c-45ca-a59b-9b14d451aed1</v>
    <v>en-US</v>
    <v>Map</v>
  </rv>
  <rv s="3">
    <v>315</v>
  </rv>
  <rv s="1">
    <fb>0.1685608755171</fb>
    <v>28</v>
  </rv>
  <rv s="1">
    <fb>0.42599999999999999</fb>
    <v>28</v>
  </rv>
  <rv s="1">
    <fb>6.3520002365112294E-2</fb>
    <v>37</v>
  </rv>
  <rv s="1">
    <fb>1891013</fb>
    <v>29</v>
  </rv>
  <rv s="6">
    <v>#VALUE!</v>
    <v>en-US</v>
    <v>51ff0e88-f474-0092-fafc-133eb18df4be</v>
    <v>536870912</v>
    <v>1</v>
    <v>1041</v>
    <v>48</v>
    <v>Lithuania</v>
    <v>24</v>
    <v>49</v>
    <v>Map</v>
    <v>26</v>
    <v>1042</v>
    <v>LT</v>
    <v>5628</v>
    <v>5629</v>
    <v>5630</v>
    <v>5284</v>
    <v>5631</v>
    <v>5632</v>
    <v>5633</v>
    <v>5634</v>
    <v>5635</v>
    <v>EUR</v>
    <v>Lithuania, officially the Republic of Lithuania, is a country in the Baltic region of Europe. It is one of three Baltic states and lies on the eastern shore of the Baltic Sea. Lithuania shares land borders with Latvia to the north, Belarus to the east and south, Poland to the south, and Russia to the southwest. It has a maritime border with Sweden to the west on the Baltic Sea. Lithuania covers an area of 65,300 km², with a population of 2.8 million. Its capital and largest city is Vilnius; other major cities are Kaunas and Klaipėda. Lithuanians belong to the ethno-linguistic group of the Balts and speak Lithuanian, one of only a few living Baltic languages.</v>
    <v>5636</v>
    <v>5637</v>
    <v>5638</v>
    <v>5639</v>
    <v>5294</v>
    <v>5640</v>
    <v>5641</v>
    <v>5642</v>
    <v>5298</v>
    <v>5632</v>
    <v>5646</v>
    <v>5647</v>
    <v>5648</v>
    <v>2491</v>
    <v>5649</v>
    <v>Lithuania</v>
    <v>Tautiška giesmė</v>
    <v>5650</v>
    <v>Republic of Lithuania</v>
    <v>5651</v>
    <v>5652</v>
    <v>5653</v>
    <v>184</v>
    <v>5044</v>
    <v>5157</v>
    <v>2445</v>
    <v>5654</v>
    <v>3635</v>
    <v>501</v>
    <v>5655</v>
    <v>5719</v>
    <v>5720</v>
    <v>1618</v>
    <v>5721</v>
    <v>5722</v>
    <v>Lithuania</v>
    <v>5723</v>
    <v>mdp/vdpid/141</v>
  </rv>
  <rv s="0">
    <v>536870912</v>
    <v>Luxembourg</v>
    <v>18da5ef5-2f6b-6dda-3140-08391acd669a</v>
    <v>en-US</v>
    <v>Map</v>
  </rv>
  <rv s="1">
    <fb>0.53711935914593001</fb>
    <v>28</v>
  </rv>
  <rv s="1">
    <fb>2586</fb>
    <v>29</v>
  </rv>
  <rv s="1">
    <fb>352</fb>
    <v>31</v>
  </rv>
  <rv s="0">
    <v>536870912</v>
    <v>Luxembourg</v>
    <v>387ae05a-dd15-f01c-07b2-097158a060ba</v>
    <v>en-US</v>
    <v>Map</v>
  </rv>
  <rv s="1">
    <fb>8987.8169999999991</fb>
    <v>29</v>
  </rv>
  <rv s="1">
    <fb>115.087815087815</fb>
    <v>32</v>
  </rv>
  <rv s="1">
    <fb>1.7433207565384301E-2</fb>
    <v>28</v>
  </rv>
  <rv s="1">
    <fb>13914.6784488756</fb>
    <v>29</v>
  </rv>
  <rv s="1">
    <fb>1.37</fb>
    <v>30</v>
  </rv>
  <rv s="1">
    <fb>0.35679011089811602</fb>
    <v>28</v>
  </rv>
  <rv s="1">
    <fb>80.562295207665002</fb>
    <v>36</v>
  </rv>
  <rv s="1">
    <fb>1.19</fb>
    <v>33</v>
  </rv>
  <rv s="1">
    <fb>71104919108.141098</fb>
    <v>34</v>
  </rv>
  <rv s="1">
    <fb>1.0228595</fb>
    <v>28</v>
  </rv>
  <rv s="1">
    <fb>0.19151769999999999</fb>
    <v>28</v>
  </rv>
  <rv s="2">
    <v>26</v>
    <v>26</v>
    <v>1053</v>
    <v>6</v>
    <v>0</v>
    <v>Image of Luxembourg</v>
  </rv>
  <rv s="0">
    <v>805306368</v>
    <v>Henri, Grand Duke of Luxembourg (Monarch)</v>
    <v>894c7fec-1e82-07fe-a006-b2af9628daf3</v>
    <v>en-US</v>
    <v>Generic</v>
  </rv>
  <rv s="0">
    <v>805306368</v>
    <v>Xavier Bettel (Prime Minister)</v>
    <v>d991448c-bb7b-59d9-24b6-06461041bb47</v>
    <v>en-US</v>
    <v>Generic</v>
  </rv>
  <rv s="0">
    <v>805306368</v>
    <v>François Bausch (Deputy prime minister)</v>
    <v>53918a7c-5c39-c85e-fb69-6fafec9f2ef8</v>
    <v>en-US</v>
    <v>Generic</v>
  </rv>
  <rv s="3">
    <v>316</v>
  </rv>
  <rv s="4">
    <v>https://www.bing.com/search?q=luxembourg&amp;form=skydnc</v>
    <v>Learn more on Bing</v>
  </rv>
  <rv s="1">
    <fb>82.095121951219497</fb>
    <v>36</v>
  </rv>
  <rv s="1">
    <fb>44233610000</fb>
    <v>34</v>
  </rv>
  <rv s="1">
    <fb>13.05</fb>
    <v>33</v>
  </rv>
  <rv s="3">
    <v>317</v>
  </rv>
  <rv s="1">
    <fb>0.1064453761</fb>
    <v>28</v>
  </rv>
  <rv s="1">
    <fb>3.0089999999999999</fb>
    <v>30</v>
  </rv>
  <rv s="1">
    <fb>645397</fb>
    <v>29</v>
  </rv>
  <rv s="1">
    <fb>0.11900000000000001</fb>
    <v>28</v>
  </rv>
  <rv s="1">
    <fb>0.16800000000000001</fb>
    <v>28</v>
  </rv>
  <rv s="1">
    <fb>0.59326999664306601</fb>
    <v>28</v>
  </rv>
  <rv s="3">
    <v>318</v>
  </rv>
  <rv s="1">
    <fb>0.26504268340465897</fb>
    <v>28</v>
  </rv>
  <rv s="1">
    <fb>5.3629999160766599E-2</fb>
    <v>37</v>
  </rv>
  <rv s="1">
    <fb>565488</fb>
    <v>29</v>
  </rv>
  <rv s="13">
    <v>#VALUE!</v>
    <v>en-US</v>
    <v>18da5ef5-2f6b-6dda-3140-08391acd669a</v>
    <v>536870912</v>
    <v>1</v>
    <v>1051</v>
    <v>145</v>
    <v>Luxembourg</v>
    <v>24</v>
    <v>25</v>
    <v>Map</v>
    <v>26</v>
    <v>1052</v>
    <v>LU</v>
    <v>5726</v>
    <v>5727</v>
    <v>1134</v>
    <v>1095</v>
    <v>5728</v>
    <v>5729</v>
    <v>5730</v>
    <v>5731</v>
    <v>5732</v>
    <v>EUR</v>
    <v>Luxembourg, officially the Grand Duchy of Luxembourg, is a landlocked country in Western Europe. It is bordered by Belgium to the west and north, Germany to the east, and France to the south. Its capital and largest city, Luxembourg, is one of the four official capitals of the European Union and the seat of several EU agencies, notably the Court of Justice of the European Union, the highest judicial authority. Luxembourg's culture, people, and languages are highly intertwined with its French and German neighbors; while Luxembourgish is legally the only national language of the Luxembourgish people, French and German are also used in administrative and judicial matters and all three are considered administrative languages of the country.</v>
    <v>5733</v>
    <v>5734</v>
    <v>5735</v>
    <v>5736</v>
    <v>5737</v>
    <v>5738</v>
    <v>5739</v>
    <v>5740</v>
    <v>5741</v>
    <v>2587</v>
    <v>5729</v>
    <v>5745</v>
    <v>5746</v>
    <v>5747</v>
    <v>5748</v>
    <v>370</v>
    <v>5749</v>
    <v>Luxembourg</v>
    <v>Ons Heemecht</v>
    <v>5750</v>
    <v>Grand Duchy of Luxembourg</v>
    <v>5751</v>
    <v>5752</v>
    <v>5753</v>
    <v>98</v>
    <v>3436</v>
    <v>915</v>
    <v>1927</v>
    <v>2136</v>
    <v>5754</v>
    <v>5755</v>
    <v>5756</v>
    <v>5757</v>
    <v>5758</v>
    <v>149</v>
    <v>321</v>
    <v>5759</v>
    <v>Luxembourg</v>
    <v>5760</v>
    <v>mdp/vdpid/147</v>
  </rv>
  <rv s="0">
    <v>536870912</v>
    <v>Madagascar</v>
    <v>0c191888-e860-e654-dadd-811644d3a15d</v>
    <v>en-US</v>
    <v>Map</v>
  </rv>
  <rv s="1">
    <fb>0.71184255757992398</fb>
    <v>28</v>
  </rv>
  <rv s="1">
    <fb>587041</fb>
    <v>29</v>
  </rv>
  <rv s="1">
    <fb>22000</fb>
    <v>29</v>
  </rv>
  <rv s="1">
    <fb>32.656999999999996</fb>
    <v>30</v>
  </rv>
  <rv s="1">
    <fb>261</fb>
    <v>31</v>
  </rv>
  <rv s="0">
    <v>536870912</v>
    <v>Antananarivo</v>
    <v>015e5356-1976-ff36-b4fa-949440dd65d5</v>
    <v>en-US</v>
    <v>Map</v>
  </rv>
  <rv s="1">
    <fb>3905.355</fb>
    <v>29</v>
  </rv>
  <rv s="1">
    <fb>184.32973641733099</fb>
    <v>32</v>
  </rv>
  <rv s="1">
    <fb>5.6253057395435402E-2</fb>
    <v>28</v>
  </rv>
  <rv s="1">
    <fb>4.077</fb>
    <v>30</v>
  </rv>
  <rv s="1">
    <fb>0.21411137848057799</fb>
    <v>28</v>
  </rv>
  <rv s="1">
    <fb>14083906356.618</fb>
    <v>34</v>
  </rv>
  <rv s="1">
    <fb>1.4253427999999999</fb>
    <v>28</v>
  </rv>
  <rv s="1">
    <fb>5.3504899999999994E-2</fb>
    <v>28</v>
  </rv>
  <rv s="1">
    <fb>38.200000000000003</fb>
    <v>36</v>
  </rv>
  <rv s="0">
    <v>805306368</v>
    <v>Christian Ntsay (Prime Minister)</v>
    <v>14d5c0ac-1a19-36a2-52dc-1855e475b986</v>
    <v>en-US</v>
    <v>Generic</v>
  </rv>
  <rv s="3">
    <v>319</v>
  </rv>
  <rv s="4">
    <v>https://www.bing.com/search?q=madagascar&amp;form=skydnc</v>
    <v>Learn more on Bing</v>
  </rv>
  <rv s="1">
    <fb>66.680999999999997</fb>
    <v>36</v>
  </rv>
  <rv s="1">
    <fb>335</fb>
    <v>36</v>
  </rv>
  <rv s="1">
    <fb>0.21</fb>
    <v>33</v>
  </rv>
  <rv s="3">
    <v>320</v>
  </rv>
  <rv s="1">
    <fb>0.21660046290000001</fb>
    <v>28</v>
  </rv>
  <rv s="1">
    <fb>0.1812</fb>
    <v>30</v>
  </rv>
  <rv s="1">
    <fb>26969307</fb>
    <v>29</v>
  </rv>
  <rv s="1">
    <fb>0.33500000000000002</fb>
    <v>28</v>
  </rv>
  <rv s="1">
    <fb>0.49399999999999999</fb>
    <v>28</v>
  </rv>
  <rv s="1">
    <fb>0.14099999999999999</fb>
    <v>28</v>
  </rv>
  <rv s="1">
    <fb>0.86126998901367202</fb>
    <v>28</v>
  </rv>
  <rv s="0">
    <v>536870912</v>
    <v>Antananarivo Province</v>
    <v>774a3ee9-5787-6ee7-6e63-7d86a1dfad3f</v>
    <v>en-US</v>
    <v>Map</v>
  </rv>
  <rv s="0">
    <v>536870912</v>
    <v>Toamasina Province</v>
    <v>5ec8ab51-8059-2832-127d-24185cf6dbc1</v>
    <v>en-US</v>
    <v>Map</v>
  </rv>
  <rv s="0">
    <v>536870912</v>
    <v>Antsiranana Province</v>
    <v>44173606-a566-f68b-0721-d4fc912b69f0</v>
    <v>en-US</v>
    <v>Map</v>
  </rv>
  <rv s="0">
    <v>536870912</v>
    <v>Fianarantsoa Province</v>
    <v>ef5ed46a-3d90-24e6-f03f-1328f7a8e283</v>
    <v>en-US</v>
    <v>Map</v>
  </rv>
  <rv s="0">
    <v>536870912</v>
    <v>Mahajanga Province</v>
    <v>89db80b9-c4d6-de79-f49c-1ed17577f6e5</v>
    <v>en-US</v>
    <v>Map</v>
  </rv>
  <rv s="0">
    <v>536870912</v>
    <v>Toliara Province</v>
    <v>379e6f2e-26ba-3c7e-efc5-890c18372229</v>
    <v>en-US</v>
    <v>Map</v>
  </rv>
  <rv s="3">
    <v>321</v>
  </rv>
  <rv s="1">
    <fb>0.102158473066606</fb>
    <v>28</v>
  </rv>
  <rv s="1">
    <fb>0.38299999999999995</fb>
    <v>28</v>
  </rv>
  <rv s="1">
    <fb>1.75800001621246E-2</fb>
    <v>37</v>
  </rv>
  <rv s="1">
    <fb>10210849</fb>
    <v>29</v>
  </rv>
  <rv s="25">
    <v>#VALUE!</v>
    <v>en-US</v>
    <v>0c191888-e860-e654-dadd-811644d3a15d</v>
    <v>536870912</v>
    <v>1</v>
    <v>1062</v>
    <v>327</v>
    <v>Madagascar</v>
    <v>24</v>
    <v>49</v>
    <v>Map</v>
    <v>26</v>
    <v>1063</v>
    <v>MG</v>
    <v>5763</v>
    <v>5764</v>
    <v>5765</v>
    <v>5766</v>
    <v>5767</v>
    <v>5768</v>
    <v>5769</v>
    <v>5770</v>
    <v>5771</v>
    <v>MGA</v>
    <v>The Republic of Madagascar, or Madagascar, is an island country in the Indian Ocean, approximately 400 kilometres off the coast of East Africa across the Mozambique Channel. At 592,800 square kilometres Madagascar is the world's second-largest country that consists primarily of islands, after Indonesia. The nation consists of the island of Madagascar and numerous smaller peripheral islands. Following the prehistoric breakup of the supercontinent Gondwana, Madagascar split from the Indian subcontinent around 88 million years ago, allowing native plants and animals to evolve in relative isolation. Consequently, Madagascar is a biodiversity hotspot; over 90% of its wildlife is endemic.</v>
    <v>5772</v>
    <v>5773</v>
    <v>1565</v>
    <v>5774</v>
    <v>5775</v>
    <v>5776</v>
    <v>5777</v>
    <v>5768</v>
    <v>5779</v>
    <v>5780</v>
    <v>5781</v>
    <v>5782</v>
    <v>5783</v>
    <v>Madagascar</v>
    <v>Ry Tanindrazanay malala ô!</v>
    <v>5784</v>
    <v>Republic of Madagascar</v>
    <v>5785</v>
    <v>5786</v>
    <v>5787</v>
    <v>2360</v>
    <v>5788</v>
    <v>5789</v>
    <v>1774</v>
    <v>1585</v>
    <v>2925</v>
    <v>5790</v>
    <v>5791</v>
    <v>5798</v>
    <v>5799</v>
    <v>2328</v>
    <v>5800</v>
    <v>5801</v>
    <v>Madagascar</v>
    <v>5802</v>
    <v>mdp/vdpid/149</v>
  </rv>
  <rv s="0">
    <v>536870912</v>
    <v>Malawi</v>
    <v>ea88d001-8d7b-94df-0326-28dd7c25ee20</v>
    <v>en-US</v>
    <v>Map</v>
  </rv>
  <rv s="1">
    <fb>0.61412812897751401</fb>
    <v>28</v>
  </rv>
  <rv s="1">
    <fb>118484</fb>
    <v>29</v>
  </rv>
  <rv s="1">
    <fb>34.118000000000002</fb>
    <v>30</v>
  </rv>
  <rv s="1">
    <fb>265</fb>
    <v>31</v>
  </rv>
  <rv s="0">
    <v>536870912</v>
    <v>Lilongwe</v>
    <v>8ee8ebd1-3df0-a3b5-3d70-d8e0924b7ca7</v>
    <v>en-US</v>
    <v>Map</v>
  </rv>
  <rv s="1">
    <fb>1298.1179999999999</fb>
    <v>29</v>
  </rv>
  <rv s="1">
    <fb>418.344325525805</fb>
    <v>32</v>
  </rv>
  <rv s="1">
    <fb>9.3708360560567208E-2</fb>
    <v>28</v>
  </rv>
  <rv s="1">
    <fb>4.2089999999999996</fb>
    <v>30</v>
  </rv>
  <rv s="1">
    <fb>0.33188375053033503</fb>
    <v>28</v>
  </rv>
  <rv s="1">
    <fb>1.1499999999999999</fb>
    <v>33</v>
  </rv>
  <rv s="1">
    <fb>7666704427.0091496</fb>
    <v>34</v>
  </rv>
  <rv s="1">
    <fb>1.4245782</fb>
    <v>28</v>
  </rv>
  <rv s="1">
    <fb>8.2387999999999992E-3</fb>
    <v>28</v>
  </rv>
  <rv s="1">
    <fb>35.299999999999997</fb>
    <v>36</v>
  </rv>
  <rv s="0">
    <v>805306368</v>
    <v>Saulos Chilima (Vice President)</v>
    <v>bc64f388-411a-60df-c616-17ecdbdac80b</v>
    <v>en-US</v>
    <v>Generic</v>
  </rv>
  <rv s="0">
    <v>805306368</v>
    <v>Lazarus Chakwera (President)</v>
    <v>2b4828a1-f25e-45e7-bf10-4254523d3be3</v>
    <v>en-US</v>
    <v>Generic</v>
  </rv>
  <rv s="3">
    <v>322</v>
  </rv>
  <rv s="4">
    <v>https://www.bing.com/search?q=malawi&amp;form=skydnc</v>
    <v>Learn more on Bing</v>
  </rv>
  <rv s="1">
    <fb>63.798000000000002</fb>
    <v>36</v>
  </rv>
  <rv s="1">
    <fb>349</fb>
    <v>36</v>
  </rv>
  <rv s="1">
    <fb>0.12</fb>
    <v>33</v>
  </rv>
  <rv s="3">
    <v>323</v>
  </rv>
  <rv s="1">
    <fb>0.10981896049999999</fb>
    <v>28</v>
  </rv>
  <rv s="1">
    <fb>3.5799999999999998E-2</fb>
    <v>30</v>
  </rv>
  <rv s="1">
    <fb>18628747</fb>
    <v>29</v>
  </rv>
  <rv s="1">
    <fb>0.188</fb>
    <v>28</v>
  </rv>
  <rv s="1">
    <fb>6.4000000000000001E-2</fb>
    <v>28</v>
  </rv>
  <rv s="1">
    <fb>0.76718002319335898</fb>
    <v>28</v>
  </rv>
  <rv s="0">
    <v>536870912</v>
    <v>Blantyre District</v>
    <v>eb8fd19f-3aac-29a3-8e91-2b454674192f</v>
    <v>en-US</v>
    <v>Map</v>
  </rv>
  <rv s="0">
    <v>536870912</v>
    <v>Lilongwe District</v>
    <v>3b047900-bd42-62a8-0f08-596786ad2883</v>
    <v>en-US</v>
    <v>Map</v>
  </rv>
  <rv s="0">
    <v>536870912</v>
    <v>Chikwawa District</v>
    <v>bfb00213-8ff7-e704-9fbe-80f7e76c55d2</v>
    <v>en-US</v>
    <v>Map</v>
  </rv>
  <rv s="0">
    <v>536870912</v>
    <v>Zomba District</v>
    <v>95e965a1-74bd-a46b-85ea-8fb1708f1534</v>
    <v>en-US</v>
    <v>Map</v>
  </rv>
  <rv s="0">
    <v>536870912</v>
    <v>Machinga District</v>
    <v>ffbc6216-de78-b8a8-af34-a6893f24fc60</v>
    <v>en-US</v>
    <v>Map</v>
  </rv>
  <rv s="0">
    <v>536870912</v>
    <v>Karonga District</v>
    <v>3c045986-4254-7f75-f20f-646d2bd300fa</v>
    <v>en-US</v>
    <v>Map</v>
  </rv>
  <rv s="0">
    <v>536870912</v>
    <v>Mchinji District</v>
    <v>b6838df6-06bb-38c1-e860-cd7a1f8241cb</v>
    <v>en-US</v>
    <v>Map</v>
  </rv>
  <rv s="0">
    <v>536870912</v>
    <v>Dedza District</v>
    <v>f3ce3417-867d-7cf3-db42-0120214657ac</v>
    <v>en-US</v>
    <v>Map</v>
  </rv>
  <rv s="0">
    <v>536870912</v>
    <v>Mzimba District</v>
    <v>1cfa6cfc-0b53-a38a-bef4-ee734d831cd6</v>
    <v>en-US</v>
    <v>Map</v>
  </rv>
  <rv s="0">
    <v>536870912</v>
    <v>Mangochi District</v>
    <v>27f8253e-12d5-704d-c285-19d20a7c34cc</v>
    <v>en-US</v>
    <v>Map</v>
  </rv>
  <rv s="0">
    <v>536870912</v>
    <v>Chiradzulu District</v>
    <v>23dc894c-161e-5982-883f-d84a93e9fc3f</v>
    <v>en-US</v>
    <v>Map</v>
  </rv>
  <rv s="0">
    <v>536870912</v>
    <v>Balaka District</v>
    <v>6658ac76-d1e9-daaf-afca-8c3b787d8479</v>
    <v>en-US</v>
    <v>Map</v>
  </rv>
  <rv s="0">
    <v>536870912</v>
    <v>Likoma District</v>
    <v>5186194d-a41f-17b7-48b2-478ad7ecc631</v>
    <v>en-US</v>
    <v>Map</v>
  </rv>
  <rv s="0">
    <v>536870912</v>
    <v>Thyolo District</v>
    <v>d8aac02e-9b2e-0b7d-7362-055828d876e8</v>
    <v>en-US</v>
    <v>Map</v>
  </rv>
  <rv s="0">
    <v>536870912</v>
    <v>Nkhotakota District</v>
    <v>fb45f165-d24c-6d39-ac61-f8aeb8be8a85</v>
    <v>en-US</v>
    <v>Map</v>
  </rv>
  <rv s="0">
    <v>536870912</v>
    <v>Dowa District</v>
    <v>9d4d3c18-d3a0-1686-d66b-968fec9234bc</v>
    <v>en-US</v>
    <v>Map</v>
  </rv>
  <rv s="0">
    <v>536870912</v>
    <v>Ntcheu District</v>
    <v>b699a035-36e7-1931-17a7-df4594ab9231</v>
    <v>en-US</v>
    <v>Map</v>
  </rv>
  <rv s="0">
    <v>536870912</v>
    <v>Ntchisi District</v>
    <v>270a9d1e-9ad9-c971-19a6-6b3752c70132</v>
    <v>en-US</v>
    <v>Map</v>
  </rv>
  <rv s="0">
    <v>536870912</v>
    <v>Kasungu District</v>
    <v>1bd1edd1-cc78-d5f5-5734-680ecb1726eb</v>
    <v>en-US</v>
    <v>Map</v>
  </rv>
  <rv s="0">
    <v>536870912</v>
    <v>Salima District</v>
    <v>9a299d91-377b-62dd-8998-3468c7ebb943</v>
    <v>en-US</v>
    <v>Map</v>
  </rv>
  <rv s="0">
    <v>536870912</v>
    <v>Chitipa District</v>
    <v>9c03c3c9-d27b-57a5-c1e3-77e6b0ad67bd</v>
    <v>en-US</v>
    <v>Map</v>
  </rv>
  <rv s="0">
    <v>536870912</v>
    <v>Nsanje District</v>
    <v>936f76d4-70d4-2c00-d209-181d25d1ad37</v>
    <v>en-US</v>
    <v>Map</v>
  </rv>
  <rv s="0">
    <v>536870912</v>
    <v>Phalombe District</v>
    <v>a80d633d-7551-0ca2-bd73-1ab67ed1b322</v>
    <v>en-US</v>
    <v>Map</v>
  </rv>
  <rv s="0">
    <v>536870912</v>
    <v>Mulanje District</v>
    <v>dc0b2397-843d-c4fc-7f55-4ccfddee5c8d</v>
    <v>en-US</v>
    <v>Map</v>
  </rv>
  <rv s="0">
    <v>536870912</v>
    <v>Rumphi District</v>
    <v>9411b806-c593-1dda-262c-7dba31aa696c</v>
    <v>en-US</v>
    <v>Map</v>
  </rv>
  <rv s="0">
    <v>536870912</v>
    <v>Mwanza District</v>
    <v>8b5013d3-8171-d22d-ebef-244970ac3e46</v>
    <v>en-US</v>
    <v>Map</v>
  </rv>
  <rv s="0">
    <v>536870912</v>
    <v>Nkhata Bay District</v>
    <v>0e83242f-ed80-2a72-e682-de375575843b</v>
    <v>en-US</v>
    <v>Map</v>
  </rv>
  <rv s="0">
    <v>536870912</v>
    <v>Neno District</v>
    <v>a727855f-5faf-766f-fe06-7ce3c5d78727</v>
    <v>en-US</v>
    <v>Map</v>
  </rv>
  <rv s="3">
    <v>324</v>
  </rv>
  <rv s="1">
    <fb>0.17253667002529302</fb>
    <v>28</v>
  </rv>
  <rv s="1">
    <fb>0.34499999999999997</fb>
    <v>28</v>
  </rv>
  <rv s="1">
    <fb>5.6529998779296903E-2</fb>
    <v>37</v>
  </rv>
  <rv s="1">
    <fb>3199301</fb>
    <v>29</v>
  </rv>
  <rv s="25">
    <v>#VALUE!</v>
    <v>en-US</v>
    <v>ea88d001-8d7b-94df-0326-28dd7c25ee20</v>
    <v>536870912</v>
    <v>1</v>
    <v>1072</v>
    <v>327</v>
    <v>Malawi</v>
    <v>24</v>
    <v>49</v>
    <v>Map</v>
    <v>26</v>
    <v>1073</v>
    <v>MW</v>
    <v>5805</v>
    <v>5806</v>
    <v>2746</v>
    <v>5807</v>
    <v>5808</v>
    <v>5809</v>
    <v>5810</v>
    <v>5811</v>
    <v>5812</v>
    <v>MWK</v>
    <v>Malawi, officially the Republic of Malawi, is a landlocked country in Southeastern Africa that was formerly known as Nyasaland. It is bordered by Zambia to the west, Tanzania to the north and northeast, and Mozambique to the east, south and southwest. Malawi spans over 118,484 km² and has an estimated population of 19,431,566. Malawi's capital is Lilongwe. Its second-largest is Blantyre, its third-largest is Mzuzu and its fourth-largest is its former capital, Zomba. The name Malawi comes from the Maravi, an old name for the Chewa people who inhabit the area. The country is nicknamed "The Warm Heart of Africa" because of the friendliness of its people.</v>
    <v>5813</v>
    <v>5814</v>
    <v>5815</v>
    <v>5816</v>
    <v>5817</v>
    <v>5818</v>
    <v>5819</v>
    <v>5809</v>
    <v>5822</v>
    <v>5823</v>
    <v>5824</v>
    <v>5825</v>
    <v>5826</v>
    <v>Malawi</v>
    <v>Mulungu dalitsa Malaŵi</v>
    <v>5827</v>
    <v>Republic of Malawi</v>
    <v>5828</v>
    <v>5829</v>
    <v>5830</v>
    <v>5831</v>
    <v>2775</v>
    <v>1876</v>
    <v>5158</v>
    <v>5832</v>
    <v>2855</v>
    <v>637</v>
    <v>5833</v>
    <v>5862</v>
    <v>5863</v>
    <v>1441</v>
    <v>5864</v>
    <v>5865</v>
    <v>Malawi</v>
    <v>5866</v>
    <v>mdp/vdpid/156</v>
  </rv>
  <rv s="0">
    <v>536870912</v>
    <v>Malaysia</v>
    <v>b3abad47-1313-e000-0d95-f77f69e2fcdd</v>
    <v>en-US</v>
    <v>Map</v>
  </rv>
  <rv s="1">
    <fb>0.262577994217014</fb>
    <v>28</v>
  </rv>
  <rv s="1">
    <fb>329847</fb>
    <v>29</v>
  </rv>
  <rv s="1">
    <fb>136000</fb>
    <v>29</v>
  </rv>
  <rv s="1">
    <fb>16.751999999999999</fb>
    <v>30</v>
  </rv>
  <rv s="1">
    <fb>60</fb>
    <v>31</v>
  </rv>
  <rv s="0">
    <v>536870912</v>
    <v>Kuala Lumpur</v>
    <v>22f00b26-6726-bd5c-180f-3ff38ae380f3</v>
    <v>en-US</v>
    <v>Map</v>
  </rv>
  <rv s="1">
    <fb>248288.90299999999</fb>
    <v>29</v>
  </rv>
  <rv s="1">
    <fb>121.463089485086</fb>
    <v>32</v>
  </rv>
  <rv s="1">
    <fb>6.6289186576437599E-3</fb>
    <v>28</v>
  </rv>
  <rv s="1">
    <fb>4651.9587341816004</fb>
    <v>29</v>
  </rv>
  <rv s="1">
    <fb>2.0009999999999999</fb>
    <v>30</v>
  </rv>
  <rv s="1">
    <fb>0.67597623554253505</fb>
    <v>28</v>
  </rv>
  <rv s="1">
    <fb>96.628198897808105</fb>
    <v>36</v>
  </rv>
  <rv s="1">
    <fb>0.45</fb>
    <v>33</v>
  </rv>
  <rv s="1">
    <fb>364701517787.84399</fb>
    <v>34</v>
  </rv>
  <rv s="1">
    <fb>1.052916</fb>
    <v>28</v>
  </rv>
  <rv s="1">
    <fb>0.45125390000000004</fb>
    <v>28</v>
  </rv>
  <rv s="0">
    <v>536870912</v>
    <v>Johor Bahru</v>
    <v>efc6b6ca-fb85-3052-4cd7-291dff4e4387</v>
    <v>en-US</v>
    <v>Map</v>
  </rv>
  <rv s="0">
    <v>805306368</v>
    <v>Mahathir Mohamad (Prime Minister)</v>
    <v>7919c065-9e40-2cdd-d273-65f17c8ecb68</v>
    <v>en-US</v>
    <v>Generic</v>
  </rv>
  <rv s="0">
    <v>805306368</v>
    <v>Ismail Sabri Yaakob (Prime Minister)</v>
    <v>3192dc96-7c3f-9403-49f4-ee7f32325d1a</v>
    <v>en-US</v>
    <v>Generic</v>
  </rv>
  <rv s="0">
    <v>805306368</v>
    <v>Zafrul Aziz (Minister)</v>
    <v>b351c10c-92a3-9d01-68aa-afe29ce7c610</v>
    <v>en-US</v>
    <v>Generic</v>
  </rv>
  <rv s="0">
    <v>805306368</v>
    <v>Abdullah of Pahang (Monarch)</v>
    <v>6a422b48-a7d4-e27a-b096-ef9fbb32091f</v>
    <v>en-US</v>
    <v>Generic</v>
  </rv>
  <rv s="3">
    <v>325</v>
  </rv>
  <rv s="4">
    <v>https://www.bing.com/search?q=malaysia&amp;form=skydnc</v>
    <v>Learn more on Bing</v>
  </rv>
  <rv s="1">
    <fb>75.997</fb>
    <v>36</v>
  </rv>
  <rv s="1">
    <fb>403957380000</fb>
    <v>34</v>
  </rv>
  <rv s="3">
    <v>326</v>
  </rv>
  <rv s="1">
    <fb>0.36668219639999999</fb>
    <v>28</v>
  </rv>
  <rv s="1">
    <fb>1.5132000000000001</fb>
    <v>30</v>
  </rv>
  <rv s="1">
    <fb>32447385</fb>
    <v>29</v>
  </rv>
  <rv s="1">
    <fb>0.64289001464843809</fb>
    <v>28</v>
  </rv>
  <rv s="0">
    <v>536870912</v>
    <v>Penang</v>
    <v>bf464054-864b-9148-4d71-cc74f94e1588</v>
    <v>en-US</v>
    <v>Map</v>
  </rv>
  <rv s="0">
    <v>536870912</v>
    <v>Sarawak</v>
    <v>dce6889b-8572-6739-b867-e448e9f0fc11</v>
    <v>en-US</v>
    <v>Map</v>
  </rv>
  <rv s="0">
    <v>536870912</v>
    <v>Sabah</v>
    <v>6441d726-276d-e074-b446-2e6612c2e9e2</v>
    <v>en-US</v>
    <v>Map</v>
  </rv>
  <rv s="0">
    <v>536870912</v>
    <v>Johor</v>
    <v>592580f7-38da-e7c1-18ba-b603c80b3d69</v>
    <v>en-US</v>
    <v>Map</v>
  </rv>
  <rv s="0">
    <v>536870912</v>
    <v>Malacca</v>
    <v>44a9355d-c135-72b5-fc60-4291a89e003e</v>
    <v>en-US</v>
    <v>Map</v>
  </rv>
  <rv s="0">
    <v>536870912</v>
    <v>Negeri Sembilan</v>
    <v>db3e30e6-d597-cb37-b5d7-d3dd4e8b5d00</v>
    <v>en-US</v>
    <v>Map</v>
  </rv>
  <rv s="0">
    <v>536870912</v>
    <v>Perak</v>
    <v>6ca4b1a2-6a13-0976-d0f4-e53c93091316</v>
    <v>en-US</v>
    <v>Map</v>
  </rv>
  <rv s="0">
    <v>536870912</v>
    <v>Selangor</v>
    <v>c58b8d2f-8526-6b7e-ae27-d302d98eb422</v>
    <v>en-US</v>
    <v>Map</v>
  </rv>
  <rv s="0">
    <v>536870912</v>
    <v>Kelantan</v>
    <v>4ce27f56-2eb0-d77a-ba8c-f8a03a225785</v>
    <v>en-US</v>
    <v>Map</v>
  </rv>
  <rv s="0">
    <v>536870912</v>
    <v>Terengganu</v>
    <v>4c426c92-33a4-e12c-382a-d84a8509dfa2</v>
    <v>en-US</v>
    <v>Map</v>
  </rv>
  <rv s="0">
    <v>536870912</v>
    <v>Kedah</v>
    <v>1ad802ca-b889-4b0f-9d8c-d335fad09909</v>
    <v>en-US</v>
    <v>Map</v>
  </rv>
  <rv s="0">
    <v>536870912</v>
    <v>Labuan</v>
    <v>c205ca77-748f-befb-6130-2a7a0eb87dbc</v>
    <v>en-US</v>
    <v>Map</v>
  </rv>
  <rv s="0">
    <v>536870912</v>
    <v>Pahang</v>
    <v>829da6d6-c70a-85d9-8d5d-b70db574854d</v>
    <v>en-US</v>
    <v>Map</v>
  </rv>
  <rv s="0">
    <v>536870912</v>
    <v>Putrajaya</v>
    <v>703ccf1a-052c-03ee-0599-1ef25799d8dc</v>
    <v>en-US</v>
    <v>Map</v>
  </rv>
  <rv s="0">
    <v>536870912</v>
    <v>Perlis</v>
    <v>671c3535-7aad-076b-5860-99706390b32b</v>
    <v>en-US</v>
    <v>Map</v>
  </rv>
  <rv s="3">
    <v>327</v>
  </rv>
  <rv s="1">
    <fb>0.12029692391138701</fb>
    <v>28</v>
  </rv>
  <rv s="3">
    <v>328</v>
  </rv>
  <rv s="1">
    <fb>0.38700000000000001</fb>
    <v>28</v>
  </rv>
  <rv s="1">
    <fb>3.32399988174438E-2</fb>
    <v>37</v>
  </rv>
  <rv s="1">
    <fb>24475766</fb>
    <v>29</v>
  </rv>
  <rv s="7">
    <v>#VALUE!</v>
    <v>en-US</v>
    <v>b3abad47-1313-e000-0d95-f77f69e2fcdd</v>
    <v>536870912</v>
    <v>1</v>
    <v>1083</v>
    <v>60</v>
    <v>Malaysia</v>
    <v>24</v>
    <v>49</v>
    <v>Map</v>
    <v>26</v>
    <v>1084</v>
    <v>MY</v>
    <v>5869</v>
    <v>5870</v>
    <v>5871</v>
    <v>5872</v>
    <v>5873</v>
    <v>5874</v>
    <v>5875</v>
    <v>5876</v>
    <v>5877</v>
    <v>MYR</v>
    <v>Malaysia is a country in Southeast Asia. The federal constitutional monarchy consists of thirteen states and three federal territories, separated by the South China Sea into two regions, Peninsular Malaysia and Borneo's East Malaysia. Peninsular Malaysia shares a land and maritime border with Thailand and maritime borders with Singapore, Vietnam, and Indonesia. East Malaysia shares land and maritime borders with Brunei and Indonesia and a maritime border with the Philippines and Vietnam. Kuala Lumpur is the national capital, largest city and the seat of the legislative branch of the federal government. The nearby planned capital of Putrajaya is the administrative capital, which represents the seat of both the executive branch and the judicial branch of the federal government. With a population of over 32 million, Malaysia is the world's 44th-most populous country. The southernmost point of continental Eurasia is in Tanjung Piai. In the tropics, Malaysia is one of 17 megadiverse countries, home to numerous endemic species.</v>
    <v>5878</v>
    <v>5879</v>
    <v>5880</v>
    <v>5881</v>
    <v>5882</v>
    <v>5883</v>
    <v>5884</v>
    <v>5885</v>
    <v>5185</v>
    <v>5886</v>
    <v>5891</v>
    <v>5892</v>
    <v>5893</v>
    <v>5894</v>
    <v>2127</v>
    <v>559</v>
    <v>Malaysia</v>
    <v>Negaraku</v>
    <v>5895</v>
    <v>Malaysia</v>
    <v>5896</v>
    <v>5897</v>
    <v>5898</v>
    <v>2642</v>
    <v>4585</v>
    <v>4586</v>
    <v>2075</v>
    <v>2076</v>
    <v>1075</v>
    <v>2033</v>
    <v>5899</v>
    <v>5915</v>
    <v>5916</v>
    <v>5917</v>
    <v>5918</v>
    <v>5919</v>
    <v>Malaysia</v>
    <v>5920</v>
    <v>mdp/vdpid/167</v>
  </rv>
  <rv s="0">
    <v>536870912</v>
    <v>Maldives</v>
    <v>a47c2484-27b2-60d1-e810-f71acf7773f2</v>
    <v>en-US</v>
    <v>Map</v>
  </rv>
  <rv s="1">
    <fb>0.263333336512248</fb>
    <v>28</v>
  </rv>
  <rv s="1">
    <fb>298</fb>
    <v>29</v>
  </rv>
  <rv s="1">
    <fb>5000</fb>
    <v>29</v>
  </rv>
  <rv s="1">
    <fb>14.199</fb>
    <v>30</v>
  </rv>
  <rv s="1">
    <fb>960</fb>
    <v>31</v>
  </rv>
  <rv s="0">
    <v>536870912</v>
    <v>Malé</v>
    <v>8e679ccb-a0ba-c3fc-88e7-d8c9892b6366</v>
    <v>en-US</v>
    <v>Map</v>
  </rv>
  <rv s="1">
    <fb>1444.798</fb>
    <v>29</v>
  </rv>
  <rv s="1">
    <fb>99.704026856120294</fb>
    <v>32</v>
  </rv>
  <rv s="1">
    <fb>2.2002973106540801E-3</fb>
    <v>28</v>
  </rv>
  <rv s="1">
    <fb>1.87</fb>
    <v>30</v>
  </rv>
  <rv s="1">
    <fb>3.3333333333333298E-2</fb>
    <v>28</v>
  </rv>
  <rv s="1">
    <fb>1.63</fb>
    <v>33</v>
  </rv>
  <rv s="1">
    <fb>5729248472.2402802</fb>
    <v>34</v>
  </rv>
  <rv s="1">
    <fb>0.97109800000000002</fb>
    <v>28</v>
  </rv>
  <rv s="1">
    <fb>0.31223590000000001</fb>
    <v>28</v>
  </rv>
  <rv s="0">
    <v>805306368</v>
    <v>Faisal Naseem (Vice President)</v>
    <v>c2712549-86d7-dad6-a79f-eb61d966ebcd</v>
    <v>en-US</v>
    <v>Generic</v>
  </rv>
  <rv s="0">
    <v>805306368</v>
    <v>Ibrahim Mohamed Solih (President)</v>
    <v>f32a8c97-5047-a0bd-683a-7e19d7ec7dc7</v>
    <v>en-US</v>
    <v>Generic</v>
  </rv>
  <rv s="3">
    <v>329</v>
  </rv>
  <rv s="4">
    <v>https://www.bing.com/search?q=maldives&amp;form=skydnc</v>
    <v>Learn more on Bing</v>
  </rv>
  <rv s="1">
    <fb>78.626999999999995</fb>
    <v>36</v>
  </rv>
  <rv s="1">
    <fb>53</fb>
    <v>36</v>
  </rv>
  <rv s="3">
    <v>330</v>
  </rv>
  <rv s="1">
    <fb>0.1635462211</fb>
    <v>28</v>
  </rv>
  <rv s="1">
    <fb>4.5627000000000004</fb>
    <v>30</v>
  </rv>
  <rv s="1">
    <fb>530953</fb>
    <v>29</v>
  </rv>
  <rv s="1">
    <fb>0.252</fb>
    <v>28</v>
  </rv>
  <rv s="1">
    <fb>0.39799999999999996</fb>
    <v>28</v>
  </rv>
  <rv s="1">
    <fb>0.69790000915527306</fb>
    <v>28</v>
  </rv>
  <rv s="0">
    <v>536870912</v>
    <v>Addu Atoll</v>
    <v>b6b72c59-ef35-cdd1-4718-6d1c4f2d264d</v>
    <v>en-US</v>
    <v>Map</v>
  </rv>
  <rv s="0">
    <v>536870912</v>
    <v>Gaafu Dhaalu Atoll</v>
    <v>78043c36-b1ad-9de0-6037-2e5e6f7c05c1</v>
    <v>en-US</v>
    <v>Map</v>
  </rv>
  <rv s="0">
    <v>536870912</v>
    <v>Kaafu Atoll</v>
    <v>a06699e1-8b35-f6f4-19f1-7379c98a4436</v>
    <v>en-US</v>
    <v>Map</v>
  </rv>
  <rv s="0">
    <v>536870912</v>
    <v>Baa Atoll</v>
    <v>484c426b-22df-08ea-3681-9c0c568d8b57</v>
    <v>en-US</v>
    <v>Map</v>
  </rv>
  <rv s="0">
    <v>536870912</v>
    <v>Haa Dhaalu Atoll</v>
    <v>2639ad78-525a-a7fd-64aa-278cf29fe942</v>
    <v>en-US</v>
    <v>Map</v>
  </rv>
  <rv s="0">
    <v>536870912</v>
    <v>Haa Alif Atoll</v>
    <v>e587c9a7-de71-ac9a-8b51-1ccb14336103</v>
    <v>en-US</v>
    <v>Map</v>
  </rv>
  <rv s="0">
    <v>536870912</v>
    <v>Dhaalu Atoll</v>
    <v>f2dcaf50-896c-bcc9-f58d-9015ac40bc34</v>
    <v>en-US</v>
    <v>Map</v>
  </rv>
  <rv s="0">
    <v>536870912</v>
    <v>Raa Atoll</v>
    <v>629efca5-ab3c-aac8-0a85-b56537c4388f</v>
    <v>en-US</v>
    <v>Map</v>
  </rv>
  <rv s="0">
    <v>536870912</v>
    <v>Lhaviyani Atoll</v>
    <v>8d502c15-79a8-cede-d5a3-08da355b4bd4</v>
    <v>en-US</v>
    <v>Map</v>
  </rv>
  <rv s="0">
    <v>536870912</v>
    <v>Noonu Atoll</v>
    <v>350d6475-a673-d90b-7d56-dd7a82114b0e</v>
    <v>en-US</v>
    <v>Map</v>
  </rv>
  <rv s="0">
    <v>536870912</v>
    <v>Shaviyani Atoll</v>
    <v>055ea66e-3b47-6db2-72d6-ac6cd5d12e1a</v>
    <v>en-US</v>
    <v>Map</v>
  </rv>
  <rv s="0">
    <v>536870912</v>
    <v>Faafu Atoll</v>
    <v>f19e7c96-3dc3-88c5-85e9-79906b0f507a</v>
    <v>en-US</v>
    <v>Map</v>
  </rv>
  <rv s="0">
    <v>536870912</v>
    <v>Alif Alif Atoll</v>
    <v>28c82795-f0bc-8e45-05fa-4ecfe15c1a25</v>
    <v>en-US</v>
    <v>Map</v>
  </rv>
  <rv s="0">
    <v>536870912</v>
    <v>Alif Dhaal Atoll</v>
    <v>4a1f3cdf-c308-15c5-a6cf-bef7787f0b76</v>
    <v>en-US</v>
    <v>Map</v>
  </rv>
  <rv s="0">
    <v>536870912</v>
    <v>Meemu Atoll</v>
    <v>5bde7f7e-9e6b-1df3-b2ca-9b81b128faf0</v>
    <v>en-US</v>
    <v>Map</v>
  </rv>
  <rv s="0">
    <v>536870912</v>
    <v>Gnaviyani Atoll</v>
    <v>1c06e8c6-0cd3-2575-9500-ce96ff80322d</v>
    <v>en-US</v>
    <v>Map</v>
  </rv>
  <rv s="0">
    <v>536870912</v>
    <v>Vaavu Atoll</v>
    <v>59fa5b7b-337a-d037-4975-641c372591c7</v>
    <v>en-US</v>
    <v>Map</v>
  </rv>
  <rv s="0">
    <v>536870912</v>
    <v>Kolhumadulu Atoll</v>
    <v>6f140636-6216-ee36-505a-667aa560f223</v>
    <v>en-US</v>
    <v>Map</v>
  </rv>
  <rv s="3">
    <v>331</v>
  </rv>
  <rv s="1">
    <fb>0.19463685334978698</fb>
    <v>28</v>
  </rv>
  <rv s="3">
    <v>332</v>
  </rv>
  <rv s="1">
    <fb>0.30199999999999999</fb>
    <v>28</v>
  </rv>
  <rv s="1">
    <fb>6.1380000114440898E-2</fb>
    <v>37</v>
  </rv>
  <rv s="1">
    <fb>213645</fb>
    <v>29</v>
  </rv>
  <rv s="57">
    <v>#VALUE!</v>
    <v>en-US</v>
    <v>a47c2484-27b2-60d1-e810-f71acf7773f2</v>
    <v>536870912</v>
    <v>1</v>
    <v>1092</v>
    <v>1093</v>
    <v>Maldives</v>
    <v>24</v>
    <v>49</v>
    <v>Map</v>
    <v>26</v>
    <v>1094</v>
    <v>MV</v>
    <v>5923</v>
    <v>5924</v>
    <v>5925</v>
    <v>5926</v>
    <v>5927</v>
    <v>5928</v>
    <v>5929</v>
    <v>5930</v>
    <v>5931</v>
    <v>Maldives, officially the Republic of Maldives, is an archipelagic country located in Southern Asia, situated in the Indian Ocean. It lies southwest of Sri Lanka and India, about 750 kilometres from the Asian continent's mainland. The chain of 26 atolls stretches from Ihavandhippolhu Atoll in the north to Addu Atoll in the south.</v>
    <v>5932</v>
    <v>5933</v>
    <v>365</v>
    <v>5934</v>
    <v>5935</v>
    <v>5936</v>
    <v>5937</v>
    <v>2119</v>
    <v>5928</v>
    <v>5940</v>
    <v>5941</v>
    <v>5942</v>
    <v>5943</v>
    <v>Maldives</v>
    <v>Gaumii salaam</v>
    <v>5944</v>
    <v>Republic of Maldives</v>
    <v>5945</v>
    <v>5946</v>
    <v>5947</v>
    <v>2133</v>
    <v>5948</v>
    <v>5949</v>
    <v>2600</v>
    <v>1650</v>
    <v>2602</v>
    <v>3438</v>
    <v>5950</v>
    <v>5969</v>
    <v>5970</v>
    <v>5971</v>
    <v>5972</v>
    <v>5973</v>
    <v>Maldives</v>
    <v>5974</v>
    <v>mdp/vdpid/165</v>
  </rv>
  <rv s="0">
    <v>536870912</v>
    <v>Mali</v>
    <v>cb03b340-e63c-9100-b964-810a109c951b</v>
    <v>en-US</v>
    <v>Map</v>
  </rv>
  <rv s="1">
    <fb>0.337660528278383</fb>
    <v>28</v>
  </rv>
  <rv s="1">
    <fb>1240192</fb>
    <v>29</v>
  </rv>
  <rv s="1">
    <fb>41.542999999999999</fb>
    <v>30</v>
  </rv>
  <rv s="1">
    <fb>223</fb>
    <v>31</v>
  </rv>
  <rv s="0">
    <v>536870912</v>
    <v>Bamako</v>
    <v>36570696-0722-c230-e02f-48363a1eb2c0</v>
    <v>en-US</v>
    <v>Map</v>
  </rv>
  <rv s="1">
    <fb>3179.2890000000002</fb>
    <v>29</v>
  </rv>
  <rv s="1">
    <fb>108.726079750895</fb>
    <v>32</v>
  </rv>
  <rv s="1">
    <fb>-1.6582669484636801E-2</fb>
    <v>28</v>
  </rv>
  <rv s="1">
    <fb>5.8769999999999998</fb>
    <v>30</v>
  </rv>
  <rv s="1">
    <fb>3.79940828887304E-2</fb>
    <v>28</v>
  </rv>
  <rv s="1">
    <fb>17510141171.340302</fb>
    <v>34</v>
  </rv>
  <rv s="1">
    <fb>0.75600599999999996</fb>
    <v>28</v>
  </rv>
  <rv s="1">
    <fb>4.5168999999999994E-2</fb>
    <v>28</v>
  </rv>
  <rv s="1">
    <fb>62</fb>
    <v>36</v>
  </rv>
  <rv s="0">
    <v>805306368</v>
    <v>Choguel Kokalla Maïga (Prime Minister)</v>
    <v>0d737343-3c89-ceb6-64bd-da14ba2a2d08</v>
    <v>en-US</v>
    <v>Generic</v>
  </rv>
  <rv s="3">
    <v>333</v>
  </rv>
  <rv s="4">
    <v>https://www.bing.com/search?q=mali&amp;form=skydnc</v>
    <v>Learn more on Bing</v>
  </rv>
  <rv s="1">
    <fb>58.893000000000001</fb>
    <v>36</v>
  </rv>
  <rv s="1">
    <fb>562</fb>
    <v>36</v>
  </rv>
  <rv s="1">
    <fb>0.23</fb>
    <v>33</v>
  </rv>
  <rv s="1">
    <fb>0.46307496290000005</fb>
    <v>28</v>
  </rv>
  <rv s="1">
    <fb>0.12859999999999999</fb>
    <v>30</v>
  </rv>
  <rv s="1">
    <fb>19658031</fb>
    <v>29</v>
  </rv>
  <rv s="1">
    <fb>0.25700000000000001</fb>
    <v>28</v>
  </rv>
  <rv s="1">
    <fb>0.7081300354003911</fb>
    <v>28</v>
  </rv>
  <rv s="0">
    <v>536870912</v>
    <v>Kayes Region</v>
    <v>1b608b9e-a98d-ad0a-dcee-094d4c484fbd</v>
    <v>en-US</v>
    <v>Map</v>
  </rv>
  <rv s="0">
    <v>536870912</v>
    <v>Koulikoro Region</v>
    <v>2bd39bdd-3736-a93c-d0e4-054c2801fd79</v>
    <v>en-US</v>
    <v>Map</v>
  </rv>
  <rv s="0">
    <v>536870912</v>
    <v>Kidal Region</v>
    <v>0d1b7009-70ec-e5d6-1a13-ae2a57637be9</v>
    <v>en-US</v>
    <v>Map</v>
  </rv>
  <rv s="0">
    <v>536870912</v>
    <v>Ségou Region</v>
    <v>609fb603-8312-80f3-9c23-4f986fc53a3e</v>
    <v>en-US</v>
    <v>Map</v>
  </rv>
  <rv s="0">
    <v>536870912</v>
    <v>Gao Region</v>
    <v>625e3302-be1c-52fa-cc98-b124099e84fd</v>
    <v>en-US</v>
    <v>Map</v>
  </rv>
  <rv s="0">
    <v>536870912</v>
    <v>Mopti Region</v>
    <v>62a291d5-a9c7-ad43-7309-bafc02a61a65</v>
    <v>en-US</v>
    <v>Map</v>
  </rv>
  <rv s="0">
    <v>536870912</v>
    <v>Sikasso Region</v>
    <v>2a095c2d-d3cc-f1a2-befa-11deec7e536f</v>
    <v>en-US</v>
    <v>Map</v>
  </rv>
  <rv s="0">
    <v>536870912</v>
    <v>Tombouctou Region</v>
    <v>13d3585e-174a-78f7-0dda-1916db122d33</v>
    <v>en-US</v>
    <v>Map</v>
  </rv>
  <rv s="3">
    <v>334</v>
  </rv>
  <rv s="1">
    <fb>0.116009205091107</fb>
    <v>28</v>
  </rv>
  <rv s="1">
    <fb>0.54500000000000004</fb>
    <v>28</v>
  </rv>
  <rv s="1">
    <fb>7.2239999771118196E-2</fb>
    <v>37</v>
  </rv>
  <rv s="1">
    <fb>8479688</fb>
    <v>29</v>
  </rv>
  <rv s="25">
    <v>#VALUE!</v>
    <v>en-US</v>
    <v>cb03b340-e63c-9100-b964-810a109c951b</v>
    <v>536870912</v>
    <v>1</v>
    <v>1102</v>
    <v>327</v>
    <v>Mali</v>
    <v>24</v>
    <v>49</v>
    <v>Map</v>
    <v>26</v>
    <v>1103</v>
    <v>ML</v>
    <v>5977</v>
    <v>5978</v>
    <v>2470</v>
    <v>5979</v>
    <v>5980</v>
    <v>5981</v>
    <v>5982</v>
    <v>5983</v>
    <v>5984</v>
    <v>XOF</v>
    <v>Mali, officially the Republic of Mali, is a landlocked country in West Africa. Mali is the eighth-largest country in Africa, with an area of over 1,240,000 square kilometres. The population of Mali is 19.1 million. 67% of its population was estimated to be under the age of 25 in 2017. Its capital and largest city is Bamako. The sovereign state of Mali consists of eight regions and its borders on the north reach deep into the middle of the Sahara Desert. The country's southern part is in the Sudanian savanna, where the majority of inhabitants live, and both the Niger and Senegal rivers pass through. The country's economy centres on agriculture and mining. One of Mali's most prominent natural resources is gold, and the country is the third largest producer of gold on the African continent. It also exports salt.</v>
    <v>5985</v>
    <v>5986</v>
    <v>93</v>
    <v>5987</v>
    <v>5988</v>
    <v>5989</v>
    <v>5990</v>
    <v>5981</v>
    <v>5992</v>
    <v>5993</v>
    <v>5994</v>
    <v>5995</v>
    <v>5996</v>
    <v>Mali</v>
    <v>Le Mali</v>
    <v>1202</v>
    <v>Republic of Mali</v>
    <v>5997</v>
    <v>5998</v>
    <v>5999</v>
    <v>3208</v>
    <v>6000</v>
    <v>1691</v>
    <v>498</v>
    <v>636</v>
    <v>3279</v>
    <v>3053</v>
    <v>6001</v>
    <v>6010</v>
    <v>6011</v>
    <v>1690</v>
    <v>6012</v>
    <v>6013</v>
    <v>Mali</v>
    <v>6014</v>
    <v>mdp/vdpid/157</v>
  </rv>
  <rv s="0">
    <v>536870912</v>
    <v>Malta</v>
    <v>00727e9c-b7f7-2e31-0220-f5b9e956de8d</v>
    <v>en-US</v>
    <v>Map</v>
  </rv>
  <rv s="1">
    <fb>0.32437500357627796</fb>
    <v>28</v>
  </rv>
  <rv s="1">
    <fb>316</fb>
    <v>29</v>
  </rv>
  <rv s="1">
    <fb>9.1999999999999993</fb>
    <v>30</v>
  </rv>
  <rv s="1">
    <fb>356</fb>
    <v>31</v>
  </rv>
  <rv s="0">
    <v>536870912</v>
    <v>Valletta</v>
    <v>cdfd18b4-3655-378f-8de1-0c98e7c9461d</v>
    <v>en-US</v>
    <v>Map</v>
  </rv>
  <rv s="1">
    <fb>1342.1220000000001</fb>
    <v>29</v>
  </rv>
  <rv s="1">
    <fb>113.452474124359</fb>
    <v>32</v>
  </rv>
  <rv s="1">
    <fb>1.6420600176894701E-2</fb>
    <v>28</v>
  </rv>
  <rv s="1">
    <fb>4924.54401944044</fb>
    <v>29</v>
  </rv>
  <rv s="1">
    <fb>1.23</fb>
    <v>30</v>
  </rv>
  <rv s="1">
    <fb>1.0937499813735501E-2</fb>
    <v>28</v>
  </rv>
  <rv s="1">
    <fb>97.788461662664503</fb>
    <v>36</v>
  </rv>
  <rv s="1">
    <fb>14786156563.3046</fb>
    <v>34</v>
  </rv>
  <rv s="1">
    <fb>1.0499836999999999</fb>
    <v>28</v>
  </rv>
  <rv s="1">
    <fb>0.54259920000000006</fb>
    <v>28</v>
  </rv>
  <rv s="0">
    <v>536870912</v>
    <v>Birkirkara</v>
    <v>979e8ca3-0b3c-fe4f-02fb-d11ffeaf38ae</v>
    <v>en-US</v>
    <v>Map</v>
  </rv>
  <rv s="0">
    <v>805306368</v>
    <v>Miriam Dalli (Minister)</v>
    <v>4250e260-2687-0902-6e8a-4c96240013b9</v>
    <v>en-US</v>
    <v>Generic</v>
  </rv>
  <rv s="0">
    <v>805306368</v>
    <v>George Vella (President)</v>
    <v>803a3054-6b56-b520-03e1-56d789c2e8cb</v>
    <v>en-US</v>
    <v>Generic</v>
  </rv>
  <rv s="3">
    <v>335</v>
  </rv>
  <rv s="4">
    <v>https://www.bing.com/search?q=malta&amp;form=skydnc</v>
    <v>Learn more on Bing</v>
  </rv>
  <rv s="1">
    <fb>82.346341463414603</fb>
    <v>36</v>
  </rv>
  <rv s="1">
    <fb>5315940000</fb>
    <v>34</v>
  </rv>
  <rv s="1">
    <fb>5.07</fb>
    <v>33</v>
  </rv>
  <rv s="3">
    <v>336</v>
  </rv>
  <rv s="1">
    <fb>0.37102727109999994</fb>
    <v>28</v>
  </rv>
  <rv s="1">
    <fb>2.8597999999999999</fb>
    <v>30</v>
  </rv>
  <rv s="1">
    <fb>502653</fb>
    <v>29</v>
  </rv>
  <rv s="1">
    <fb>0.38</fb>
    <v>28</v>
  </rv>
  <rv s="1">
    <fb>0.13400000000000001</fb>
    <v>28</v>
  </rv>
  <rv s="1">
    <fb>0.56527000427246099</fb>
    <v>28</v>
  </rv>
  <rv s="0">
    <v>536870912</v>
    <v>Floriana</v>
    <v>ebd511c8-5a06-c605-3b48-96120bfaa725</v>
    <v>en-US</v>
    <v>Map</v>
  </rv>
  <rv s="0">
    <v>536870912</v>
    <v>Sliema</v>
    <v>02c9008c-3b38-9958-6468-0cc85cbc7bcb</v>
    <v>en-US</v>
    <v>Map</v>
  </rv>
  <rv s="0">
    <v>536870912</v>
    <v>Attard</v>
    <v>1e624b1d-7b84-a3ca-15ed-24bf5af44f57</v>
    <v>en-US</v>
    <v>Map</v>
  </rv>
  <rv s="0">
    <v>536870912</v>
    <v>Mosta</v>
    <v>50ba5fbc-9474-32c6-e729-1280d06375b9</v>
    <v>en-US</v>
    <v>Map</v>
  </rv>
  <rv s="0">
    <v>536870912</v>
    <v>Rabat</v>
    <v>309b130f-ef13-985a-75f3-3749152effbe</v>
    <v>en-US</v>
    <v>Map</v>
  </rv>
  <rv s="0">
    <v>536870912</v>
    <v>Msida</v>
    <v>c0ccab0d-9c85-d99e-1e07-cf08b75304b9</v>
    <v>en-US</v>
    <v>Map</v>
  </rv>
  <rv s="0">
    <v>536870912</v>
    <v>Luqa</v>
    <v>1196c316-7e6c-5bcc-e8ca-bbf40fb7c8e2</v>
    <v>en-US</v>
    <v>Map</v>
  </rv>
  <rv s="0">
    <v>536870912</v>
    <v>Naxxar</v>
    <v>1ae582cc-7b84-ed7b-de9b-4882109e15ca</v>
    <v>en-US</v>
    <v>Map</v>
  </rv>
  <rv s="0">
    <v>536870912</v>
    <v>Mtarfa</v>
    <v>fdc09a01-de49-15c2-da1e-e02bef63056f</v>
    <v>en-US</v>
    <v>Map</v>
  </rv>
  <rv s="0">
    <v>536870912</v>
    <v>Qormi</v>
    <v>8360d058-485c-d990-6a94-35400ac1631b</v>
    <v>en-US</v>
    <v>Map</v>
  </rv>
  <rv s="0">
    <v>536870912</v>
    <v>Żebbuġ</v>
    <v>3b34ddcd-7d15-cf0d-675c-f1958a3fcc94</v>
    <v>en-US</v>
    <v>Map</v>
  </rv>
  <rv s="0">
    <v>536870912</v>
    <v>Żebbuġ</v>
    <v>1117b2bc-9979-2153-4d26-a46e6f72179e</v>
    <v>en-US</v>
    <v>Map</v>
  </rv>
  <rv s="0">
    <v>536870912</v>
    <v>Mdina</v>
    <v>144c1910-1058-01fa-0852-25080d062e18</v>
    <v>en-US</v>
    <v>Map</v>
  </rv>
  <rv s="0">
    <v>536870912</v>
    <v>Żurrieq</v>
    <v>5df2984d-8132-5237-db91-8542f7ce75d0</v>
    <v>en-US</v>
    <v>Map</v>
  </rv>
  <rv s="0">
    <v>536870912</v>
    <v>Victoria</v>
    <v>72da2198-b55e-7e4d-e8c5-e79030806d7f</v>
    <v>en-US</v>
    <v>Map</v>
  </rv>
  <rv s="0">
    <v>536870912</v>
    <v>Birgu</v>
    <v>b3241db5-c0ca-26a2-0411-f60d35dcfcd7</v>
    <v>en-US</v>
    <v>Map</v>
  </rv>
  <rv s="0">
    <v>536870912</v>
    <v>St. Paul's Bay</v>
    <v>9b72e9b2-3313-ca59-d08b-c77d8973f101</v>
    <v>en-US</v>
    <v>Map</v>
  </rv>
  <rv s="0">
    <v>536870912</v>
    <v>Tarxien</v>
    <v>fb029df2-2c0c-8f1c-45a9-c6a4b2f3352e</v>
    <v>en-US</v>
    <v>Map</v>
  </rv>
  <rv s="0">
    <v>536870912</v>
    <v>Żabbar</v>
    <v>986273d1-3732-519c-317a-1b135b407da6</v>
    <v>en-US</v>
    <v>Map</v>
  </rv>
  <rv s="0">
    <v>536870912</v>
    <v>Birżebbuġa</v>
    <v>62313bc3-f5ff-3f75-0223-9928e1643c10</v>
    <v>en-US</v>
    <v>Map</v>
  </rv>
  <rv s="0">
    <v>536870912</v>
    <v>Żejtun</v>
    <v>8c394742-5828-808c-70a7-19e43285dcfc</v>
    <v>en-US</v>
    <v>Map</v>
  </rv>
  <rv s="0">
    <v>536870912</v>
    <v>Paola</v>
    <v>db1937d7-9e8b-d81a-6f48-8bc0c131554a</v>
    <v>en-US</v>
    <v>Map</v>
  </rv>
  <rv s="0">
    <v>536870912</v>
    <v>Marsa, Malta</v>
    <v>2599eec6-1e69-e953-6529-affdafd5f215</v>
    <v>en-US</v>
    <v>Map</v>
  </rv>
  <rv s="0">
    <v>536870912</v>
    <v>Cospicua</v>
    <v>609b8aba-fcbf-662e-8ded-3fdfda81e3f8</v>
    <v>en-US</v>
    <v>Map</v>
  </rv>
  <rv s="0">
    <v>536870912</v>
    <v>Senglea</v>
    <v>a9859052-7732-5bcc-75f9-e26e6aae388a</v>
    <v>en-US</v>
    <v>Map</v>
  </rv>
  <rv s="0">
    <v>536870912</v>
    <v>Mġarr</v>
    <v>31077771-21bb-0b94-ecfb-36822ae81bb4</v>
    <v>en-US</v>
    <v>Map</v>
  </rv>
  <rv s="0">
    <v>536870912</v>
    <v>Gżira</v>
    <v>42022d72-005d-42f9-be4f-d3c3a6324fad</v>
    <v>en-US</v>
    <v>Map</v>
  </rv>
  <rv s="0">
    <v>536870912</v>
    <v>Siġġiewi</v>
    <v>b0b911e2-eaf9-ac02-102b-2b9012b06260</v>
    <v>en-US</v>
    <v>Map</v>
  </rv>
  <rv s="0">
    <v>536870912</v>
    <v>Marsaskala</v>
    <v>936439da-22c6-c588-dfba-6da7a33470d1</v>
    <v>en-US</v>
    <v>Map</v>
  </rv>
  <rv s="0">
    <v>536870912</v>
    <v>Pietà</v>
    <v>cc0be561-3540-ffbe-69da-82dd22cc8497</v>
    <v>en-US</v>
    <v>Map</v>
  </rv>
  <rv s="0">
    <v>536870912</v>
    <v>Marsaxlokk</v>
    <v>e2e662f0-fbb9-c6d6-51c1-603d4f138070</v>
    <v>en-US</v>
    <v>Map</v>
  </rv>
  <rv s="0">
    <v>536870912</v>
    <v>Mellieħa</v>
    <v>a5d57aa6-2244-b3ea-bda2-53a0b22ebc52</v>
    <v>en-US</v>
    <v>Map</v>
  </rv>
  <rv s="0">
    <v>536870912</v>
    <v>San Ġwann</v>
    <v>5d651037-2f5c-cc0b-26ef-86a4a0d59c74</v>
    <v>en-US</v>
    <v>Map</v>
  </rv>
  <rv s="0">
    <v>536870912</v>
    <v>Balzan</v>
    <v>ed800314-6999-3002-b097-b165ac33fbb6</v>
    <v>en-US</v>
    <v>Map</v>
  </rv>
  <rv s="0">
    <v>536870912</v>
    <v>Għajnsielem</v>
    <v>ca15a6ea-4083-2911-1b18-969f3dd81fbe</v>
    <v>en-US</v>
    <v>Map</v>
  </rv>
  <rv s="0">
    <v>536870912</v>
    <v>Dingli</v>
    <v>b78d5706-a28a-5085-a40f-32b55ddd2219</v>
    <v>en-US</v>
    <v>Map</v>
  </rv>
  <rv s="0">
    <v>536870912</v>
    <v>Għaxaq</v>
    <v>f6f3fe37-9036-e6e3-078d-f457ac3ccb4e</v>
    <v>en-US</v>
    <v>Map</v>
  </rv>
  <rv s="0">
    <v>536870912</v>
    <v>Kalkara</v>
    <v>d6c487db-b887-5ed7-e7b1-bada783090b5</v>
    <v>en-US</v>
    <v>Map</v>
  </rv>
  <rv s="0">
    <v>536870912</v>
    <v>Fgura</v>
    <v>63d2f0b2-0604-afdb-b4c5-5ee9fd0dc10d</v>
    <v>en-US</v>
    <v>Map</v>
  </rv>
  <rv s="0">
    <v>536870912</v>
    <v>Nadur</v>
    <v>33ea88dc-ddcc-c8f1-57b3-49dfc1a93811</v>
    <v>en-US</v>
    <v>Map</v>
  </rv>
  <rv s="0">
    <v>536870912</v>
    <v>Xagħra</v>
    <v>90f1177d-1335-9b76-c585-73b32366260d</v>
    <v>en-US</v>
    <v>Map</v>
  </rv>
  <rv s="0">
    <v>536870912</v>
    <v>Swieqi</v>
    <v>d2c95b2e-eb44-8ae9-df45-2e6a757a4ebe</v>
    <v>en-US</v>
    <v>Map</v>
  </rv>
  <rv s="0">
    <v>536870912</v>
    <v>Munxar</v>
    <v>38ac8da0-9c7b-6c07-711e-a930c35a2d35</v>
    <v>en-US</v>
    <v>Map</v>
  </rv>
  <rv s="0">
    <v>536870912</v>
    <v>Santa Venera</v>
    <v>f694fd77-d46f-485d-2ae6-4684ebc22967</v>
    <v>en-US</v>
    <v>Map</v>
  </rv>
  <rv s="0">
    <v>536870912</v>
    <v>Qala, Malta</v>
    <v>b996008f-703c-a679-dff8-0380359d5f2f</v>
    <v>en-US</v>
    <v>Map</v>
  </rv>
  <rv s="0">
    <v>536870912</v>
    <v>Ta' Xbiex</v>
    <v>58c6884b-59b0-1f7c-5a18-27b01efffae4</v>
    <v>en-US</v>
    <v>Map</v>
  </rv>
  <rv s="0">
    <v>536870912</v>
    <v>Mqabba</v>
    <v>b84998e0-bece-b2e6-aac9-4d305e2ac801</v>
    <v>en-US</v>
    <v>Map</v>
  </rv>
  <rv s="0">
    <v>536870912</v>
    <v>Santa Luċija</v>
    <v>9f11690e-72da-8251-aafd-9eef5a9146fb</v>
    <v>en-US</v>
    <v>Map</v>
  </rv>
  <rv s="0">
    <v>536870912</v>
    <v>Pembroke</v>
    <v>cf040ec9-1d59-cea4-02c7-5517c18525c5</v>
    <v>en-US</v>
    <v>Map</v>
  </rv>
  <rv s="0">
    <v>536870912</v>
    <v>Iklin</v>
    <v>cbd71bc1-4169-423f-edfb-ab59517e48e0</v>
    <v>en-US</v>
    <v>Map</v>
  </rv>
  <rv s="0">
    <v>536870912</v>
    <v>Għargħur</v>
    <v>68fb9e77-8d5b-cad0-c67a-d610756a0d8f</v>
    <v>en-US</v>
    <v>Map</v>
  </rv>
  <rv s="0">
    <v>536870912</v>
    <v>Qrendi</v>
    <v>c97a22b2-8111-716b-7bf7-f586267f8ff0</v>
    <v>en-US</v>
    <v>Map</v>
  </rv>
  <rv s="0">
    <v>536870912</v>
    <v>Xewkija</v>
    <v>c09e906c-9507-c415-e1a0-7809b1e9f53f</v>
    <v>en-US</v>
    <v>Map</v>
  </rv>
  <rv s="0">
    <v>536870912</v>
    <v>Għarb</v>
    <v>493f5e97-cdf4-73bf-4a2a-b87b5c61ab0d</v>
    <v>en-US</v>
    <v>Map</v>
  </rv>
  <rv s="0">
    <v>536870912</v>
    <v>Safi</v>
    <v>4d4e716b-af5a-13c7-4299-5ea8e8492581</v>
    <v>en-US</v>
    <v>Map</v>
  </rv>
  <rv s="0">
    <v>536870912</v>
    <v>Sannat</v>
    <v>0951b52e-b426-0694-2fae-c769f63b8eb5</v>
    <v>en-US</v>
    <v>Map</v>
  </rv>
  <rv s="0">
    <v>536870912</v>
    <v>Kirkop</v>
    <v>824f815e-ae90-fe9f-1b5c-d7d7b0a659fc</v>
    <v>en-US</v>
    <v>Map</v>
  </rv>
  <rv s="0">
    <v>536870912</v>
    <v>Gudja</v>
    <v>66a5940e-fe7c-1d51-327b-a02aa1521fea</v>
    <v>en-US</v>
    <v>Map</v>
  </rv>
  <rv s="0">
    <v>536870912</v>
    <v>Lija</v>
    <v>403d62b9-ebc8-b9b1-c2a2-b066a9a18754</v>
    <v>en-US</v>
    <v>Map</v>
  </rv>
  <rv s="0">
    <v>536870912</v>
    <v>Xgħajra</v>
    <v>fc928743-c100-5886-81ee-c32969afca42</v>
    <v>en-US</v>
    <v>Map</v>
  </rv>
  <rv s="0">
    <v>536870912</v>
    <v>Kerċem</v>
    <v>2644429e-258a-6326-4ef8-d60a9feb1050</v>
    <v>en-US</v>
    <v>Map</v>
  </rv>
  <rv s="0">
    <v>536870912</v>
    <v>Għasri</v>
    <v>ba2d0cd9-4ad2-8234-15fc-c727c8f30a2f</v>
    <v>en-US</v>
    <v>Map</v>
  </rv>
  <rv s="0">
    <v>536870912</v>
    <v>Fontana</v>
    <v>f64d9044-9769-af94-d4e0-67fbaf662280</v>
    <v>en-US</v>
    <v>Map</v>
  </rv>
  <rv s="3">
    <v>337</v>
  </rv>
  <rv s="1">
    <fb>0.26228254141502799</fb>
    <v>28</v>
  </rv>
  <rv s="1">
    <fb>0.44</fb>
    <v>28</v>
  </rv>
  <rv s="1">
    <fb>3.4730000495910601E-2</fb>
    <v>37</v>
  </rv>
  <rv s="1">
    <fb>475902</fb>
    <v>29</v>
  </rv>
  <rv s="7">
    <v>#VALUE!</v>
    <v>en-US</v>
    <v>00727e9c-b7f7-2e31-0220-f5b9e956de8d</v>
    <v>536870912</v>
    <v>1</v>
    <v>1114</v>
    <v>60</v>
    <v>Malta</v>
    <v>24</v>
    <v>49</v>
    <v>Map</v>
    <v>26</v>
    <v>1115</v>
    <v>MT</v>
    <v>6017</v>
    <v>6018</v>
    <v>1134</v>
    <v>6019</v>
    <v>6020</v>
    <v>6021</v>
    <v>6022</v>
    <v>6023</v>
    <v>6024</v>
    <v>EUR</v>
    <v>Malta, officially known as the Republic of Malta, is an island country in the European Union consisting of an archipelago in the Mediterranean Sea, and considered part of Southern Europe. It lies 80 km south of Sicily, 284 km east of Tunisia, and 333 km north of Libya. The official languages are Maltese and English, and 66% of the current Maltese population is at least conversational in the Italian language.</v>
    <v>6025</v>
    <v>6026</v>
    <v>6027</v>
    <v>6028</v>
    <v>82</v>
    <v>6029</v>
    <v>6030</v>
    <v>6031</v>
    <v>851</v>
    <v>6032</v>
    <v>6035</v>
    <v>6036</v>
    <v>6037</v>
    <v>6038</v>
    <v>573</v>
    <v>6039</v>
    <v>Malta</v>
    <v>L-Innu Malti</v>
    <v>6040</v>
    <v>Republic of Malta</v>
    <v>6041</v>
    <v>6042</v>
    <v>6043</v>
    <v>3208</v>
    <v>98</v>
    <v>6044</v>
    <v>2600</v>
    <v>1879</v>
    <v>6045</v>
    <v>4301</v>
    <v>6046</v>
    <v>6110</v>
    <v>6111</v>
    <v>239</v>
    <v>6112</v>
    <v>6113</v>
    <v>Malta</v>
    <v>6114</v>
    <v>mdp/vdpid/163</v>
  </rv>
  <rv s="0">
    <v>536870912</v>
    <v>Marshall Islands</v>
    <v>e4f265b8-8c4d-e85f-5ca6-69fa717f99dd</v>
    <v>en-US</v>
    <v>Map</v>
  </rv>
  <rv s="1">
    <fb>0.63888888888888895</fb>
    <v>28</v>
  </rv>
  <rv s="1">
    <fb>181</fb>
    <v>29</v>
  </rv>
  <rv s="1">
    <fb>29.028320744370301</fb>
    <v>30</v>
  </rv>
  <rv s="1">
    <fb>692</fb>
    <v>31</v>
  </rv>
  <rv s="0">
    <v>536870912</v>
    <v>Majuro</v>
    <v>f38f7b4e-3dd9-0d58-eed0-10bed4e17dd2</v>
    <v>en-US</v>
    <v>Map</v>
  </rv>
  <rv s="1">
    <fb>143.01300000000001</fb>
    <v>29</v>
  </rv>
  <rv s="1">
    <fb>4.05</fb>
    <v>30</v>
  </rv>
  <rv s="1">
    <fb>0.70222224129571098</fb>
    <v>28</v>
  </rv>
  <rv s="1">
    <fb>1.44</fb>
    <v>33</v>
  </rv>
  <rv s="1">
    <fb>221278000</fb>
    <v>34</v>
  </rv>
  <rv s="1">
    <fb>0.84740159999999998</fb>
    <v>28</v>
  </rv>
  <rv s="1">
    <fb>0.23661269999999998</fb>
    <v>28</v>
  </rv>
  <rv s="1">
    <fb>27.4</fb>
    <v>36</v>
  </rv>
  <rv s="0">
    <v>805306368</v>
    <v>David Kabua (President)</v>
    <v>6c3c5c35-a60e-0588-984d-468d123574e8</v>
    <v>en-US</v>
    <v>Generic</v>
  </rv>
  <rv s="3">
    <v>338</v>
  </rv>
  <rv s="4">
    <v>https://www.bing.com/search?q=marshall+islands&amp;form=skydnc</v>
    <v>Learn more on Bing</v>
  </rv>
  <rv s="1">
    <fb>65.239024390243898</fb>
    <v>36</v>
  </rv>
  <rv s="3">
    <v>339</v>
  </rv>
  <rv s="1">
    <fb>9.9516019900000002E-2</fb>
    <v>28</v>
  </rv>
  <rv s="1">
    <fb>0.42330000000000001</fb>
    <v>30</v>
  </rv>
  <rv s="1">
    <fb>58791</fb>
    <v>29</v>
  </rv>
  <rv s="0">
    <v>536870912</v>
    <v>Kwajalein Atoll</v>
    <v>5458a348-80c7-648b-ee67-016cd25b54ca</v>
    <v>en-US</v>
    <v>Map</v>
  </rv>
  <rv s="0">
    <v>536870912</v>
    <v>Enewetak Atoll</v>
    <v>b5220285-ce9b-51ee-af90-f29b26f2a57e</v>
    <v>en-US</v>
    <v>Map</v>
  </rv>
  <rv s="0">
    <v>536870912</v>
    <v>Namdrik Atoll</v>
    <v>18b2dc0e-cd4f-8336-e13f-84a2bc4cd366</v>
    <v>en-US</v>
    <v>Map</v>
  </rv>
  <rv s="0">
    <v>536870912</v>
    <v>Jaluit Atoll</v>
    <v>7e46e768-f4ea-a726-8bf0-0099a875d15f</v>
    <v>en-US</v>
    <v>Map</v>
  </rv>
  <rv s="0">
    <v>536870912</v>
    <v>Rongelap Atoll</v>
    <v>826104bf-75dc-cc30-484a-fc64c0c90b4d</v>
    <v>en-US</v>
    <v>Map</v>
  </rv>
  <rv s="0">
    <v>536870912</v>
    <v>Kili Island</v>
    <v>242b5ddd-6a44-9932-46be-e17c468d0505</v>
    <v>en-US</v>
    <v>Map</v>
  </rv>
  <rv s="0">
    <v>536870912</v>
    <v>Ebon Atoll</v>
    <v>26935f41-0ea7-fca4-8c9d-a21fc3e38dc8</v>
    <v>en-US</v>
    <v>Map</v>
  </rv>
  <rv s="0">
    <v>536870912</v>
    <v>Ailuk Atoll</v>
    <v>cd22880f-cfc1-f778-dd37-5334ac210693</v>
    <v>en-US</v>
    <v>Map</v>
  </rv>
  <rv s="0">
    <v>536870912</v>
    <v>Arno Atoll</v>
    <v>d7e82bc5-75ad-5246-f448-17d05c1c81e0</v>
    <v>en-US</v>
    <v>Map</v>
  </rv>
  <rv s="0">
    <v>536870912</v>
    <v>Lib Island</v>
    <v>300c6bbc-f353-9bf5-492f-a59454ca32fd</v>
    <v>en-US</v>
    <v>Map</v>
  </rv>
  <rv s="0">
    <v>536870912</v>
    <v>Ailinglaplap Atoll</v>
    <v>7faa94a0-08f6-c3a3-1808-ecdf480b30cb</v>
    <v>en-US</v>
    <v>Map</v>
  </rv>
  <rv s="0">
    <v>536870912</v>
    <v>Wotje Atoll</v>
    <v>f5854d3f-83cb-f2c9-ed4e-9c16e6004be9</v>
    <v>en-US</v>
    <v>Map</v>
  </rv>
  <rv s="0">
    <v>536870912</v>
    <v>Jabat Island</v>
    <v>9fadc5e4-5ddb-cd0c-c340-26cf3946c3a5</v>
    <v>en-US</v>
    <v>Map</v>
  </rv>
  <rv s="0">
    <v>536870912</v>
    <v>Mili Atoll</v>
    <v>a23aa8a6-ebdd-0eac-42c5-83bfbb1a3e16</v>
    <v>en-US</v>
    <v>Map</v>
  </rv>
  <rv s="0">
    <v>536870912</v>
    <v>Wotho Atoll</v>
    <v>a2c27f4d-733c-3357-63b7-f920e2f41d45</v>
    <v>en-US</v>
    <v>Map</v>
  </rv>
  <rv s="0">
    <v>536870912</v>
    <v>Likiep Atoll</v>
    <v>031f13ff-7731-03ca-7a01-30d1a3a4c830</v>
    <v>en-US</v>
    <v>Map</v>
  </rv>
  <rv s="0">
    <v>536870912</v>
    <v>Ujae Atoll</v>
    <v>cbf76f4c-6efa-7e2b-60dd-d5ed1ab0d743</v>
    <v>en-US</v>
    <v>Map</v>
  </rv>
  <rv s="0">
    <v>536870912</v>
    <v>Maloelap Atoll</v>
    <v>a21fc1e7-27ca-1c6b-9e5a-d23498424521</v>
    <v>en-US</v>
    <v>Map</v>
  </rv>
  <rv s="0">
    <v>536870912</v>
    <v>Namu Atoll</v>
    <v>a13799a1-3490-aa20-0268-ee9a0828c710</v>
    <v>en-US</v>
    <v>Map</v>
  </rv>
  <rv s="0">
    <v>536870912</v>
    <v>Lae Atoll</v>
    <v>ae4935e7-f475-a606-7045-35a8d94b8f96</v>
    <v>en-US</v>
    <v>Map</v>
  </rv>
  <rv s="0">
    <v>536870912</v>
    <v>Utirik Atoll</v>
    <v>c2fcc751-9bf4-3ecd-ea42-7646b9c9eec2</v>
    <v>en-US</v>
    <v>Map</v>
  </rv>
  <rv s="0">
    <v>536870912</v>
    <v>Aur Atoll</v>
    <v>8a22b5f7-1900-041a-6c28-16be5a081a5a</v>
    <v>en-US</v>
    <v>Map</v>
  </rv>
  <rv s="0">
    <v>536870912</v>
    <v>Mejit Island</v>
    <v>3ab45fbf-42d2-11d7-5139-fe90e6b0182e</v>
    <v>en-US</v>
    <v>Map</v>
  </rv>
  <rv s="3">
    <v>340</v>
  </rv>
  <rv s="1">
    <fb>0.17814242717305798</fb>
    <v>28</v>
  </rv>
  <rv s="3">
    <v>341</v>
  </rv>
  <rv s="1">
    <fb>0.65900000000000003</fb>
    <v>28</v>
  </rv>
  <rv s="1">
    <fb>45514</fb>
    <v>29</v>
  </rv>
  <rv s="58">
    <v>#VALUE!</v>
    <v>en-US</v>
    <v>e4f265b8-8c4d-e85f-5ca6-69fa717f99dd</v>
    <v>536870912</v>
    <v>1</v>
    <v>1125</v>
    <v>1126</v>
    <v>Marshall Islands</v>
    <v>24</v>
    <v>49</v>
    <v>Map</v>
    <v>26</v>
    <v>1127</v>
    <v>MH</v>
    <v>6117</v>
    <v>6118</v>
    <v>6119</v>
    <v>6120</v>
    <v>6121</v>
    <v>6122</v>
    <v>USD</v>
    <v>The Marshall Islands, officially the Republic of the Marshall Islands, is an independent island country near the Equator in the Pacific Ocean, slightly west of the International Date Line. Geographically, the country is part of the larger island group of Micronesia. The country's population of 58,413 people is spread out over five islands and 29 coral atolls, comprising 1,156 individual islands and islets. The capital and largest city is Majuro. It has the largest portion of its territory composed of water of any sovereign state, at 97.87%. The islands share maritime boundaries with Wake Island to the north, Kiribati to the southeast, Nauru to the south, and Federated States of Micronesia to the west. About 52.3% of Marshall Islanders live on Majuro. In 2016, 73.3% of the population were defined as being "urban". The UN also indicates a population density of 760 inhabitants per square mile, and its projected 2020 population is 59,190.</v>
    <v>6123</v>
    <v>6124</v>
    <v>365</v>
    <v>6125</v>
    <v>6126</v>
    <v>6127</v>
    <v>6128</v>
    <v>6129</v>
    <v>6121</v>
    <v>6131</v>
    <v>6132</v>
    <v>6133</v>
    <v>2069</v>
    <v>Marshall Islands</v>
    <v>Forever Marshall Islands</v>
    <v>6134</v>
    <v>Republic of the Marshall Islands</v>
    <v>6135</v>
    <v>6136</v>
    <v>6137</v>
    <v>6161</v>
    <v>6162</v>
    <v>6163</v>
    <v>6164</v>
    <v>Marshall Islands</v>
    <v>6165</v>
    <v>mdp/vdpid/199</v>
  </rv>
  <rv s="0">
    <v>536870912</v>
    <v>Mauritania</v>
    <v>1378a5bb-c2d8-4ae7-85b5-e75705038775</v>
    <v>en-US</v>
    <v>Map</v>
  </rv>
  <rv s="1">
    <fb>0.38528184728825104</fb>
    <v>28</v>
  </rv>
  <rv s="1">
    <fb>1030700</fb>
    <v>29</v>
  </rv>
  <rv s="1">
    <fb>33.694000000000003</fb>
    <v>30</v>
  </rv>
  <rv s="1">
    <fb>222</fb>
    <v>31</v>
  </rv>
  <rv s="0">
    <v>536870912</v>
    <v>Nouakchott</v>
    <v>298678cd-131e-4a85-4423-240d0b436346</v>
    <v>en-US</v>
    <v>Map</v>
  </rv>
  <rv s="1">
    <fb>2739.2489999999998</fb>
    <v>29</v>
  </rv>
  <rv s="1">
    <fb>135.01889679773399</fb>
    <v>32</v>
  </rv>
  <rv s="1">
    <fb>2.3000926211793803E-2</fb>
    <v>28</v>
  </rv>
  <rv s="1">
    <fb>4.5609999999999999</fb>
    <v>30</v>
  </rv>
  <rv s="1">
    <fb>2.1441738624236001E-3</fb>
    <v>28</v>
  </rv>
  <rv s="1">
    <fb>7593752450.2054996</fb>
    <v>34</v>
  </rv>
  <rv s="1">
    <fb>0.99891760000000007</fb>
    <v>28</v>
  </rv>
  <rv s="1">
    <fb>4.9991199999999993E-2</fb>
    <v>28</v>
  </rv>
  <rv s="1">
    <fb>51.5</fb>
    <v>36</v>
  </rv>
  <rv s="3">
    <v>342</v>
  </rv>
  <rv s="4">
    <v>https://www.bing.com/search?q=mauritania&amp;form=skydnc</v>
    <v>Learn more on Bing</v>
  </rv>
  <rv s="1">
    <fb>64.703999999999994</fb>
    <v>36</v>
  </rv>
  <rv s="1">
    <fb>766</fb>
    <v>36</v>
  </rv>
  <rv s="1">
    <fb>0.53</fb>
    <v>33</v>
  </rv>
  <rv s="1">
    <fb>0.4823745512</fb>
    <v>28</v>
  </rv>
  <rv s="1">
    <fb>0.1865</fb>
    <v>30</v>
  </rv>
  <rv s="1">
    <fb>4525696</fb>
    <v>29</v>
  </rv>
  <rv s="1">
    <fb>0.249</fb>
    <v>28</v>
  </rv>
  <rv s="1">
    <fb>0.45883998870849602</fb>
    <v>28</v>
  </rv>
  <rv s="0">
    <v>536870912</v>
    <v>Nouakchott-Sud Region</v>
    <v>acc119e7-719d-dae1-6182-244761e5da5a</v>
    <v>en-US</v>
    <v>Map</v>
  </rv>
  <rv s="0">
    <v>536870912</v>
    <v>Brakna Region</v>
    <v>5011c80b-9e00-a377-4615-f8264328d0aa</v>
    <v>en-US</v>
    <v>Map</v>
  </rv>
  <rv s="0">
    <v>536870912</v>
    <v>Trarza Region</v>
    <v>d4004e90-738c-9d73-0d79-ece97ac6f42e</v>
    <v>en-US</v>
    <v>Map</v>
  </rv>
  <rv s="0">
    <v>536870912</v>
    <v>Hodh Ech Chargui Region</v>
    <v>e73c452a-369c-484c-b276-23ad30b89536</v>
    <v>en-US</v>
    <v>Map</v>
  </rv>
  <rv s="0">
    <v>536870912</v>
    <v>Hodh El Gharbi Region</v>
    <v>af953511-3591-4176-be81-acbbb366e7ff</v>
    <v>en-US</v>
    <v>Map</v>
  </rv>
  <rv s="0">
    <v>536870912</v>
    <v>Tiris Zemmour Region</v>
    <v>8c838683-fd5b-480c-8df6-d0acadfeed7c</v>
    <v>en-US</v>
    <v>Map</v>
  </rv>
  <rv s="0">
    <v>536870912</v>
    <v>Inchiri Region</v>
    <v>c62460e6-2156-4054-ac45-5e7fd7d9f56e</v>
    <v>en-US</v>
    <v>Map</v>
  </rv>
  <rv s="0">
    <v>536870912</v>
    <v>Guidimaka Region</v>
    <v>d82dc308-f9ee-1690-ab46-575c3e429984</v>
    <v>en-US</v>
    <v>Map</v>
  </rv>
  <rv s="0">
    <v>536870912</v>
    <v>Tagant Region</v>
    <v>5c3c1eda-a331-31e9-911f-a9440ed7c01a</v>
    <v>en-US</v>
    <v>Map</v>
  </rv>
  <rv s="0">
    <v>536870912</v>
    <v>Gorgol Region</v>
    <v>72757e0e-4848-d303-fba2-f31c52a4b0e5</v>
    <v>en-US</v>
    <v>Map</v>
  </rv>
  <rv s="0">
    <v>536870912</v>
    <v>Adrar Region</v>
    <v>813a6daf-b201-aadd-cc3c-1962f5918185</v>
    <v>en-US</v>
    <v>Map</v>
  </rv>
  <rv s="0">
    <v>536870912</v>
    <v>Assaba Region</v>
    <v>a58f4240-4eb5-bf38-bd0b-75f1ae94d17b</v>
    <v>en-US</v>
    <v>Map</v>
  </rv>
  <rv s="0">
    <v>536870912</v>
    <v>Dakhlet Nouadhibou Region</v>
    <v>50715551-3dbf-4406-b74d-5de046a157da</v>
    <v>en-US</v>
    <v>Map</v>
  </rv>
  <rv s="0">
    <v>536870912</v>
    <v>Nouakchott-Nord Region</v>
    <v>20b5fec7-3e89-faf1-b416-555203b10f09</v>
    <v>en-US</v>
    <v>Map</v>
  </rv>
  <rv s="0">
    <v>536870912</v>
    <v>Nouakchott-Ouest Region</v>
    <v>85e5a9d9-d702-7d53-631f-f1f899d964e2</v>
    <v>en-US</v>
    <v>Map</v>
  </rv>
  <rv s="3">
    <v>343</v>
  </rv>
  <rv s="1">
    <fb>0.67</fb>
    <v>28</v>
  </rv>
  <rv s="1">
    <fb>9.5480003356933588E-2</fb>
    <v>37</v>
  </rv>
  <rv s="1">
    <fb>2466821</fb>
    <v>29</v>
  </rv>
  <rv s="29">
    <v>#VALUE!</v>
    <v>en-US</v>
    <v>1378a5bb-c2d8-4ae7-85b5-e75705038775</v>
    <v>536870912</v>
    <v>1</v>
    <v>1136</v>
    <v>399</v>
    <v>Mauritania</v>
    <v>24</v>
    <v>49</v>
    <v>Map</v>
    <v>26</v>
    <v>1137</v>
    <v>MR</v>
    <v>6168</v>
    <v>6169</v>
    <v>604</v>
    <v>6170</v>
    <v>6171</v>
    <v>6172</v>
    <v>6173</v>
    <v>6174</v>
    <v>6175</v>
    <v>MRU</v>
    <v>Mauritania, officially the Islamic Republic of Mauritania, is a sovereign state in Northwest Africa. It is bordered by the Atlantic Ocean to the west, Western Sahara to the north and northwest, Algeria to the northeast, Mali to the east and southeast, and Senegal to the southwest. Mauritania is the eleventh largest country in Africa, and 90 percent of its territory is situated in the Sahara. Most of its population of 4.4 million lives in the temperate south of the country, with roughly one third concentrated in the capital and largest city, Nouakchott, located on the Atlantic coast.</v>
    <v>6176</v>
    <v>6177</v>
    <v>1143</v>
    <v>6178</v>
    <v>6179</v>
    <v>6180</v>
    <v>6181</v>
    <v>6172</v>
    <v>6182</v>
    <v>6183</v>
    <v>6184</v>
    <v>6185</v>
    <v>6186</v>
    <v>Mauritania</v>
    <v>National anthem of Mauritania</v>
    <v>5460</v>
    <v>Islamic Republic of Mauritania</v>
    <v>6187</v>
    <v>6188</v>
    <v>6189</v>
    <v>633</v>
    <v>6190</v>
    <v>2599</v>
    <v>635</v>
    <v>102</v>
    <v>918</v>
    <v>3438</v>
    <v>6191</v>
    <v>6207</v>
    <v>1690</v>
    <v>6208</v>
    <v>6209</v>
    <v>Mauritania</v>
    <v>6210</v>
    <v>mdp/vdpid/162</v>
  </rv>
  <rv s="0">
    <v>536870912</v>
    <v>Mauritius</v>
    <v>f9cbeda3-6339-827e-bcf1-2e940cb5e45e</v>
    <v>en-US</v>
    <v>Map</v>
  </rv>
  <rv s="1">
    <fb>0.42364532019704398</fb>
    <v>28</v>
  </rv>
  <rv s="1">
    <fb>2040</fb>
    <v>29</v>
  </rv>
  <rv s="1">
    <fb>10.199999999999999</fb>
    <v>30</v>
  </rv>
  <rv s="1">
    <fb>230</fb>
    <v>31</v>
  </rv>
  <rv s="0">
    <v>536870912</v>
    <v>Port Louis</v>
    <v>1f88d0f8-1a57-9810-3550-deb8c9a847d8</v>
    <v>en-US</v>
    <v>Map</v>
  </rv>
  <rv s="1">
    <fb>4349.0619999999999</fb>
    <v>29</v>
  </rv>
  <rv s="1">
    <fb>129.91403493449801</fb>
    <v>32</v>
  </rv>
  <rv s="1">
    <fb>4.0565519030951102E-3</fb>
    <v>28</v>
  </rv>
  <rv s="1">
    <fb>2182.5091559114098</fb>
    <v>29</v>
  </rv>
  <rv s="1">
    <fb>0.19034482457954902</fb>
    <v>28</v>
  </rv>
  <rv s="1">
    <fb>84.542360303404394</fb>
    <v>36</v>
  </rv>
  <rv s="1">
    <fb>14180444557.2047</fb>
    <v>34</v>
  </rv>
  <rv s="1">
    <fb>1.0110760000000001</fb>
    <v>28</v>
  </rv>
  <rv s="1">
    <fb>0.4059604</fb>
    <v>28</v>
  </rv>
  <rv s="2">
    <v>27</v>
    <v>26</v>
    <v>1148</v>
    <v>6</v>
    <v>0</v>
    <v>Image of Mauritius</v>
  </rv>
  <rv s="1">
    <fb>13.6</fb>
    <v>36</v>
  </rv>
  <rv s="0">
    <v>805306368</v>
    <v>Pravind Jugnauth (Prime Minister)</v>
    <v>494b1dbe-25b8-d07c-f0e0-ce3c21a05bf8</v>
    <v>en-US</v>
    <v>Generic</v>
  </rv>
  <rv s="3">
    <v>344</v>
  </rv>
  <rv s="4">
    <v>https://www.bing.com/search?q=mauritius&amp;form=skydnc</v>
    <v>Learn more on Bing</v>
  </rv>
  <rv s="1">
    <fb>74.416341463414597</fb>
    <v>36</v>
  </rv>
  <rv s="1">
    <fb>8615770000</fb>
    <v>34</v>
  </rv>
  <rv s="1">
    <fb>61</fb>
    <v>36</v>
  </rv>
  <rv s="1">
    <fb>0.38</fb>
    <v>33</v>
  </rv>
  <rv s="1">
    <fb>0.50667020360000004</fb>
    <v>28</v>
  </rv>
  <rv s="1">
    <fb>2.5331000000000001</fb>
    <v>30</v>
  </rv>
  <rv s="1">
    <fb>1265711</fb>
    <v>29</v>
  </rv>
  <rv s="1">
    <fb>0.21100000000000002</fb>
    <v>28</v>
  </rv>
  <rv s="1">
    <fb>0.58312999725341796</fb>
    <v>28</v>
  </rv>
  <rv s="0">
    <v>536870912</v>
    <v>Rodrigues</v>
    <v>06bd929b-f474-745a-c6b8-16298a57305d</v>
    <v>en-US</v>
    <v>Map</v>
  </rv>
  <rv s="0">
    <v>536870912</v>
    <v>Vacoas-Phoenix</v>
    <v>6f23c419-5d0d-d326-478f-f7d824863ac4</v>
    <v>en-US</v>
    <v>Map</v>
  </rv>
  <rv s="0">
    <v>536870912</v>
    <v>St. Brandon</v>
    <v>0ace1dd3-bbae-f896-195b-18cfbafe9318</v>
    <v>en-US</v>
    <v>Map</v>
  </rv>
  <rv s="0">
    <v>536870912</v>
    <v>Agaléga</v>
    <v>b3469dcd-dad4-467b-9cd4-c4d71c622ba9</v>
    <v>en-US</v>
    <v>Map</v>
  </rv>
  <rv s="0">
    <v>536870912</v>
    <v>Curepipe</v>
    <v>c902e772-c96a-1b21-1378-ae63963af26b</v>
    <v>en-US</v>
    <v>Map</v>
  </rv>
  <rv s="0">
    <v>536870912</v>
    <v>Port Louis District</v>
    <v>1c9ae027-beba-5460-ae7f-66d0a4367fea</v>
    <v>en-US</v>
    <v>Map</v>
  </rv>
  <rv s="0">
    <v>536870912</v>
    <v>Rivière Noire District</v>
    <v>43960efa-cdf4-05b0-7f6a-ade80eb7b2ed</v>
    <v>en-US</v>
    <v>Map</v>
  </rv>
  <rv s="0">
    <v>536870912</v>
    <v>Rivière du Rempart District</v>
    <v>21c3a727-199e-4dff-c26c-eefb2d9d1da1</v>
    <v>en-US</v>
    <v>Map</v>
  </rv>
  <rv s="0">
    <v>536870912</v>
    <v>Beau-Bassin Rose-Hill</v>
    <v>e60aea4b-5869-8ec7-21a8-8828cf79e217</v>
    <v>en-US</v>
    <v>Map</v>
  </rv>
  <rv s="0">
    <v>536870912</v>
    <v>Pamplemousses District</v>
    <v>ae7a0938-d28e-1af4-c525-4d133acea6a2</v>
    <v>en-US</v>
    <v>Map</v>
  </rv>
  <rv s="0">
    <v>536870912</v>
    <v>Quatre Bornes</v>
    <v>10f09906-b059-b634-9ebb-31e4dd05402b</v>
    <v>en-US</v>
    <v>Map</v>
  </rv>
  <rv s="0">
    <v>536870912</v>
    <v>Moka District</v>
    <v>ba7a6636-e1ff-4a38-b1c8-3886078dde32</v>
    <v>en-US</v>
    <v>Map</v>
  </rv>
  <rv s="0">
    <v>536870912</v>
    <v>Grand Port District</v>
    <v>170c3315-ad31-7197-f357-0133f1949132</v>
    <v>en-US</v>
    <v>Map</v>
  </rv>
  <rv s="0">
    <v>536870912</v>
    <v>Flacq District</v>
    <v>f6802203-fee5-ab9e-bd66-54e92ba75fd7</v>
    <v>en-US</v>
    <v>Map</v>
  </rv>
  <rv s="0">
    <v>536870912</v>
    <v>Savanne District</v>
    <v>ceddfba8-fea9-e6df-c942-749c56c7d753</v>
    <v>en-US</v>
    <v>Map</v>
  </rv>
  <rv s="0">
    <v>536870912</v>
    <v>Plaines Wilhems District</v>
    <v>d6f61cd5-affc-f553-1d54-4e65b787b250</v>
    <v>en-US</v>
    <v>Map</v>
  </rv>
  <rv s="3">
    <v>345</v>
  </rv>
  <rv s="1">
    <fb>0.19073085653774999</fb>
    <v>28</v>
  </rv>
  <rv s="3">
    <v>346</v>
  </rv>
  <rv s="1">
    <fb>6.6739997863769496E-2</fb>
    <v>37</v>
  </rv>
  <rv s="1">
    <fb>515980</fb>
    <v>29</v>
  </rv>
  <rv s="13">
    <v>#VALUE!</v>
    <v>en-US</v>
    <v>f9cbeda3-6339-827e-bcf1-2e940cb5e45e</v>
    <v>536870912</v>
    <v>1</v>
    <v>1146</v>
    <v>145</v>
    <v>Mauritius</v>
    <v>24</v>
    <v>25</v>
    <v>Map</v>
    <v>26</v>
    <v>1147</v>
    <v>MU</v>
    <v>6213</v>
    <v>6214</v>
    <v>4130</v>
    <v>6215</v>
    <v>6216</v>
    <v>6217</v>
    <v>6218</v>
    <v>6219</v>
    <v>6220</v>
    <v>MUR</v>
    <v>Mauritius mər-ISHəs, mor-; French: Maurice; Mauritian Creole: Moris, officially the Republic of Mauritius, is an island nation in the Indian Ocean about 2,000 kilometres off the southeast coast of the African continent, east of Madagascar. It includes the main island, as well as Rodrigues, Agaléga and St. Brandon. The islands of Mauritius and Rodrigues, along with nearby Réunion, are part of the Mascarene Islands. The main island of Mauritius, where most of the population is concentrated, hosts the capital and largest city, Port Louis. The country spans 2,040 square kilometres and has an exclusive economic zone covering 2,300,000 square kilometres.</v>
    <v>6221</v>
    <v>3362</v>
    <v>6222</v>
    <v>6223</v>
    <v>93</v>
    <v>6224</v>
    <v>6225</v>
    <v>6226</v>
    <v>6227</v>
    <v>6228</v>
    <v>6217</v>
    <v>6230</v>
    <v>6231</v>
    <v>6232</v>
    <v>6233</v>
    <v>6234</v>
    <v>6235</v>
    <v>Mauritius</v>
    <v>Motherland</v>
    <v>1871</v>
    <v>Republic of Mauritius</v>
    <v>6236</v>
    <v>6237</v>
    <v>6238</v>
    <v>6239</v>
    <v>428</v>
    <v>5271</v>
    <v>1367</v>
    <v>5550</v>
    <v>3635</v>
    <v>1261</v>
    <v>6240</v>
    <v>6257</v>
    <v>6258</v>
    <v>6259</v>
    <v>2133</v>
    <v>6260</v>
    <v>Mauritius</v>
    <v>6261</v>
    <v>mdp/vdpid/160</v>
  </rv>
  <rv s="0">
    <v>536870912</v>
    <v>Mexico</v>
    <v>8e475659-4bdc-d912-6494-affce0096bc1</v>
    <v>en-US</v>
    <v>Map</v>
  </rv>
  <rv s="1">
    <fb>0.54649553743666202</fb>
    <v>28</v>
  </rv>
  <rv s="1">
    <fb>1964375</fb>
    <v>29</v>
  </rv>
  <rv s="1">
    <fb>336000</fb>
    <v>29</v>
  </rv>
  <rv s="1">
    <fb>17.602</fb>
    <v>30</v>
  </rv>
  <rv s="1">
    <fb>52</fb>
    <v>31</v>
  </rv>
  <rv s="0">
    <v>536870912</v>
    <v>Mexico City</v>
    <v>f1281260-8340-e258-c8ec-3522504400e5</v>
    <v>en-US</v>
    <v>Map</v>
  </rv>
  <rv s="1">
    <fb>486405.54800000001</fb>
    <v>29</v>
  </rv>
  <rv s="1">
    <fb>141.54252296997399</fb>
    <v>32</v>
  </rv>
  <rv s="1">
    <fb>3.6359614212704998E-2</fb>
    <v>28</v>
  </rv>
  <rv s="1">
    <fb>2157.32394883914</fb>
    <v>29</v>
  </rv>
  <rv s="1">
    <fb>2.129</fb>
    <v>30</v>
  </rv>
  <rv s="1">
    <fb>0.339249458255099</fb>
    <v>28</v>
  </rv>
  <rv s="1">
    <fb>90.426207910940704</fb>
    <v>36</v>
  </rv>
  <rv s="1">
    <fb>0.73</fb>
    <v>33</v>
  </rv>
  <rv s="1">
    <fb>1258286717124.53</fb>
    <v>34</v>
  </rv>
  <rv s="1">
    <fb>1.0577000999999999</fb>
    <v>28</v>
  </rv>
  <rv s="1">
    <fb>0.40228960000000002</fb>
    <v>28</v>
  </rv>
  <rv s="0">
    <v>805306368</v>
    <v>Andrés Manuel López Obrador (President)</v>
    <v>f285a927-f27b-4a8e-277b-5c53b148cf20</v>
    <v>en-US</v>
    <v>Generic</v>
  </rv>
  <rv s="3">
    <v>347</v>
  </rv>
  <rv s="4">
    <v>https://www.bing.com/search?q=mexico&amp;form=skydnc</v>
    <v>Learn more on Bing</v>
  </rv>
  <rv s="1">
    <fb>74.992000000000004</fb>
    <v>36</v>
  </rv>
  <rv s="1">
    <fb>413618820000</fb>
    <v>34</v>
  </rv>
  <rv s="1">
    <fb>33</fb>
    <v>36</v>
  </rv>
  <rv s="1">
    <fb>0.49</fb>
    <v>33</v>
  </rv>
  <rv s="1">
    <fb>0.41370018680000004</fb>
    <v>28</v>
  </rv>
  <rv s="1">
    <fb>2.3826999999999998</fb>
    <v>30</v>
  </rv>
  <rv s="1">
    <fb>126014024</fb>
    <v>29</v>
  </rv>
  <rv s="1">
    <fb>0.2</fb>
    <v>28</v>
  </rv>
  <rv s="1">
    <fb>0.02</fb>
    <v>28</v>
  </rv>
  <rv s="1">
    <fb>5.4000000000000006E-2</fb>
    <v>28</v>
  </rv>
  <rv s="1">
    <fb>0.60680000305175807</fb>
    <v>28</v>
  </rv>
  <rv s="0">
    <v>536870912</v>
    <v>Jalisco</v>
    <v>18c29bf9-bbf0-e90f-10f3-c48c9791339b</v>
    <v>en-US</v>
    <v>Map</v>
  </rv>
  <rv s="0">
    <v>536870912</v>
    <v>Tamaulipas</v>
    <v>6f2fce2f-2090-8583-dbf3-dd9d6fc3cab3</v>
    <v>en-US</v>
    <v>Map</v>
  </rv>
  <rv s="0">
    <v>536870912</v>
    <v>Sinaloa</v>
    <v>ef7dcafc-cca2-39b2-e063-e2bbf5b2022e</v>
    <v>en-US</v>
    <v>Map</v>
  </rv>
  <rv s="0">
    <v>536870912</v>
    <v>Sonora</v>
    <v>e59e4f16-5e42-af6e-b970-e0ae59046077</v>
    <v>en-US</v>
    <v>Map</v>
  </rv>
  <rv s="0">
    <v>536870912</v>
    <v>Chiapas</v>
    <v>f0d5e228-a3c3-8699-7df3-32ab85b078b3</v>
    <v>en-US</v>
    <v>Map</v>
  </rv>
  <rv s="0">
    <v>536870912</v>
    <v>San Luis Potosí</v>
    <v>c228dff2-2024-525b-1b90-fe82a2f5ccfc</v>
    <v>en-US</v>
    <v>Map</v>
  </rv>
  <rv s="0">
    <v>536870912</v>
    <v>Chihuahua</v>
    <v>ce5a5e29-7bae-05e8-fec7-e028f5c1e139</v>
    <v>en-US</v>
    <v>Map</v>
  </rv>
  <rv s="0">
    <v>536870912</v>
    <v>Aguascalientes</v>
    <v>7f39db16-d0e9-f4ba-b929-2a69336bbcb0</v>
    <v>en-US</v>
    <v>Map</v>
  </rv>
  <rv s="0">
    <v>536870912</v>
    <v>Oaxaca</v>
    <v>2a651e2b-4cd2-6315-971b-6bddb30dfb4d</v>
    <v>en-US</v>
    <v>Map</v>
  </rv>
  <rv s="0">
    <v>536870912</v>
    <v>Tabasco</v>
    <v>f96880d9-0a36-58d3-7351-a4c7070c642d</v>
    <v>en-US</v>
    <v>Map</v>
  </rv>
  <rv s="0">
    <v>536870912</v>
    <v>Zacatecas</v>
    <v>135a47e4-6f2c-2112-febf-50c21b485bd3</v>
    <v>en-US</v>
    <v>Map</v>
  </rv>
  <rv s="0">
    <v>536870912</v>
    <v>Hidalgo</v>
    <v>76baa939-e01a-077d-0c83-522220d05a5b</v>
    <v>en-US</v>
    <v>Map</v>
  </rv>
  <rv s="0">
    <v>536870912</v>
    <v>Nayarit</v>
    <v>d5ab8703-9922-20b7-03c7-acb17f76b03e</v>
    <v>en-US</v>
    <v>Map</v>
  </rv>
  <rv s="0">
    <v>536870912</v>
    <v>Baja California</v>
    <v>6b504587-24aa-0512-9ca8-180f7fa0f586</v>
    <v>en-US</v>
    <v>Map</v>
  </rv>
  <rv s="0">
    <v>536870912</v>
    <v>Querétaro</v>
    <v>4a2d4179-0f55-70d5-99e7-165b2289a273</v>
    <v>en-US</v>
    <v>Map</v>
  </rv>
  <rv s="0">
    <v>536870912</v>
    <v>Coahuila</v>
    <v>b1fb0720-5dff-3cd3-aa9b-e91c0988b9f4</v>
    <v>en-US</v>
    <v>Map</v>
  </rv>
  <rv s="0">
    <v>536870912</v>
    <v>Puebla</v>
    <v>e266f3f0-af5e-7537-36e1-118cfcc783a3</v>
    <v>en-US</v>
    <v>Map</v>
  </rv>
  <rv s="0">
    <v>536870912</v>
    <v>Veracruz</v>
    <v>10381f79-264a-f2fd-08f8-cc5377683832</v>
    <v>en-US</v>
    <v>Map</v>
  </rv>
  <rv s="0">
    <v>536870912</v>
    <v>Michoacán</v>
    <v>33ec3160-5b7b-5fef-defd-4574b6b819d6</v>
    <v>en-US</v>
    <v>Map</v>
  </rv>
  <rv s="0">
    <v>536870912</v>
    <v>Guanajuato</v>
    <v>9eaf00cd-2b5c-3655-adbc-dc91f1f0fca3</v>
    <v>en-US</v>
    <v>Map</v>
  </rv>
  <rv s="0">
    <v>536870912</v>
    <v>Colima</v>
    <v>c5187e51-1440-155f-505d-5c7804e1489f</v>
    <v>en-US</v>
    <v>Map</v>
  </rv>
  <rv s="0">
    <v>536870912</v>
    <v>Quintana Roo</v>
    <v>96bcffec-8d1c-5e86-ab0e-e31d5b9a157c</v>
    <v>en-US</v>
    <v>Map</v>
  </rv>
  <rv s="0">
    <v>536870912</v>
    <v>Mexico State</v>
    <v>884c2c6c-6f06-85ee-aa8d-65b8980f2231</v>
    <v>en-US</v>
    <v>Map</v>
  </rv>
  <rv s="0">
    <v>536870912</v>
    <v>Guerrero</v>
    <v>86638283-e8d0-0d69-1241-dc688f82149b</v>
    <v>en-US</v>
    <v>Map</v>
  </rv>
  <rv s="0">
    <v>536870912</v>
    <v>Nuevo León</v>
    <v>1696b325-bf35-b9aa-28db-3304c1996498</v>
    <v>en-US</v>
    <v>Map</v>
  </rv>
  <rv s="0">
    <v>536870912</v>
    <v>Yucatán</v>
    <v>f096e19b-5b56-f73a-3e33-e3f03e33fffc</v>
    <v>en-US</v>
    <v>Map</v>
  </rv>
  <rv s="0">
    <v>536870912</v>
    <v>Durango</v>
    <v>d5a4a060-173a-aa5a-3023-abf4cbc2f03d</v>
    <v>en-US</v>
    <v>Map</v>
  </rv>
  <rv s="0">
    <v>536870912</v>
    <v>Morelos</v>
    <v>457cd12b-12ce-71c2-81d5-f60ba9645b36</v>
    <v>en-US</v>
    <v>Map</v>
  </rv>
  <rv s="0">
    <v>536870912</v>
    <v>Tlaxcala</v>
    <v>77063c53-3a0e-fbf0-30d8-68218fbc38fa</v>
    <v>en-US</v>
    <v>Map</v>
  </rv>
  <rv s="0">
    <v>536870912</v>
    <v>Baja California Sur</v>
    <v>72f2373c-402d-1899-776e-ebde71dada5d</v>
    <v>en-US</v>
    <v>Map</v>
  </rv>
  <rv s="0">
    <v>536870912</v>
    <v>Campeche</v>
    <v>7c67b06b-20b4-3244-d633-4a6255df7395</v>
    <v>en-US</v>
    <v>Map</v>
  </rv>
  <rv s="3">
    <v>348</v>
  </rv>
  <rv s="1">
    <fb>0.130829255322402</fb>
    <v>28</v>
  </rv>
  <rv s="1">
    <fb>0.55100000000000005</fb>
    <v>28</v>
  </rv>
  <rv s="1">
    <fb>3.4249999523162801E-2</fb>
    <v>37</v>
  </rv>
  <rv s="1">
    <fb>102626859</fb>
    <v>29</v>
  </rv>
  <rv s="59">
    <v>#VALUE!</v>
    <v>en-US</v>
    <v>8e475659-4bdc-d912-6494-affce0096bc1</v>
    <v>536870912</v>
    <v>1</v>
    <v>1157</v>
    <v>1158</v>
    <v>Mexico</v>
    <v>24</v>
    <v>49</v>
    <v>Map</v>
    <v>26</v>
    <v>1159</v>
    <v>MX</v>
    <v>6264</v>
    <v>6265</v>
    <v>6266</v>
    <v>6267</v>
    <v>6268</v>
    <v>6269</v>
    <v>6270</v>
    <v>6271</v>
    <v>6272</v>
    <v>MXN</v>
    <v>Mexico, officially the United Mexican States, is a country in the southern portion of North America. It is bordered to the north by the United States; to the south and west by the Pacific Ocean; to the southeast by Guatemala, Belize, and the Caribbean Sea; and to the east by the Gulf of Mexico. Mexico covers 1,972,550 square kilometers, making it the world's 13th-largest country by area; with approximately 126,014,024 inhabitants, it is the 10th-most-populous country and has the most Spanish-speakers. Mexico is organized as a federal republic comprising 31 states and Mexico City, its capital. Other major urban areas include Monterrey, Guadalajara, Puebla, Toluca, Tijuana, Ciudad Juárez, and León.</v>
    <v>6273</v>
    <v>6274</v>
    <v>6275</v>
    <v>6276</v>
    <v>6277</v>
    <v>6278</v>
    <v>6279</v>
    <v>6280</v>
    <v>484</v>
    <v>6269</v>
    <v>6282</v>
    <v>6283</v>
    <v>6284</v>
    <v>6285</v>
    <v>6286</v>
    <v>6287</v>
    <v>Mexico</v>
    <v>Himno Nacional Mexicano</v>
    <v>575</v>
    <v>Mexico</v>
    <v>6288</v>
    <v>6289</v>
    <v>6290</v>
    <v>6291</v>
    <v>3136</v>
    <v>1876</v>
    <v>6292</v>
    <v>6293</v>
    <v>4376</v>
    <v>5228</v>
    <v>6294</v>
    <v>6326</v>
    <v>6327</v>
    <v>6328</v>
    <v>6329</v>
    <v>Mexico</v>
    <v>6330</v>
    <v>mdp/vdpid/166</v>
  </rv>
  <rv s="0">
    <v>536870912</v>
    <v>Federated States of Micronesia</v>
    <v>b9f97425-2e4f-9921-d91f-c9f6bd7b9fbb</v>
    <v>en-US</v>
    <v>Map</v>
  </rv>
  <rv s="1">
    <fb>0.314285714285714</fb>
    <v>28</v>
  </rv>
  <rv s="1">
    <fb>702</fb>
    <v>29</v>
  </rv>
  <rv s="1">
    <fb>22.82</fb>
    <v>30</v>
  </rv>
  <rv s="1">
    <fb>691</fb>
    <v>31</v>
  </rv>
  <rv s="0">
    <v>536870912</v>
    <v>Palikir</v>
    <v>038b0e9d-2de4-2e92-f4d4-dbf939cdc965</v>
    <v>en-US</v>
    <v>Map</v>
  </rv>
  <rv s="1">
    <fb>112.096989888685</fb>
    <v>32</v>
  </rv>
  <rv s="1">
    <fb>5.2262390344688303E-3</fb>
    <v>28</v>
  </rv>
  <rv s="1">
    <fb>3.0529999999999999</fb>
    <v>30</v>
  </rv>
  <rv s="1">
    <fb>0.91857147216796908</fb>
    <v>28</v>
  </rv>
  <rv s="1">
    <fb>401932279.01922101</fb>
    <v>34</v>
  </rv>
  <rv s="1">
    <fb>0.97174740000000004</fb>
    <v>28</v>
  </rv>
  <rv s="1">
    <fb>0.14117969999999999</fb>
    <v>28</v>
  </rv>
  <rv s="2">
    <v>28</v>
    <v>26</v>
    <v>1171</v>
    <v>6</v>
    <v>0</v>
    <v>Image of Federated States of Micronesia</v>
  </rv>
  <rv s="1">
    <fb>25.6</fb>
    <v>36</v>
  </rv>
  <rv s="0">
    <v>805306368</v>
    <v>Yosiwo George (Vice President)</v>
    <v>0cb7badd-023b-6d47-7894-a41f1c7e28ce</v>
    <v>en-US</v>
    <v>Generic</v>
  </rv>
  <rv s="3">
    <v>349</v>
  </rv>
  <rv s="4">
    <v>https://www.bing.com/search?q=federated+states+of+micronesia&amp;form=skydnc</v>
    <v>Learn more on Bing</v>
  </rv>
  <rv s="1">
    <fb>67.754999999999995</fb>
    <v>36</v>
  </rv>
  <rv s="1">
    <fb>88</fb>
    <v>36</v>
  </rv>
  <rv s="1">
    <fb>2.4602904799999999E-2</fb>
    <v>28</v>
  </rv>
  <rv s="1">
    <fb>0.17699999999999999</fb>
    <v>30</v>
  </rv>
  <rv s="1">
    <fb>113815</fb>
    <v>29</v>
  </rv>
  <rv s="1">
    <fb>0.46</fb>
    <v>28</v>
  </rv>
  <rv s="0">
    <v>536870912</v>
    <v>Kosrae</v>
    <v>aafac919-3f81-bf61-c677-7a9eb9741968</v>
    <v>en-US</v>
    <v>Map</v>
  </rv>
  <rv s="0">
    <v>536870912</v>
    <v>Chuuk State</v>
    <v>b1970d67-de63-df9c-e9b8-bd3e679a1c3b</v>
    <v>en-US</v>
    <v>Map</v>
  </rv>
  <rv s="0">
    <v>536870912</v>
    <v>Pohnpei State</v>
    <v>660bd7de-32fc-3f4f-c1b8-949b39774683</v>
    <v>en-US</v>
    <v>Map</v>
  </rv>
  <rv s="0">
    <v>536870912</v>
    <v>Yap State</v>
    <v>a9bf872c-75e9-7dc7-6d69-b00782e9a4e1</v>
    <v>en-US</v>
    <v>Map</v>
  </rv>
  <rv s="3">
    <v>350</v>
  </rv>
  <rv s="1">
    <fb>0.25196273850098599</fb>
    <v>28</v>
  </rv>
  <rv s="3">
    <v>351</v>
  </rv>
  <rv s="1">
    <fb>0.60499999999999998</fb>
    <v>28</v>
  </rv>
  <rv s="1">
    <fb>25963</fb>
    <v>29</v>
  </rv>
  <rv s="60">
    <v>#VALUE!</v>
    <v>en-US</v>
    <v>b9f97425-2e4f-9921-d91f-c9f6bd7b9fbb</v>
    <v>536870912</v>
    <v>1</v>
    <v>1168</v>
    <v>1169</v>
    <v>Federated States of Micronesia</v>
    <v>24</v>
    <v>25</v>
    <v>Map</v>
    <v>26</v>
    <v>1170</v>
    <v>FM</v>
    <v>6333</v>
    <v>6334</v>
    <v>6335</v>
    <v>6336</v>
    <v>6337</v>
    <v>6122</v>
    <v>6338</v>
    <v>6339</v>
    <v>USD</v>
    <v>The Federated States of Micronesia, or simply Micronesia, is an island country in Oceania. It consists of four states – from west to east, Yap, Chuuk, Pohnpei and Kosrae – that are spread across the western Pacific. Together, the states comprise around 607 islands that cover a longitudinal distance of almost 2,700 km just north of the equator. They lie northeast of Indonesia and Papua New Guinea, south of Guam and the Marianas, west of Nauru and the Marshall Islands, east of Palau and the Philippines, about 2,900 km north of eastern Australia, 3,400 km southeast of Japan, and some 4,000 km southwest of the main islands of the Hawaiian Islands.</v>
    <v>6340</v>
    <v>6341</v>
    <v>6342</v>
    <v>6343</v>
    <v>6344</v>
    <v>6345</v>
    <v>6346</v>
    <v>6337</v>
    <v>6348</v>
    <v>6349</v>
    <v>6350</v>
    <v>6351</v>
    <v>Federated States of Micronesia</v>
    <v>Patriots of Micronesia</v>
    <v>378</v>
    <v>Federated States of Micronesia</v>
    <v>6352</v>
    <v>6353</v>
    <v>6354</v>
    <v>3208</v>
    <v>3325</v>
    <v>6355</v>
    <v>1584</v>
    <v>2924</v>
    <v>2137</v>
    <v>1322</v>
    <v>6360</v>
    <v>6361</v>
    <v>6362</v>
    <v>6363</v>
    <v>Federated States of Micronesia</v>
    <v>6364</v>
    <v>mdp/vdpid/80</v>
  </rv>
  <rv s="0">
    <v>536870912</v>
    <v>Moldova</v>
    <v>cc6beb87-eebc-d1b9-c08d-94ab92488417</v>
    <v>en-US</v>
    <v>Map</v>
  </rv>
  <rv s="1">
    <fb>0.74217087260565506</fb>
    <v>28</v>
  </rv>
  <rv s="1">
    <fb>33851</fb>
    <v>29</v>
  </rv>
  <rv s="1">
    <fb>373</fb>
    <v>31</v>
  </rv>
  <rv s="0">
    <v>536870912</v>
    <v>Chisinau</v>
    <v>9274279d-0140-1f5d-0a98-a8f07250eb4a</v>
    <v>en-US</v>
    <v>Map</v>
  </rv>
  <rv s="1">
    <fb>5115.4650000000001</fb>
    <v>29</v>
  </rv>
  <rv s="1">
    <fb>166.19627963692099</fb>
    <v>32</v>
  </rv>
  <rv s="1">
    <fb>4.83778351428725E-2</fb>
    <v>28</v>
  </rv>
  <rv s="1">
    <fb>1386.2344389560601</fb>
    <v>29</v>
  </rv>
  <rv s="1">
    <fb>1.262</fb>
    <v>30</v>
  </rv>
  <rv s="1">
    <fb>0.12575251021694001</fb>
    <v>28</v>
  </rv>
  <rv s="1">
    <fb>88.688022239406195</fb>
    <v>36</v>
  </rv>
  <rv s="1">
    <fb>11955435456.7957</fb>
    <v>34</v>
  </rv>
  <rv s="1">
    <fb>0.90618759999999998</fb>
    <v>28</v>
  </rv>
  <rv s="1">
    <fb>0.39821240000000002</fb>
    <v>28</v>
  </rv>
  <rv s="0">
    <v>805306368</v>
    <v>Igor Dodon (President)</v>
    <v>0a4c1865-b76b-8bfa-f319-8f7062015ce4</v>
    <v>en-US</v>
    <v>Generic</v>
  </rv>
  <rv s="3">
    <v>352</v>
  </rv>
  <rv s="4">
    <v>https://www.bing.com/search?q=moldova&amp;form=skydnc</v>
    <v>Learn more on Bing</v>
  </rv>
  <rv s="1">
    <fb>71.808000000000007</fb>
    <v>36</v>
  </rv>
  <rv s="1">
    <fb>0.31</fb>
    <v>33</v>
  </rv>
  <rv s="3">
    <v>353</v>
  </rv>
  <rv s="1">
    <fb>0.46187765570000006</fb>
    <v>28</v>
  </rv>
  <rv s="1">
    <fb>3.2065999999999999</fb>
    <v>30</v>
  </rv>
  <rv s="1">
    <fb>2657637</fb>
    <v>29</v>
  </rv>
  <rv s="1">
    <fb>0.36</fb>
    <v>28</v>
  </rv>
  <rv s="1">
    <fb>4.4000000000000004E-2</fb>
    <v>28</v>
  </rv>
  <rv s="1">
    <fb>0.430859985351563</fb>
    <v>28</v>
  </rv>
  <rv s="0">
    <v>536870912</v>
    <v>Bender</v>
    <v>3c4b7a19-685a-5925-4266-c42dbcd2cd7f</v>
    <v>en-US</v>
    <v>Map</v>
  </rv>
  <rv s="0">
    <v>536870912</v>
    <v>Bălți</v>
    <v>1a04d48e-da91-0470-c3ca-f8b5607b45db</v>
    <v>en-US</v>
    <v>Map</v>
  </rv>
  <rv s="0">
    <v>536870912</v>
    <v>Gagauzia</v>
    <v>0314e6e7-9f5f-4491-ba35-ee6a86e2c6f8</v>
    <v>en-US</v>
    <v>Map</v>
  </rv>
  <rv s="0">
    <v>536870912</v>
    <v>Călărași District</v>
    <v>923a3877-8419-8db5-190c-388ea9000964</v>
    <v>en-US</v>
    <v>Map</v>
  </rv>
  <rv s="0">
    <v>536870912</v>
    <v>Ungheni District</v>
    <v>6488f6ec-42ae-43dd-a391-b6350607fbf5</v>
    <v>en-US</v>
    <v>Map</v>
  </rv>
  <rv s="0">
    <v>536870912</v>
    <v>Drochia District</v>
    <v>6de256f4-615c-af70-9768-e059ddf0e96a</v>
    <v>en-US</v>
    <v>Map</v>
  </rv>
  <rv s="0">
    <v>536870912</v>
    <v>Glodeni District</v>
    <v>b6e3ea24-0722-48c5-8154-20f8d749a89d</v>
    <v>en-US</v>
    <v>Map</v>
  </rv>
  <rv s="0">
    <v>536870912</v>
    <v>Edineţ District</v>
    <v>524b623a-e464-88df-af1f-c443942d61c7</v>
    <v>en-US</v>
    <v>Map</v>
  </rv>
  <rv s="0">
    <v>536870912</v>
    <v>Soroca District</v>
    <v>03254326-9f67-4724-b8ca-4558c48cd311</v>
    <v>en-US</v>
    <v>Map</v>
  </rv>
  <rv s="0">
    <v>536870912</v>
    <v>Rîșcani District</v>
    <v>5be0ce4f-d963-1786-1634-57f0a5c172cb</v>
    <v>en-US</v>
    <v>Map</v>
  </rv>
  <rv s="0">
    <v>536870912</v>
    <v>Fălești District</v>
    <v>f5d678e6-231a-fe64-8f4b-309c0e3daa9f</v>
    <v>en-US</v>
    <v>Map</v>
  </rv>
  <rv s="0">
    <v>536870912</v>
    <v>Căușeni District</v>
    <v>921d73c6-df75-d40c-d05a-2613f102d3f3</v>
    <v>en-US</v>
    <v>Map</v>
  </rv>
  <rv s="0">
    <v>536870912</v>
    <v>Străşeni</v>
    <v>26bf9fc0-fdae-1fbd-fdfe-d503f11e3196</v>
    <v>en-US</v>
    <v>Map</v>
  </rv>
  <rv s="0">
    <v>536870912</v>
    <v>Telenești District</v>
    <v>9730ba5c-6063-c805-fb2a-75565105a6dc</v>
    <v>en-US</v>
    <v>Map</v>
  </rv>
  <rv s="0">
    <v>536870912</v>
    <v>Șoldănești District</v>
    <v>c303ac4e-60cf-2c5d-1894-27c77eb98d24</v>
    <v>en-US</v>
    <v>Map</v>
  </rv>
  <rv s="0">
    <v>536870912</v>
    <v>Cimișlia District</v>
    <v>17d45124-6f0e-3eeb-772f-7bbe855b9569</v>
    <v>en-US</v>
    <v>Map</v>
  </rv>
  <rv s="0">
    <v>536870912</v>
    <v>Dondușeni District</v>
    <v>781dbd12-4056-a6e9-f9b8-d47e9f70182d</v>
    <v>en-US</v>
    <v>Map</v>
  </rv>
  <rv s="0">
    <v>536870912</v>
    <v>Ştefan Vodă</v>
    <v>a8ddc1c1-62ce-3ce7-a54a-6e7276f7bde6</v>
    <v>en-US</v>
    <v>Map</v>
  </rv>
  <rv s="0">
    <v>536870912</v>
    <v>Anenii Noi District</v>
    <v>00fbbcee-9f60-a2dc-30b0-a97c52cf9ebe</v>
    <v>en-US</v>
    <v>Map</v>
  </rv>
  <rv s="0">
    <v>536870912</v>
    <v>Florești District</v>
    <v>1d8fb8dc-5a8f-8a4a-cc38-7ce81a60373d</v>
    <v>en-US</v>
    <v>Map</v>
  </rv>
  <rv s="0">
    <v>536870912</v>
    <v>Sîngerei District</v>
    <v>90f0d7fa-9bbe-5865-3e85-25ba5e3cb57e</v>
    <v>en-US</v>
    <v>Map</v>
  </rv>
  <rv s="0">
    <v>536870912</v>
    <v>Dubăsari District</v>
    <v>b25870a9-db57-4b63-97c7-313fc028bbd3</v>
    <v>en-US</v>
    <v>Map</v>
  </rv>
  <rv s="0">
    <v>536870912</v>
    <v>Ocnița District</v>
    <v>26dff043-9f51-584f-bb4a-f610faccecf6</v>
    <v>en-US</v>
    <v>Map</v>
  </rv>
  <rv s="0">
    <v>536870912</v>
    <v>Hînceşti</v>
    <v>24073425-a3ac-09ae-eb8e-305ecb7c5eb9</v>
    <v>en-US</v>
    <v>Map</v>
  </rv>
  <rv s="0">
    <v>536870912</v>
    <v>Cahul District</v>
    <v>ae750499-fd09-3581-eca5-32c41a29b14b</v>
    <v>en-US</v>
    <v>Map</v>
  </rv>
  <rv s="0">
    <v>536870912</v>
    <v>Orhei</v>
    <v>79f970d0-7548-4202-865c-96c4ef91a7c0</v>
    <v>en-US</v>
    <v>Map</v>
  </rv>
  <rv s="0">
    <v>536870912</v>
    <v>Briceni District</v>
    <v>d55ddb65-6298-ea5c-4012-8ca41a65ae2f</v>
    <v>en-US</v>
    <v>Map</v>
  </rv>
  <rv s="0">
    <v>536870912</v>
    <v>Leova District</v>
    <v>2225ac49-247d-0bd2-8578-a91ef17c97a3</v>
    <v>en-US</v>
    <v>Map</v>
  </rv>
  <rv s="0">
    <v>536870912</v>
    <v>Basarabeasca District</v>
    <v>c5e91e54-685e-22a4-4b02-6bda72de73ae</v>
    <v>en-US</v>
    <v>Map</v>
  </rv>
  <rv s="0">
    <v>536870912</v>
    <v>Cantemir District</v>
    <v>1e52884e-e76d-82ad-62c5-5a2eef643828</v>
    <v>en-US</v>
    <v>Map</v>
  </rv>
  <rv s="0">
    <v>536870912</v>
    <v>Ialoveni</v>
    <v>4fca5b26-b7de-40b7-99c0-aca53db3bd03</v>
    <v>en-US</v>
    <v>Map</v>
  </rv>
  <rv s="0">
    <v>536870912</v>
    <v>Rezina District</v>
    <v>394dc29d-e26f-b5bb-7aba-8ef616223c73</v>
    <v>en-US</v>
    <v>Map</v>
  </rv>
  <rv s="0">
    <v>536870912</v>
    <v>Nisporeni District</v>
    <v>bf2ad605-9233-4f63-8082-489b0ca64e77</v>
    <v>en-US</v>
    <v>Map</v>
  </rv>
  <rv s="0">
    <v>536870912</v>
    <v>Criuleni District</v>
    <v>6d55321c-a6b0-ef2c-aad3-cb22f3f5c2df</v>
    <v>en-US</v>
    <v>Map</v>
  </rv>
  <rv s="3">
    <v>354</v>
  </rv>
  <rv s="1">
    <fb>0.17691629524637301</fb>
    <v>28</v>
  </rv>
  <rv s="1">
    <fb>5.4730000495910598E-2</fb>
    <v>37</v>
  </rv>
  <rv s="1">
    <fb>1135502</fb>
    <v>29</v>
  </rv>
  <rv s="6">
    <v>#VALUE!</v>
    <v>en-US</v>
    <v>cc6beb87-eebc-d1b9-c08d-94ab92488417</v>
    <v>536870912</v>
    <v>1</v>
    <v>1179</v>
    <v>48</v>
    <v>Moldova</v>
    <v>24</v>
    <v>49</v>
    <v>Map</v>
    <v>26</v>
    <v>123</v>
    <v>MD</v>
    <v>6367</v>
    <v>6368</v>
    <v>3562</v>
    <v>1900</v>
    <v>6369</v>
    <v>6370</v>
    <v>6371</v>
    <v>6372</v>
    <v>6373</v>
    <v>MDL</v>
    <v>Moldova, officially the Republic of Moldova, is a landlocked country in Eastern Europe. It is bordered by Romania to the west and Ukraine to the north, east, and south. The unrecognised breakaway region of Transnistria lies across the Dniester on the country's eastern border with Ukraine. Moldova's capital and largest city is Chișinău.</v>
    <v>6374</v>
    <v>6375</v>
    <v>6376</v>
    <v>6377</v>
    <v>5532</v>
    <v>6378</v>
    <v>6379</v>
    <v>6380</v>
    <v>6228</v>
    <v>6370</v>
    <v>6382</v>
    <v>6383</v>
    <v>6384</v>
    <v>5304</v>
    <v>6385</v>
    <v>Moldova</v>
    <v>Limba noastră</v>
    <v>6386</v>
    <v>Republic of Moldova</v>
    <v>6387</v>
    <v>6388</v>
    <v>6389</v>
    <v>579</v>
    <v>2642</v>
    <v>6390</v>
    <v>6391</v>
    <v>2446</v>
    <v>1122</v>
    <v>190</v>
    <v>6392</v>
    <v>6427</v>
    <v>6428</v>
    <v>1618</v>
    <v>5918</v>
    <v>6429</v>
    <v>Moldova</v>
    <v>6430</v>
    <v>mdp/vdpid/152</v>
  </rv>
  <rv s="0">
    <v>536870912</v>
    <v>Mongolia</v>
    <v>ea062577-4c66-e22b-7054-abf32c1063b0</v>
    <v>en-US</v>
    <v>Map</v>
  </rv>
  <rv s="1">
    <fb>0.71488840550091393</fb>
    <v>28</v>
  </rv>
  <rv s="1">
    <fb>1564116</fb>
    <v>29</v>
  </rv>
  <rv s="1">
    <fb>24.131</fb>
    <v>30</v>
  </rv>
  <rv s="1">
    <fb>976</fb>
    <v>31</v>
  </rv>
  <rv s="0">
    <v>536870912</v>
    <v>Ulaanbaatar</v>
    <v>c11a6c9b-cae8-fd85-165c-84f646e12623</v>
    <v>en-US</v>
    <v>Map</v>
  </rv>
  <rv s="1">
    <fb>25368.306</fb>
    <v>29</v>
  </rv>
  <rv s="1">
    <fb>195.762902940885</fb>
    <v>32</v>
  </rv>
  <rv s="1">
    <fb>7.3048159748014804E-2</fb>
    <v>28</v>
  </rv>
  <rv s="1">
    <fb>2006.38888095267</fb>
    <v>29</v>
  </rv>
  <rv s="1">
    <fb>2.895</fb>
    <v>30</v>
  </rv>
  <rv s="1">
    <fb>8.0174048837830497E-2</fb>
    <v>28</v>
  </rv>
  <rv s="1">
    <fb>93.199382825958295</fb>
    <v>36</v>
  </rv>
  <rv s="1">
    <fb>13852850259.485399</fb>
    <v>34</v>
  </rv>
  <rv s="1">
    <fb>1.0404036000000001</fb>
    <v>28</v>
  </rv>
  <rv s="1">
    <fb>0.65595439999999994</fb>
    <v>28</v>
  </rv>
  <rv s="0">
    <v>805306368</v>
    <v>Khaltmaagiin Battulga (President)</v>
    <v>3ab62986-457b-2dfd-4973-e365235109e4</v>
    <v>en-US</v>
    <v>Generic</v>
  </rv>
  <rv s="0">
    <v>805306368</v>
    <v>Ukhnaagiin Khürelsükh (Prime Minister)</v>
    <v>bc801878-ff5f-0137-5b5c-42148a01e142</v>
    <v>en-US</v>
    <v>Generic</v>
  </rv>
  <rv s="3">
    <v>355</v>
  </rv>
  <rv s="4">
    <v>https://www.bing.com/search?q=mongolia&amp;form=skydnc</v>
    <v>Learn more on Bing</v>
  </rv>
  <rv s="1">
    <fb>69.688999999999993</fb>
    <v>36</v>
  </rv>
  <rv s="1">
    <fb>45</fb>
    <v>36</v>
  </rv>
  <rv s="1">
    <fb>0.65</fb>
    <v>33</v>
  </rv>
  <rv s="3">
    <v>356</v>
  </rv>
  <rv s="1">
    <fb>0.39295083490000005</fb>
    <v>28</v>
  </rv>
  <rv s="1">
    <fb>2.8592</fb>
    <v>30</v>
  </rv>
  <rv s="1">
    <fb>3225167</fb>
    <v>29</v>
  </rv>
  <rv s="1">
    <fb>0.40899999999999997</fb>
    <v>28</v>
  </rv>
  <rv s="1">
    <fb>0.59675998687744103</fb>
    <v>28</v>
  </rv>
  <rv s="0">
    <v>536870912</v>
    <v>Bayan-Ölgii Province</v>
    <v>50c83bc0-6f0f-59ba-f5d1-bcf9ceb80062</v>
    <v>en-US</v>
    <v>Map</v>
  </rv>
  <rv s="0">
    <v>536870912</v>
    <v>Töv Province</v>
    <v>ff8d47ea-055d-0d90-3dee-9fa1f9dc0682</v>
    <v>en-US</v>
    <v>Map</v>
  </rv>
  <rv s="0">
    <v>536870912</v>
    <v>Darkhan-Uul Province</v>
    <v>c8aeff9e-52e2-62e9-6a80-1e8d4e295a44</v>
    <v>en-US</v>
    <v>Map</v>
  </rv>
  <rv s="0">
    <v>536870912</v>
    <v>Bayankhongor Province</v>
    <v>6cd2c4a5-4966-4b19-3238-7a58159b158a</v>
    <v>en-US</v>
    <v>Map</v>
  </rv>
  <rv s="0">
    <v>536870912</v>
    <v>Khövsgöl Province</v>
    <v>980dcf67-5ab3-8f72-810e-b08e04e958bc</v>
    <v>en-US</v>
    <v>Map</v>
  </rv>
  <rv s="0">
    <v>536870912</v>
    <v>Zavkhan Province</v>
    <v>fda03c42-cec6-29f7-632e-3a19bc1ac52e</v>
    <v>en-US</v>
    <v>Map</v>
  </rv>
  <rv s="0">
    <v>536870912</v>
    <v>Arkhangai Province</v>
    <v>edd50e4a-5ecc-305a-df7e-74921f647452</v>
    <v>en-US</v>
    <v>Map</v>
  </rv>
  <rv s="0">
    <v>536870912</v>
    <v>Övörkhangai Province</v>
    <v>f72f2a5b-aa15-a3f1-54be-0d059ad7c7b2</v>
    <v>en-US</v>
    <v>Map</v>
  </rv>
  <rv s="0">
    <v>536870912</v>
    <v>Dornod Province</v>
    <v>e0525b6e-3acb-9b47-cdcd-1f3b551cdf1b</v>
    <v>en-US</v>
    <v>Map</v>
  </rv>
  <rv s="0">
    <v>536870912</v>
    <v>Dornogovi Province</v>
    <v>83fd1fbf-9885-13dd-5f94-776cb9aaf282</v>
    <v>en-US</v>
    <v>Map</v>
  </rv>
  <rv s="0">
    <v>536870912</v>
    <v>Govi-Altai Province</v>
    <v>c8bf4ce2-d29e-8a68-6052-28112a2e41f2</v>
    <v>en-US</v>
    <v>Map</v>
  </rv>
  <rv s="0">
    <v>536870912</v>
    <v>Bulgan Province</v>
    <v>e3437407-0307-eaea-a174-7efe4ce6eef5</v>
    <v>en-US</v>
    <v>Map</v>
  </rv>
  <rv s="0">
    <v>536870912</v>
    <v>Uvs Province</v>
    <v>06abb258-94fa-9b40-34c2-ed3ee6456d79</v>
    <v>en-US</v>
    <v>Map</v>
  </rv>
  <rv s="0">
    <v>536870912</v>
    <v>Khentii Province</v>
    <v>f1aa4d79-c82c-7fa9-0808-63e4bb7a84a6</v>
    <v>en-US</v>
    <v>Map</v>
  </rv>
  <rv s="0">
    <v>536870912</v>
    <v>Khovd Province</v>
    <v>9579df50-cdf8-e0f5-1366-2f94d9268421</v>
    <v>en-US</v>
    <v>Map</v>
  </rv>
  <rv s="0">
    <v>536870912</v>
    <v>Govisümber Province</v>
    <v>8825bc76-9d25-63a9-fef6-7b13f2b456ae</v>
    <v>en-US</v>
    <v>Map</v>
  </rv>
  <rv s="0">
    <v>536870912</v>
    <v>Sükhbaatar Province</v>
    <v>9ac4b054-5253-dbe4-1f52-dfc13c9df5eb</v>
    <v>en-US</v>
    <v>Map</v>
  </rv>
  <rv s="0">
    <v>536870912</v>
    <v>Selenge Province</v>
    <v>8d58b013-7c74-c2c9-c4e9-f248a88ead31</v>
    <v>en-US</v>
    <v>Map</v>
  </rv>
  <rv s="0">
    <v>536870912</v>
    <v>Orkhon Province</v>
    <v>9a9fbd7c-1921-d5b2-18f3-e6db75d8c628</v>
    <v>en-US</v>
    <v>Map</v>
  </rv>
  <rv s="3">
    <v>357</v>
  </rv>
  <rv s="1">
    <fb>0.16776784623697399</fb>
    <v>28</v>
  </rv>
  <rv s="3">
    <v>358</v>
  </rv>
  <rv s="1">
    <fb>6.0110001564025899E-2</fb>
    <v>37</v>
  </rv>
  <rv s="1">
    <fb>2210626</fb>
    <v>29</v>
  </rv>
  <rv s="6">
    <v>#VALUE!</v>
    <v>en-US</v>
    <v>ea062577-4c66-e22b-7054-abf32c1063b0</v>
    <v>536870912</v>
    <v>1</v>
    <v>1186</v>
    <v>48</v>
    <v>Mongolia</v>
    <v>24</v>
    <v>49</v>
    <v>Map</v>
    <v>26</v>
    <v>590</v>
    <v>MN</v>
    <v>6433</v>
    <v>6434</v>
    <v>2470</v>
    <v>6435</v>
    <v>6436</v>
    <v>6437</v>
    <v>6438</v>
    <v>6439</v>
    <v>6440</v>
    <v>MNT</v>
    <v>Mongolia is a landlocked country in East Asia, bordered by Russia to the north and China to the south. It covers an area of 1,564,116 square kilometres, with a population of just 3.3 million, making it the world's most sparsely populated sovereign nation. Mongolia is the world's largest landlocked country that does not border a closed sea, and much of its area is covered by grassy steppe, with mountains to the north and west and the Gobi Desert to the south. Ulaanbaatar, the capital and largest city, is home to roughly half of the country's population.</v>
    <v>6441</v>
    <v>6442</v>
    <v>6443</v>
    <v>6444</v>
    <v>1191</v>
    <v>6445</v>
    <v>6446</v>
    <v>6447</v>
    <v>860</v>
    <v>6437</v>
    <v>6450</v>
    <v>6451</v>
    <v>6452</v>
    <v>6453</v>
    <v>6454</v>
    <v>Mongolia</v>
    <v>National Anthem of Mongolia</v>
    <v>6455</v>
    <v>Mongolia</v>
    <v>6456</v>
    <v>6457</v>
    <v>6458</v>
    <v>3208</v>
    <v>6000</v>
    <v>6459</v>
    <v>498</v>
    <v>4300</v>
    <v>1368</v>
    <v>104</v>
    <v>6460</v>
    <v>6480</v>
    <v>6481</v>
    <v>6482</v>
    <v>6000</v>
    <v>6483</v>
    <v>Mongolia</v>
    <v>6484</v>
    <v>mdp/vdpid/154</v>
  </rv>
  <rv s="0">
    <v>536870912</v>
    <v>Montenegro</v>
    <v>af9f6af3-dd71-b99f-0f24-acfa43b556ef</v>
    <v>en-US</v>
    <v>Map</v>
  </rv>
  <rv s="1">
    <fb>0.189591078066914</fb>
    <v>28</v>
  </rv>
  <rv s="1">
    <fb>13812</fb>
    <v>29</v>
  </rv>
  <rv s="1">
    <fb>11.731999999999999</fb>
    <v>30</v>
  </rv>
  <rv s="1">
    <fb>382</fb>
    <v>31</v>
  </rv>
  <rv s="0">
    <v>536870912</v>
    <v>Podgorica</v>
    <v>8cd372e7-d0e4-b57b-42ec-5553ec56dfd8</v>
    <v>en-US</v>
    <v>Map</v>
  </rv>
  <rv s="1">
    <fb>2016.85</fb>
    <v>29</v>
  </rv>
  <rv s="1">
    <fb>116.32011728325899</fb>
    <v>32</v>
  </rv>
  <rv s="1">
    <fb>2.6112164723023201E-2</fb>
    <v>28</v>
  </rv>
  <rv s="1">
    <fb>4612.3413904568897</fb>
    <v>29</v>
  </rv>
  <rv s="1">
    <fb>1.7450000000000001</fb>
    <v>30</v>
  </rv>
  <rv s="1">
    <fb>0.61486988847583601</fb>
    <v>28</v>
  </rv>
  <rv s="1">
    <fb>64.664697002011494</fb>
    <v>36</v>
  </rv>
  <rv s="1">
    <fb>5494736901.0299997</fb>
    <v>34</v>
  </rv>
  <rv s="1">
    <fb>1.0000255</fb>
    <v>28</v>
  </rv>
  <rv s="1">
    <fb>0.56080969999999997</fb>
    <v>28</v>
  </rv>
  <rv s="1">
    <fb>2.2999999999999998</fb>
    <v>36</v>
  </rv>
  <rv s="0">
    <v>805306368</v>
    <v>Milo Đukanović (President)</v>
    <v>ab08a2f6-1fa4-0fad-7949-7ab7032f5791</v>
    <v>en-US</v>
    <v>Generic</v>
  </rv>
  <rv s="0">
    <v>805306368</v>
    <v>Dritan Abazović (Prime Minister)</v>
    <v>b75f6d0d-30bb-6b57-2d2c-73caf326becb</v>
    <v>en-US</v>
    <v>Generic</v>
  </rv>
  <rv s="3">
    <v>359</v>
  </rv>
  <rv s="4">
    <v>https://www.bing.com/search?q=montenegro&amp;form=skydnc</v>
    <v>Learn more on Bing</v>
  </rv>
  <rv s="1">
    <fb>76.77</fb>
    <v>36</v>
  </rv>
  <rv s="1">
    <fb>3787240000</fb>
    <v>34</v>
  </rv>
  <rv s="3">
    <v>360</v>
  </rv>
  <rv s="1">
    <fb>0.3182014152</fb>
    <v>28</v>
  </rv>
  <rv s="1">
    <fb>2.7557</fb>
    <v>30</v>
  </rv>
  <rv s="1">
    <fb>622137</fb>
    <v>29</v>
  </rv>
  <rv s="1">
    <fb>0.23499999999999999</fb>
    <v>28</v>
  </rv>
  <rv s="1">
    <fb>5.2000000000000005E-2</fb>
    <v>28</v>
  </rv>
  <rv s="1">
    <fb>0.54443000793457008</fb>
    <v>28</v>
  </rv>
  <rv s="0">
    <v>536870912</v>
    <v>Herceg Novi</v>
    <v>9066e837-a2dd-b8a1-8a0c-78900d700545</v>
    <v>en-US</v>
    <v>Map</v>
  </rv>
  <rv s="0">
    <v>536870912</v>
    <v>Podgorica Capital City</v>
    <v>1b997d29-a716-4538-a589-3e0996365705</v>
    <v>en-US</v>
    <v>Map</v>
  </rv>
  <rv s="0">
    <v>536870912</v>
    <v>Kotor Municipality</v>
    <v>7d2d8478-3eec-4f4d-8904-aed6eb68977f</v>
    <v>en-US</v>
    <v>Map</v>
  </rv>
  <rv s="0">
    <v>536870912</v>
    <v>Pljevlja Municipality</v>
    <v>2834b7b3-5e41-4d03-9414-41ae6c7e882c</v>
    <v>en-US</v>
    <v>Map</v>
  </rv>
  <rv s="0">
    <v>536870912</v>
    <v>Ulcinj Municipality</v>
    <v>fc0d2072-fca6-4699-9021-0607660d0ac6</v>
    <v>en-US</v>
    <v>Map</v>
  </rv>
  <rv s="0">
    <v>536870912</v>
    <v>Kolašin Municipality</v>
    <v>17e42a17-1587-4293-b180-a2e85d6bc4db</v>
    <v>en-US</v>
    <v>Map</v>
  </rv>
  <rv s="0">
    <v>536870912</v>
    <v>Berane Municipality</v>
    <v>ba21b443-43c6-4420-8c5a-6541e36f2955</v>
    <v>en-US</v>
    <v>Map</v>
  </rv>
  <rv s="0">
    <v>536870912</v>
    <v>Budva Municipality</v>
    <v>503e2de6-0c48-43c1-8cf7-dc1bf1d58e41</v>
    <v>en-US</v>
    <v>Map</v>
  </rv>
  <rv s="0">
    <v>536870912</v>
    <v>Old Royal Capital Cetinje</v>
    <v>af4f2915-ea34-41ab-94ef-68e51355a455</v>
    <v>en-US</v>
    <v>Map</v>
  </rv>
  <rv s="0">
    <v>536870912</v>
    <v>Andrijevica Municipality</v>
    <v>15a37fd2-f0ad-4044-9048-f5902e1cdf8e</v>
    <v>en-US</v>
    <v>Map</v>
  </rv>
  <rv s="0">
    <v>536870912</v>
    <v>Plav Municipality</v>
    <v>d4702035-6dee-47bd-b576-a1316db150a6</v>
    <v>en-US</v>
    <v>Map</v>
  </rv>
  <rv s="0">
    <v>536870912</v>
    <v>Nikšić Municipality</v>
    <v>56916107-c5a6-4deb-8948-9e0835af416f</v>
    <v>en-US</v>
    <v>Map</v>
  </rv>
  <rv s="0">
    <v>536870912</v>
    <v>Danilovgrad Municipality</v>
    <v>e0623382-556b-4a20-a0c6-e12a7ea20bd3</v>
    <v>en-US</v>
    <v>Map</v>
  </rv>
  <rv s="0">
    <v>536870912</v>
    <v>Gusinje Municipality</v>
    <v>f7f5835a-889d-4113-68ea-2009058f1a4d</v>
    <v>en-US</v>
    <v>Map</v>
  </rv>
  <rv s="0">
    <v>536870912</v>
    <v>Petnjica Municipality</v>
    <v>639aacbf-be60-7b50-a111-95e35036c2dc</v>
    <v>en-US</v>
    <v>Map</v>
  </rv>
  <rv s="0">
    <v>536870912</v>
    <v>Šavnik Municipality</v>
    <v>c19e8398-1916-46d8-b7a8-0c535c22023c</v>
    <v>en-US</v>
    <v>Map</v>
  </rv>
  <rv s="0">
    <v>536870912</v>
    <v>Bijelo Polje Municipality</v>
    <v>af43ef93-bd2b-4959-bb03-8d4924e72043</v>
    <v>en-US</v>
    <v>Map</v>
  </rv>
  <rv s="0">
    <v>536870912</v>
    <v>Mojkovac Municipality</v>
    <v>3f1ef5ae-3f29-4643-9439-cc3c8109fdf5</v>
    <v>en-US</v>
    <v>Map</v>
  </rv>
  <rv s="0">
    <v>536870912</v>
    <v>Bar Municipality</v>
    <v>ef402ae9-9313-4a3d-bcb2-2fdd468f608e</v>
    <v>en-US</v>
    <v>Map</v>
  </rv>
  <rv s="0">
    <v>536870912</v>
    <v>Žabljak Municipality</v>
    <v>f1f84361-1f5b-4ff9-ade2-f85534e8c1d1</v>
    <v>en-US</v>
    <v>Map</v>
  </rv>
  <rv s="0">
    <v>536870912</v>
    <v>Rožaje Municipality</v>
    <v>1a5c0b0d-df89-4bc0-8d71-752272966a86</v>
    <v>en-US</v>
    <v>Map</v>
  </rv>
  <rv s="0">
    <v>536870912</v>
    <v>Plužine Municipality</v>
    <v>1eb28701-9a95-4f2f-8055-cb5c70ac9077</v>
    <v>en-US</v>
    <v>Map</v>
  </rv>
  <rv s="0">
    <v>536870912</v>
    <v>Tivat Municipality</v>
    <v>f95f9e50-aa80-488e-babc-916a41ffe420</v>
    <v>en-US</v>
    <v>Map</v>
  </rv>
  <rv s="3">
    <v>361</v>
  </rv>
  <rv s="1">
    <fb>0.14883000373840299</fb>
    <v>37</v>
  </rv>
  <rv s="1">
    <fb>417765</fb>
    <v>29</v>
  </rv>
  <rv s="37">
    <v>#VALUE!</v>
    <v>en-US</v>
    <v>af9f6af3-dd71-b99f-0f24-acfa43b556ef</v>
    <v>536870912</v>
    <v>1</v>
    <v>1194</v>
    <v>567</v>
    <v>Montenegro</v>
    <v>24</v>
    <v>49</v>
    <v>Map</v>
    <v>26</v>
    <v>1195</v>
    <v>ME</v>
    <v>6487</v>
    <v>6488</v>
    <v>1180</v>
    <v>6489</v>
    <v>6490</v>
    <v>6491</v>
    <v>6492</v>
    <v>6493</v>
    <v>6494</v>
    <v>EUR</v>
    <v>Montenegro is a country in Southeastern Europe. It is located on the Adriatic Sea and is a part of the Balkans, sharing borders with Serbia to the northeast, Bosnia and Herzegovina to the north and west, Kosovo to the east, Albania to the southeast, the Adriatic Sea and Croatia to the northwest, and a maritime boundary with Italy. Podgorica, the capital and largest city, covers 10.4% of Montenegro's territory of 13,812 square kilometres, and is home to roughly 30% of its total population of 621,000.</v>
    <v>6495</v>
    <v>6496</v>
    <v>6497</v>
    <v>6498</v>
    <v>5294</v>
    <v>6499</v>
    <v>6500</v>
    <v>6501</v>
    <v>6502</v>
    <v>6491</v>
    <v>6505</v>
    <v>6506</v>
    <v>6507</v>
    <v>6508</v>
    <v>573</v>
    <v>2248</v>
    <v>Montenegro</v>
    <v>Oj, svijetla majska zoro</v>
    <v>6509</v>
    <v>Montenegro</v>
    <v>6510</v>
    <v>6511</v>
    <v>6512</v>
    <v>6513</v>
    <v>3586</v>
    <v>1648</v>
    <v>430</v>
    <v>6514</v>
    <v>2137</v>
    <v>3280</v>
    <v>6515</v>
    <v>6539</v>
    <v>149</v>
    <v>2133</v>
    <v>6540</v>
    <v>Montenegro</v>
    <v>6541</v>
    <v>mdp/vdpid/270</v>
  </rv>
  <rv s="0">
    <v>536870912</v>
    <v>Morocco</v>
    <v>70f80aeb-dadf-b744-30f3-cea7fe3e7a8f</v>
    <v>en-US</v>
    <v>Map</v>
  </rv>
  <rv s="1">
    <fb>0.68544700873851694</fb>
    <v>28</v>
  </rv>
  <rv s="1">
    <fb>446550</fb>
    <v>29</v>
  </rv>
  <rv s="1">
    <fb>246000</fb>
    <v>29</v>
  </rv>
  <rv s="1">
    <fb>18.937000000000001</fb>
    <v>30</v>
  </rv>
  <rv s="1">
    <fb>212</fb>
    <v>31</v>
  </rv>
  <rv s="0">
    <v>536870912</v>
    <v>Rabat</v>
    <v>c1bdba78-6d2f-350d-fb4e-8a0636bc1a1f</v>
    <v>en-US</v>
    <v>Map</v>
  </rv>
  <rv s="1">
    <fb>61275.57</fb>
    <v>29</v>
  </rv>
  <rv s="1">
    <fb>111.06755821996801</fb>
    <v>32</v>
  </rv>
  <rv s="1">
    <fb>1.9606552057642502E-3</fb>
    <v>28</v>
  </rv>
  <rv s="1">
    <fb>904.442154848276</fb>
    <v>29</v>
  </rv>
  <rv s="1">
    <fb>2.415</fb>
    <v>30</v>
  </rv>
  <rv s="1">
    <fb>0.12601389200089599</fb>
    <v>28</v>
  </rv>
  <rv s="1">
    <fb>88.468862812342195</fb>
    <v>36</v>
  </rv>
  <rv s="1">
    <fb>118725279596.13</fb>
    <v>34</v>
  </rv>
  <rv s="1">
    <fb>1.1387658000000001</fb>
    <v>28</v>
  </rv>
  <rv s="1">
    <fb>0.35935929999999999</fb>
    <v>28</v>
  </rv>
  <rv s="0">
    <v>536870912</v>
    <v>Casablanca</v>
    <v>6e0e6ca2-e092-9d0b-f376-e56de22511d6</v>
    <v>en-US</v>
    <v>Map</v>
  </rv>
  <rv s="0">
    <v>805306368</v>
    <v>Aziz Akhannouch (Prime Minister)</v>
    <v>0857cab8-6f91-95d6-9379-d47107139224</v>
    <v>en-US</v>
    <v>Generic</v>
  </rv>
  <rv s="3">
    <v>362</v>
  </rv>
  <rv s="4">
    <v>https://www.bing.com/search?q=morocco&amp;form=skydnc</v>
    <v>Learn more on Bing</v>
  </rv>
  <rv s="1">
    <fb>76.453000000000003</fb>
    <v>36</v>
  </rv>
  <rv s="1">
    <fb>65415260000</fb>
    <v>34</v>
  </rv>
  <rv s="3">
    <v>363</v>
  </rv>
  <rv s="1">
    <fb>0.53084071929999999</fb>
    <v>28</v>
  </rv>
  <rv s="1">
    <fb>0.72729999999999995</fb>
    <v>30</v>
  </rv>
  <rv s="1">
    <fb>36910560</fb>
    <v>29</v>
  </rv>
  <rv s="1">
    <fb>0.47</fb>
    <v>28</v>
  </rv>
  <rv s="1">
    <fb>0.45305999755859405</fb>
    <v>28</v>
  </rv>
  <rv s="0">
    <v>536870912</v>
    <v>Tangier</v>
    <v>9ebaa9c4-c61b-ccda-348f-c44fcdd6aeb7</v>
    <v>en-US</v>
    <v>Map</v>
  </rv>
  <rv s="0">
    <v>536870912</v>
    <v>Marrakesh</v>
    <v>af4d7390-63b3-ee05-e4e3-66fb4c52f8ec</v>
    <v>en-US</v>
    <v>Map</v>
  </rv>
  <rv s="0">
    <v>536870912</v>
    <v>Fes</v>
    <v>25dd5c4d-bf50-ed62-7cfe-082ba011b552</v>
    <v>en-US</v>
    <v>Map</v>
  </rv>
  <rv s="0">
    <v>536870912</v>
    <v>Meknes</v>
    <v>f816e218-8f50-a795-55e2-a35aa2d78748</v>
    <v>en-US</v>
    <v>Map</v>
  </rv>
  <rv s="0">
    <v>536870912</v>
    <v>Agadir</v>
    <v>036d6b9d-59b9-5e57-73e0-51ac37943789</v>
    <v>en-US</v>
    <v>Map</v>
  </rv>
  <rv s="0">
    <v>536870912</v>
    <v>Oujda</v>
    <v>66daec49-7f67-c77e-6e49-eba6fa7d846b</v>
    <v>en-US</v>
    <v>Map</v>
  </rv>
  <rv s="0">
    <v>536870912</v>
    <v>Salé</v>
    <v>a2b920e9-542f-6b59-60c8-c1a31f793f1c</v>
    <v>en-US</v>
    <v>Map</v>
  </rv>
  <rv s="0">
    <v>536870912</v>
    <v>Marrakesh-Tensift-El Haouz</v>
    <v>88a8d6e6-a570-5a90-0a10-40f599c31db5</v>
    <v>en-US</v>
    <v>Map</v>
  </rv>
  <rv s="0">
    <v>536870912</v>
    <v>Larache Province</v>
    <v>745aac01-1721-0ccc-9530-804cd9a15a9f</v>
    <v>en-US</v>
    <v>Map</v>
  </rv>
  <rv s="0">
    <v>536870912</v>
    <v>Inezgane</v>
    <v>52b3c9b7-bb78-0c46-b366-9a4466274b53</v>
    <v>en-US</v>
    <v>Map</v>
  </rv>
  <rv s="0">
    <v>536870912</v>
    <v>Mohammedia</v>
    <v>1a41e9d3-a9ed-ffe1-8697-dc62a3204a5a</v>
    <v>en-US</v>
    <v>Map</v>
  </rv>
  <rv s="0">
    <v>536870912</v>
    <v>Temara</v>
    <v>a83601ca-777b-44a4-140f-ca3bd01a483f</v>
    <v>en-US</v>
    <v>Map</v>
  </rv>
  <rv s="0">
    <v>536870912</v>
    <v>Grand Casablanca</v>
    <v>aa283a0d-7aad-1a78-d087-b011e5463022</v>
    <v>en-US</v>
    <v>Map</v>
  </rv>
  <rv s="0">
    <v>536870912</v>
    <v>Oriental</v>
    <v>ede82c2d-4963-5eaa-dd72-96771e2b4ad7</v>
    <v>en-US</v>
    <v>Map</v>
  </rv>
  <rv s="0">
    <v>536870912</v>
    <v>Dakhla-Oued Ed-Dahab</v>
    <v>9b6060ab-7891-e388-112f-5d61ad7cdad5</v>
    <v>en-US</v>
    <v>Map</v>
  </rv>
  <rv s="0">
    <v>536870912</v>
    <v>Chaouia-Ouardigha</v>
    <v>ddfd2182-8380-ce32-2f4a-8533b786c78e</v>
    <v>en-US</v>
    <v>Map</v>
  </rv>
  <rv s="0">
    <v>536870912</v>
    <v>Souss-Massa-Drâa</v>
    <v>02b7bdde-ad19-dcc8-8ce5-22324aad74ce</v>
    <v>en-US</v>
    <v>Map</v>
  </rv>
  <rv s="0">
    <v>536870912</v>
    <v>Meknès-Tafilalet</v>
    <v>a9cce681-d5af-4da4-86d7-016e046036d4</v>
    <v>en-US</v>
    <v>Map</v>
  </rv>
  <rv s="0">
    <v>536870912</v>
    <v>Chichaoua Province</v>
    <v>f8c1a970-2db1-5654-2cbe-265c08c13beb</v>
    <v>en-US</v>
    <v>Map</v>
  </rv>
  <rv s="0">
    <v>536870912</v>
    <v>Rabat-Salé-Zemmour-Zaer</v>
    <v>38d65030-aee9-94b6-c594-33681c3e0fd0</v>
    <v>en-US</v>
    <v>Map</v>
  </rv>
  <rv s="0">
    <v>536870912</v>
    <v>Tangier-Tetouan</v>
    <v>92a9daf6-7f38-42bd-3a4f-31326af0c65b</v>
    <v>en-US</v>
    <v>Map</v>
  </rv>
  <rv s="0">
    <v>536870912</v>
    <v>Fahs-Anjra Province</v>
    <v>bb316330-d86e-0e84-b8bd-8be7247b9e91</v>
    <v>en-US</v>
    <v>Map</v>
  </rv>
  <rv s="0">
    <v>536870912</v>
    <v>Doukkala-Abda</v>
    <v>de06df8b-df8b-03d9-c25f-043e02e956ba</v>
    <v>en-US</v>
    <v>Map</v>
  </rv>
  <rv s="0">
    <v>536870912</v>
    <v>Gharb-Chrarda-Béni Hssen</v>
    <v>e4327272-481e-8e35-32ce-ccf5fb7aaa5d</v>
    <v>en-US</v>
    <v>Map</v>
  </rv>
  <rv s="0">
    <v>536870912</v>
    <v>Tadla-Azilal</v>
    <v>da041792-adee-d059-2180-32e0e40c35c3</v>
    <v>en-US</v>
    <v>Map</v>
  </rv>
  <rv s="0">
    <v>536870912</v>
    <v>Taza-Al Hoceima-Taounate</v>
    <v>3dac01ea-bbac-a446-82c8-c5411754159e</v>
    <v>en-US</v>
    <v>Map</v>
  </rv>
  <rv s="0">
    <v>536870912</v>
    <v>Fès-Boulemane</v>
    <v>8812fbd2-8d13-8909-6ee3-11ed9e5d6a17</v>
    <v>en-US</v>
    <v>Map</v>
  </rv>
  <rv s="0">
    <v>536870912</v>
    <v>Errachidia Province</v>
    <v>ba7e2d2a-8918-59de-2341-6de56e9d4ba5</v>
    <v>en-US</v>
    <v>Map</v>
  </rv>
  <rv s="0">
    <v>536870912</v>
    <v>Al Haouz Province</v>
    <v>fa5e08bf-0a48-68bb-9bdf-81368a039b01</v>
    <v>en-US</v>
    <v>Map</v>
  </rv>
  <rv s="0">
    <v>536870912</v>
    <v>El Kelâa des Sraghna Province</v>
    <v>45382f3b-ffd5-908f-4b49-72e7a10030a6</v>
    <v>en-US</v>
    <v>Map</v>
  </rv>
  <rv s="0">
    <v>536870912</v>
    <v>Sidi Kacem Province</v>
    <v>6a018234-325d-800e-765b-6292814371e6</v>
    <v>en-US</v>
    <v>Map</v>
  </rv>
  <rv s="0">
    <v>536870912</v>
    <v>Kénitra Province</v>
    <v>89590c88-7d2c-084e-8944-e170cceda3b0</v>
    <v>en-US</v>
    <v>Map</v>
  </rv>
  <rv s="0">
    <v>536870912</v>
    <v>Laâyoune Province</v>
    <v>17cefe0c-c5c6-27fa-c0a5-a980119049e9</v>
    <v>en-US</v>
    <v>Map</v>
  </rv>
  <rv s="0">
    <v>536870912</v>
    <v>Béni-Mellal Province</v>
    <v>40aa5e32-cb36-b16a-90b5-37aee82d8867</v>
    <v>en-US</v>
    <v>Map</v>
  </rv>
  <rv s="0">
    <v>536870912</v>
    <v>Moulay Yacoub Province</v>
    <v>6e0a17ad-5e13-0096-1562-a6d1ec7377f9</v>
    <v>en-US</v>
    <v>Map</v>
  </rv>
  <rv s="0">
    <v>536870912</v>
    <v>El Jadida Province</v>
    <v>3443dc33-12c7-c4a6-2a01-75f18764751d</v>
    <v>en-US</v>
    <v>Map</v>
  </rv>
  <rv s="0">
    <v>536870912</v>
    <v>Ouarzazate Province</v>
    <v>658c3821-740e-4f58-f148-557402f715dd</v>
    <v>en-US</v>
    <v>Map</v>
  </rv>
  <rv s="0">
    <v>536870912</v>
    <v>Nouaceur Province</v>
    <v>8fb17661-0ea8-aae3-6686-29453780a1dd</v>
    <v>en-US</v>
    <v>Map</v>
  </rv>
  <rv s="0">
    <v>536870912</v>
    <v>Berkane Province</v>
    <v>a887b228-6275-58e7-92bb-43d1f800cb0b</v>
    <v>en-US</v>
    <v>Map</v>
  </rv>
  <rv s="0">
    <v>536870912</v>
    <v>Khouribga Province</v>
    <v>9f6b255d-e4f3-ae1d-68ad-c920ebec010d</v>
    <v>en-US</v>
    <v>Map</v>
  </rv>
  <rv s="0">
    <v>536870912</v>
    <v>Taroudant Province</v>
    <v>635d0fc9-f977-772d-f145-58f3f59c3e0a</v>
    <v>en-US</v>
    <v>Map</v>
  </rv>
  <rv s="0">
    <v>536870912</v>
    <v>Khémisset Province</v>
    <v>c5bcd4df-9be3-25c0-1f61-56e93b8d320e</v>
    <v>en-US</v>
    <v>Map</v>
  </rv>
  <rv s="0">
    <v>536870912</v>
    <v>Tétouan Province</v>
    <v>cda30385-a650-3055-1678-9e4e95d01219</v>
    <v>en-US</v>
    <v>Map</v>
  </rv>
  <rv s="0">
    <v>536870912</v>
    <v>Settat Province</v>
    <v>83ebff12-fd0e-666f-a047-dcef695530da</v>
    <v>en-US</v>
    <v>Map</v>
  </rv>
  <rv s="0">
    <v>536870912</v>
    <v>Nador Province</v>
    <v>f015ae14-1e59-a26f-5403-4aaea7652703</v>
    <v>en-US</v>
    <v>Map</v>
  </rv>
  <rv s="0">
    <v>536870912</v>
    <v>Ifrane Province</v>
    <v>13eef39d-a7c9-3ae2-0321-af9249b2cf5e</v>
    <v>en-US</v>
    <v>Map</v>
  </rv>
  <rv s="0">
    <v>536870912</v>
    <v>Azilal Province</v>
    <v>4ea961dd-c39e-ab83-7f4d-fc4f0535094b</v>
    <v>en-US</v>
    <v>Map</v>
  </rv>
  <rv s="0">
    <v>536870912</v>
    <v>Chefchaouen Province</v>
    <v>e5143cda-4c49-e031-92b8-54e5fc37fbe6</v>
    <v>en-US</v>
    <v>Map</v>
  </rv>
  <rv s="0">
    <v>536870912</v>
    <v>Zagora Province</v>
    <v>d0cf1b78-51f7-585b-0ec0-2cbfcd7c5965</v>
    <v>en-US</v>
    <v>Map</v>
  </rv>
  <rv s="0">
    <v>536870912</v>
    <v>Khénifra Province</v>
    <v>73938bb6-b19c-faa0-c9de-69417b60f45d</v>
    <v>en-US</v>
    <v>Map</v>
  </rv>
  <rv s="0">
    <v>536870912</v>
    <v>Guelmim Province</v>
    <v>108a28cd-1e6f-5c5e-f4d1-058425b39027</v>
    <v>en-US</v>
    <v>Map</v>
  </rv>
  <rv s="0">
    <v>536870912</v>
    <v>Taza Province</v>
    <v>d7a8bdfb-bb2a-0d36-5490-4f243e9636d2</v>
    <v>en-US</v>
    <v>Map</v>
  </rv>
  <rv s="0">
    <v>536870912</v>
    <v>Mediouna Province</v>
    <v>466ff4fb-83eb-d2f5-0612-f56e791f765f</v>
    <v>en-US</v>
    <v>Map</v>
  </rv>
  <rv s="0">
    <v>536870912</v>
    <v>Al Hoceïma Province</v>
    <v>08907f82-870b-22d6-438c-c68a9f8958b6</v>
    <v>en-US</v>
    <v>Map</v>
  </rv>
  <rv s="0">
    <v>536870912</v>
    <v>Tiznit Province</v>
    <v>35cd8f9a-1578-f1ef-1bb2-e7d87051f0e6</v>
    <v>en-US</v>
    <v>Map</v>
  </rv>
  <rv s="0">
    <v>536870912</v>
    <v>Taounate Province</v>
    <v>bb8293e4-d8af-753d-037d-9ed9f27bc5be</v>
    <v>en-US</v>
    <v>Map</v>
  </rv>
  <rv s="0">
    <v>536870912</v>
    <v>Es Semara Province</v>
    <v>691a03ab-f422-c9cb-235e-b5e5a1d14f2d</v>
    <v>en-US</v>
    <v>Map</v>
  </rv>
  <rv s="3">
    <v>364</v>
  </rv>
  <rv s="1">
    <fb>0.21906614484662298</fb>
    <v>28</v>
  </rv>
  <rv s="3">
    <v>365</v>
  </rv>
  <rv s="1">
    <fb>0.45799999999999996</fb>
    <v>28</v>
  </rv>
  <rv s="1">
    <fb>9.0190000534057596E-2</fb>
    <v>37</v>
  </rv>
  <rv s="1">
    <fb>22975026</fb>
    <v>29</v>
  </rv>
  <rv s="7">
    <v>#VALUE!</v>
    <v>en-US</v>
    <v>70f80aeb-dadf-b744-30f3-cea7fe3e7a8f</v>
    <v>536870912</v>
    <v>1</v>
    <v>1204</v>
    <v>60</v>
    <v>Morocco</v>
    <v>24</v>
    <v>49</v>
    <v>Map</v>
    <v>26</v>
    <v>1205</v>
    <v>MA</v>
    <v>6544</v>
    <v>6545</v>
    <v>6546</v>
    <v>6547</v>
    <v>6548</v>
    <v>6549</v>
    <v>6550</v>
    <v>6551</v>
    <v>6552</v>
    <v>MAD</v>
    <v>Morocco, officially the Kingdom of Morocco, is the westernmost country in the Maghreb region of North Africa. It overlooks the Mediterranean Sea to the north and the Atlantic Ocean to the west, and has land borders with Algeria to the east, and the disputed territory of Western Sahara to the south. Morocco also claims the Spanish exclaves of Ceuta, Melilla and Peñón de Vélez de la Gomera, and several small Spanish-controlled islands off its coast. It spans an area of 446,300 km² or 710,850 km², with a population of roughly 37 million. Its official and predominant religion is Islam, and the official languages are Arabic and Berber; the Moroccan dialect of Arabic and French are also widely spoken. Moroccan identity and culture is a vibrant mix of Berber, Arab, and European cultures. Its capital is Rabat, while its largest city is Casablanca.</v>
    <v>6553</v>
    <v>6554</v>
    <v>6555</v>
    <v>6556</v>
    <v>366</v>
    <v>6557</v>
    <v>6558</v>
    <v>6559</v>
    <v>672</v>
    <v>6560</v>
    <v>6562</v>
    <v>6563</v>
    <v>6564</v>
    <v>6565</v>
    <v>784</v>
    <v>3983</v>
    <v>Morocco</v>
    <v>Cherifian Anthem</v>
    <v>6566</v>
    <v>Kingdom of Morocco</v>
    <v>6567</v>
    <v>6568</v>
    <v>6569</v>
    <v>684</v>
    <v>1582</v>
    <v>6570</v>
    <v>1259</v>
    <v>1260</v>
    <v>2137</v>
    <v>2645</v>
    <v>6571</v>
    <v>6629</v>
    <v>6630</v>
    <v>6631</v>
    <v>6632</v>
    <v>6633</v>
    <v>Morocco</v>
    <v>6634</v>
    <v>mdp/vdpid/159</v>
  </rv>
  <rv s="0">
    <v>536870912</v>
    <v>Mozambique</v>
    <v>a7f78d5f-1f90-031f-0dbd-c31c66e057d5</v>
    <v>en-US</v>
    <v>Map</v>
  </rv>
  <rv s="1">
    <fb>0.63518909433098503</fb>
    <v>28</v>
  </rv>
  <rv s="1">
    <fb>799380</fb>
    <v>29</v>
  </rv>
  <rv s="1">
    <fb>37.520000000000003</fb>
    <v>30</v>
  </rv>
  <rv s="1">
    <fb>258</fb>
    <v>31</v>
  </rv>
  <rv s="0">
    <v>536870912</v>
    <v>Maputo</v>
    <v>d995e878-d96c-85c9-a3eb-fae711074afd</v>
    <v>en-US</v>
    <v>Map</v>
  </rv>
  <rv s="1">
    <fb>7942.7219999999998</fb>
    <v>29</v>
  </rv>
  <rv s="1">
    <fb>182.31478337639101</fb>
    <v>32</v>
  </rv>
  <rv s="1">
    <fb>2.7811063118294198E-2</fb>
    <v>28</v>
  </rv>
  <rv s="1">
    <fb>478.92117232933498</fb>
    <v>29</v>
  </rv>
  <rv s="1">
    <fb>4.8520000000000003</fb>
    <v>30</v>
  </rv>
  <rv s="1">
    <fb>0.47983928332994202</fb>
    <v>28</v>
  </rv>
  <rv s="1">
    <fb>12.6199534718635</fb>
    <v>36</v>
  </rv>
  <rv s="1">
    <fb>14934159925.523399</fb>
    <v>34</v>
  </rv>
  <rv s="1">
    <fb>1.1260497999999999</fb>
    <v>28</v>
  </rv>
  <rv s="1">
    <fb>7.3125499999999996E-2</fb>
    <v>28</v>
  </rv>
  <rv s="2">
    <v>29</v>
    <v>26</v>
    <v>1216</v>
    <v>6</v>
    <v>0</v>
    <v>Image of Mozambique</v>
  </rv>
  <rv s="0">
    <v>805306368</v>
    <v>Filipe Nyusi (President)</v>
    <v>e76bae58-97a5-8113-5583-8ad58cc9a275</v>
    <v>en-US</v>
    <v>Generic</v>
  </rv>
  <rv s="0">
    <v>805306368</v>
    <v>Adriano Maleiane (Prime Minister)</v>
    <v>48fefbbe-c55d-7988-73a4-d3170cec2473</v>
    <v>en-US</v>
    <v>Generic</v>
  </rv>
  <rv s="3">
    <v>366</v>
  </rv>
  <rv s="4">
    <v>https://www.bing.com/search?q=mozambique&amp;form=skydnc</v>
    <v>Learn more on Bing</v>
  </rv>
  <rv s="1">
    <fb>60.162999999999997</fb>
    <v>36</v>
  </rv>
  <rv s="1">
    <fb>289</fb>
    <v>36</v>
  </rv>
  <rv s="1">
    <fb>6.8464365599999993E-2</fb>
    <v>28</v>
  </rv>
  <rv s="1">
    <fb>8.3799999999999999E-2</fb>
    <v>30</v>
  </rv>
  <rv s="1">
    <fb>30366036</fb>
    <v>29</v>
  </rv>
  <rv s="1">
    <fb>0.59499999999999997</fb>
    <v>28</v>
  </rv>
  <rv s="1">
    <fb>0.11199999999999999</fb>
    <v>28</v>
  </rv>
  <rv s="1">
    <fb>0.78097000122070304</fb>
    <v>28</v>
  </rv>
  <rv s="0">
    <v>536870912</v>
    <v>Gaza Province</v>
    <v>ed9118ad-6a52-a758-4ad2-3bb6d7ad6a72</v>
    <v>en-US</v>
    <v>Map</v>
  </rv>
  <rv s="0">
    <v>536870912</v>
    <v>Maputo Province</v>
    <v>4af3ad4a-4b1f-83c9-d3b3-6993c601770f</v>
    <v>en-US</v>
    <v>Map</v>
  </rv>
  <rv s="0">
    <v>536870912</v>
    <v>Zambezia Province</v>
    <v>1ff2b2ab-acf2-31bb-c86a-1a3705c17787</v>
    <v>en-US</v>
    <v>Map</v>
  </rv>
  <rv s="0">
    <v>536870912</v>
    <v>Cabo Delgado Province</v>
    <v>e5092fb2-807d-6dde-7af0-8c5ce915dc09</v>
    <v>en-US</v>
    <v>Map</v>
  </rv>
  <rv s="0">
    <v>536870912</v>
    <v>Manica Province</v>
    <v>d1fb7605-afd7-bf22-9c3e-885d5343919c</v>
    <v>en-US</v>
    <v>Map</v>
  </rv>
  <rv s="0">
    <v>536870912</v>
    <v>Sofala Province</v>
    <v>4f472e22-3748-7fd0-52b2-aff1245d8f5d</v>
    <v>en-US</v>
    <v>Map</v>
  </rv>
  <rv s="0">
    <v>536870912</v>
    <v>Inhambane Province</v>
    <v>d5ef9c0c-291b-87ed-3596-2c66485f7bcb</v>
    <v>en-US</v>
    <v>Map</v>
  </rv>
  <rv s="0">
    <v>536870912</v>
    <v>Niassa Province</v>
    <v>42011373-ef53-85b1-2f7e-7ac3b4192e52</v>
    <v>en-US</v>
    <v>Map</v>
  </rv>
  <rv s="0">
    <v>536870912</v>
    <v>Tete Province</v>
    <v>cfa93a22-ea12-c7f6-686b-5c7b7852f88e</v>
    <v>en-US</v>
    <v>Map</v>
  </rv>
  <rv s="0">
    <v>536870912</v>
    <v>Nampula Province</v>
    <v>b45ef35f-3689-e855-c77c-99ce450bac9e</v>
    <v>en-US</v>
    <v>Map</v>
  </rv>
  <rv s="3">
    <v>367</v>
  </rv>
  <rv s="1">
    <fb>2.1625512934769699E-4</fb>
    <v>28</v>
  </rv>
  <rv s="1">
    <fb>0.36099999999999999</fb>
    <v>28</v>
  </rv>
  <rv s="1">
    <fb>3.2409999370575003E-2</fb>
    <v>37</v>
  </rv>
  <rv s="1">
    <fb>11092106</fb>
    <v>29</v>
  </rv>
  <rv s="11">
    <v>#VALUE!</v>
    <v>en-US</v>
    <v>a7f78d5f-1f90-031f-0dbd-c31c66e057d5</v>
    <v>536870912</v>
    <v>1</v>
    <v>1214</v>
    <v>122</v>
    <v>Mozambique</v>
    <v>24</v>
    <v>25</v>
    <v>Map</v>
    <v>26</v>
    <v>1215</v>
    <v>MZ</v>
    <v>6637</v>
    <v>6638</v>
    <v>1343</v>
    <v>6639</v>
    <v>6640</v>
    <v>6641</v>
    <v>6642</v>
    <v>6643</v>
    <v>6644</v>
    <v>MZN</v>
    <v>Mozambique, officially the Republic of Mozambique, is a country located in Southeastern Africa bordered by the Indian Ocean to the east, Tanzania to the north, Malawi and Zambia to the northwest, Zimbabwe to the west, and Eswatini and South Africa to the southwest. The sovereign state is separated from the Comoros, Mayotte and Madagascar by the Mozambique Channel to the east. The capital and largest city of Mozambique is Maputo.</v>
    <v>6645</v>
    <v>6646</v>
    <v>6647</v>
    <v>6648</v>
    <v>6454</v>
    <v>6649</v>
    <v>6650</v>
    <v>6651</v>
    <v>6652</v>
    <v>4100</v>
    <v>6641</v>
    <v>6655</v>
    <v>6656</v>
    <v>6657</v>
    <v>6658</v>
    <v>3791</v>
    <v>Mozambique</v>
    <v>Pátria Amada</v>
    <v>317</v>
    <v>Republic of Mozambique</v>
    <v>6659</v>
    <v>6660</v>
    <v>6661</v>
    <v>3381</v>
    <v>4123</v>
    <v>6662</v>
    <v>2321</v>
    <v>2363</v>
    <v>3741</v>
    <v>6663</v>
    <v>6664</v>
    <v>6675</v>
    <v>6676</v>
    <v>1441</v>
    <v>6677</v>
    <v>6678</v>
    <v>Mozambique</v>
    <v>6679</v>
    <v>mdp/vdpid/168</v>
  </rv>
  <rv s="0">
    <v>536870912</v>
    <v>Myanmar</v>
    <v>403039e1-0344-6b36-8fb6-123e2767192e</v>
    <v>en-US</v>
    <v>Map</v>
  </rv>
  <rv s="1">
    <fb>0.19538188277086999</fb>
    <v>28</v>
  </rv>
  <rv s="1">
    <fb>676578</fb>
    <v>29</v>
  </rv>
  <rv s="1">
    <fb>513000</fb>
    <v>29</v>
  </rv>
  <rv s="1">
    <fb>17.552</fb>
    <v>30</v>
  </rv>
  <rv s="1">
    <fb>95</fb>
    <v>31</v>
  </rv>
  <rv s="0">
    <v>536870912</v>
    <v>Naypyidaw</v>
    <v>df9278da-189d-76cf-6686-5d6e12deb605</v>
    <v>en-US</v>
    <v>Map</v>
  </rv>
  <rv s="1">
    <fb>25280.297999999999</fb>
    <v>29</v>
  </rv>
  <rv s="1">
    <fb>168.18270065936699</fb>
    <v>32</v>
  </rv>
  <rv s="1">
    <fb>8.8250669680456195E-2</fb>
    <v>28</v>
  </rv>
  <rv s="1">
    <fb>215.29889544359901</fb>
    <v>29</v>
  </rv>
  <rv s="1">
    <fb>2.1539999999999999</fb>
    <v>30</v>
  </rv>
  <rv s="1">
    <fb>0.43631101257694299</fb>
    <v>28</v>
  </rv>
  <rv s="1">
    <fb>44.2898952399838</fb>
    <v>36</v>
  </rv>
  <rv s="1">
    <fb>0.54</fb>
    <v>33</v>
  </rv>
  <rv s="1">
    <fb>76085852617.1371</fb>
    <v>34</v>
  </rv>
  <rv s="1">
    <fb>1.1230666999999999</fb>
    <v>28</v>
  </rv>
  <rv s="1">
    <fb>0.1881594</fb>
    <v>28</v>
  </rv>
  <rv s="1">
    <fb>36.799999999999997</fb>
    <v>36</v>
  </rv>
  <rv s="0">
    <v>536870912</v>
    <v>Yangon</v>
    <v>4e695ae0-edc6-6c76-7ab3-29aac71540d2</v>
    <v>en-US</v>
    <v>Map</v>
  </rv>
  <rv s="0">
    <v>805306368</v>
    <v>Myint Swe (President)</v>
    <v>435129ae-303b-8d38-c115-08a9b6692582</v>
    <v>en-US</v>
    <v>Generic</v>
  </rv>
  <rv s="0">
    <v>805306368</v>
    <v>Min Aung Hlaing (Prime Minister)</v>
    <v>e7a53bf8-cc3a-4416-9e73-c6d65f1c755c</v>
    <v>en-US</v>
    <v>Generic</v>
  </rv>
  <rv s="3">
    <v>368</v>
  </rv>
  <rv s="4">
    <v>https://www.bing.com/search?q=burma&amp;form=skydnc</v>
    <v>Learn more on Bing</v>
  </rv>
  <rv s="1">
    <fb>66.867000000000004</fb>
    <v>36</v>
  </rv>
  <rv s="1">
    <fb>250</fb>
    <v>36</v>
  </rv>
  <rv s="3">
    <v>369</v>
  </rv>
  <rv s="1">
    <fb>0.73910675850000007</fb>
    <v>28</v>
  </rv>
  <rv s="1">
    <fb>0.67700000000000005</fb>
    <v>30</v>
  </rv>
  <rv s="1">
    <fb>54045420</fb>
    <v>29</v>
  </rv>
  <rv s="1">
    <fb>0.39899999999999997</fb>
    <v>28</v>
  </rv>
  <rv s="1">
    <fb>0.61665000915527302</fb>
    <v>28</v>
  </rv>
  <rv s="0">
    <v>536870912</v>
    <v>Shan State</v>
    <v>e156690a-20dc-8fec-2221-6b900a5faac3</v>
    <v>en-US</v>
    <v>Map</v>
  </rv>
  <rv s="0">
    <v>536870912</v>
    <v>Mandalay Region</v>
    <v>efcc164d-4675-ecd6-872f-210989854d60</v>
    <v>en-US</v>
    <v>Map</v>
  </rv>
  <rv s="0">
    <v>536870912</v>
    <v>Yangon Region</v>
    <v>fd1c9c78-e8ec-f259-baa1-fa7f54d9953d</v>
    <v>en-US</v>
    <v>Map</v>
  </rv>
  <rv s="0">
    <v>536870912</v>
    <v>Rakhine State</v>
    <v>7f5cf9bf-6a7d-34cf-56b9-977c5d2c4c28</v>
    <v>en-US</v>
    <v>Map</v>
  </rv>
  <rv s="0">
    <v>536870912</v>
    <v>Kachin State</v>
    <v>b37f2071-79b3-08c2-84ff-b5d2f7a84b50</v>
    <v>en-US</v>
    <v>Map</v>
  </rv>
  <rv s="0">
    <v>536870912</v>
    <v>Chin State</v>
    <v>8767daf8-6c44-f4eb-6952-b31b3116dfdc</v>
    <v>en-US</v>
    <v>Map</v>
  </rv>
  <rv s="0">
    <v>536870912</v>
    <v>Kayin State</v>
    <v>0b0aceeb-7d5a-c7fb-2fd9-223daff2915f</v>
    <v>en-US</v>
    <v>Map</v>
  </rv>
  <rv s="0">
    <v>536870912</v>
    <v>Mon State</v>
    <v>f2e9fbb5-4623-ba3a-a364-d55ba46d5f89</v>
    <v>en-US</v>
    <v>Map</v>
  </rv>
  <rv s="0">
    <v>536870912</v>
    <v>Ayeyarwady Region</v>
    <v>79fa91fb-1f1a-bedf-d43c-719505f21579</v>
    <v>en-US</v>
    <v>Map</v>
  </rv>
  <rv s="0">
    <v>536870912</v>
    <v>Kayah State</v>
    <v>7e558f70-1a57-2f54-267a-0b2f5e276566</v>
    <v>en-US</v>
    <v>Map</v>
  </rv>
  <rv s="0">
    <v>536870912</v>
    <v>Sagaing Region</v>
    <v>e45333f7-2673-3131-0573-3d3292d7d372</v>
    <v>en-US</v>
    <v>Map</v>
  </rv>
  <rv s="0">
    <v>536870912</v>
    <v>Tanintharyi Region</v>
    <v>4ad2bbb0-a1cf-5faa-71c3-9006b452138c</v>
    <v>en-US</v>
    <v>Map</v>
  </rv>
  <rv s="0">
    <v>536870912</v>
    <v>Bago Region</v>
    <v>a8109f5a-d15c-fc8e-df32-b9b9720cb90b</v>
    <v>en-US</v>
    <v>Map</v>
  </rv>
  <rv s="0">
    <v>536870912</v>
    <v>Magway Region</v>
    <v>863af825-4d0c-a30c-0216-cfb5e4c37073</v>
    <v>en-US</v>
    <v>Map</v>
  </rv>
  <rv s="0">
    <v>536870912</v>
    <v>Naypyidaw Union Territory</v>
    <v>6e3c6c16-bfed-4b3f-909a-af9490096dc2</v>
    <v>en-US</v>
    <v>Map</v>
  </rv>
  <rv s="3">
    <v>370</v>
  </rv>
  <rv s="1">
    <fb>5.36699529080766E-2</fb>
    <v>28</v>
  </rv>
  <rv s="3">
    <v>371</v>
  </rv>
  <rv s="1">
    <fb>1.57700002193451E-2</fb>
    <v>37</v>
  </rv>
  <rv s="1">
    <fb>16674093</fb>
    <v>29</v>
  </rv>
  <rv s="6">
    <v>#VALUE!</v>
    <v>en-US</v>
    <v>403039e1-0344-6b36-8fb6-123e2767192e</v>
    <v>536870912</v>
    <v>1</v>
    <v>1225</v>
    <v>48</v>
    <v>Myanmar</v>
    <v>24</v>
    <v>49</v>
    <v>Map</v>
    <v>26</v>
    <v>1226</v>
    <v>MM</v>
    <v>6682</v>
    <v>6683</v>
    <v>6684</v>
    <v>6685</v>
    <v>6686</v>
    <v>6687</v>
    <v>6688</v>
    <v>6689</v>
    <v>6690</v>
    <v>MMK</v>
    <v>Myanmar, officially the Republic of the Union of Myanmar, also known as Burma, is a country in Southeast Asia. It is the largest country in Mainland Southeast Asia, and has a population of about 54 million as of 2017. Myanmar is bordered by Bangladesh and India to its northwest, China to its northeast, Laos and Thailand to its east and southeast, and the Andaman Sea and the Bay of Bengal to its south and southwest. The country's capital city is Naypyidaw, and its largest city is Yangon.</v>
    <v>6691</v>
    <v>6692</v>
    <v>6693</v>
    <v>6694</v>
    <v>6695</v>
    <v>6696</v>
    <v>6697</v>
    <v>6698</v>
    <v>6699</v>
    <v>6700</v>
    <v>6703</v>
    <v>6704</v>
    <v>6705</v>
    <v>6706</v>
    <v>1201</v>
    <v>Myanmar</v>
    <v>Kaba Ma Kyei</v>
    <v>6707</v>
    <v>Republic of the Union of Myanmar</v>
    <v>6708</v>
    <v>6709</v>
    <v>6710</v>
    <v>1771</v>
    <v>2598</v>
    <v>6711</v>
    <v>325</v>
    <v>5504</v>
    <v>2399</v>
    <v>689</v>
    <v>6712</v>
    <v>6728</v>
    <v>6729</v>
    <v>6730</v>
    <v>4195</v>
    <v>6731</v>
    <v>Myanmar</v>
    <v>6732</v>
    <v>mdp/vdpid/27</v>
  </rv>
  <rv s="0">
    <v>536870912</v>
    <v>Namibia</v>
    <v>8fa38619-fcde-c9ff-939f-48a96fb1e4a6</v>
    <v>en-US</v>
    <v>Map</v>
  </rv>
  <rv s="1">
    <fb>0.47138918242660499</fb>
    <v>28</v>
  </rv>
  <rv s="1">
    <fb>824292</fb>
    <v>29</v>
  </rv>
  <rv s="1">
    <fb>28.638999999999999</fb>
    <v>30</v>
  </rv>
  <rv s="1">
    <fb>264</fb>
    <v>31</v>
  </rv>
  <rv s="0">
    <v>536870912</v>
    <v>Windhoek</v>
    <v>61966627-3552-ec0f-dc8a-65cecb9ffb6a</v>
    <v>en-US</v>
    <v>Map</v>
  </rv>
  <rv s="1">
    <fb>4228.0510000000004</fb>
    <v>29</v>
  </rv>
  <rv s="1">
    <fb>157.96836796149401</fb>
    <v>32</v>
  </rv>
  <rv s="1">
    <fb>3.7269751162113902E-2</fb>
    <v>28</v>
  </rv>
  <rv s="1">
    <fb>1652.56902565727</fb>
    <v>29</v>
  </rv>
  <rv s="1">
    <fb>3.3959999999999999</fb>
    <v>30</v>
  </rv>
  <rv s="1">
    <fb>8.3139596068062302E-2</fb>
    <v>28</v>
  </rv>
  <rv s="1">
    <fb>66.719090832065604</fb>
    <v>36</v>
  </rv>
  <rv s="1">
    <fb>12366527719.332199</fb>
    <v>34</v>
  </rv>
  <rv s="1">
    <fb>1.2424839000000001</fb>
    <v>28</v>
  </rv>
  <rv s="1">
    <fb>0.22888159999999999</fb>
    <v>28</v>
  </rv>
  <rv s="0">
    <v>805306368</v>
    <v>Hage Geingob (President)</v>
    <v>4ddf6441-91a5-b1c6-899a-c4d4c7e483d1</v>
    <v>en-US</v>
    <v>Generic</v>
  </rv>
  <rv s="0">
    <v>805306368</v>
    <v>Nangolo Mbumba (Vice President)</v>
    <v>a97b47aa-9826-f80c-12f7-e8308dc5656d</v>
    <v>en-US</v>
    <v>Generic</v>
  </rv>
  <rv s="0">
    <v>805306368</v>
    <v>Netumbo Nandi-Ndaitwah (Minister)</v>
    <v>f1af9554-b3e8-140c-1b86-c381ced93512</v>
    <v>en-US</v>
    <v>Generic</v>
  </rv>
  <rv s="0">
    <v>805306368</v>
    <v>Saara Kuugongelwa (Prime Minister)</v>
    <v>4f8f6318-a7c7-8cf9-17a1-b446ae3b5648</v>
    <v>en-US</v>
    <v>Generic</v>
  </rv>
  <rv s="3">
    <v>372</v>
  </rv>
  <rv s="4">
    <v>https://www.bing.com/search?q=namibia&amp;form=skydnc</v>
    <v>Learn more on Bing</v>
  </rv>
  <rv s="1">
    <fb>63.372999999999998</fb>
    <v>36</v>
  </rv>
  <rv s="1">
    <fb>2609010000</fb>
    <v>34</v>
  </rv>
  <rv s="1">
    <fb>195</fb>
    <v>36</v>
  </rv>
  <rv s="1">
    <fb>8.3264359300000007E-2</fb>
    <v>28</v>
  </rv>
  <rv s="1">
    <fb>0.41820000000000002</fb>
    <v>30</v>
  </rv>
  <rv s="1">
    <fb>2494530</fb>
    <v>29</v>
  </rv>
  <rv s="1">
    <fb>0.17899999999999999</fb>
    <v>28</v>
  </rv>
  <rv s="1">
    <fb>0.63700000000000001</fb>
    <v>28</v>
  </rv>
  <rv s="1">
    <fb>0.59534000396728504</fb>
    <v>28</v>
  </rv>
  <rv s="0">
    <v>536870912</v>
    <v>Zambezi Region</v>
    <v>1bf4722e-e938-ad4c-053a-5c5c7f5b14eb</v>
    <v>en-US</v>
    <v>Map</v>
  </rv>
  <rv s="0">
    <v>536870912</v>
    <v>ǁKaras Region</v>
    <v>73468a3b-7afd-9db8-82f1-bb96ada49696</v>
    <v>en-US</v>
    <v>Map</v>
  </rv>
  <rv s="0">
    <v>536870912</v>
    <v>Hardap Region</v>
    <v>475a376d-8f09-927c-3e85-1b422c2179b4</v>
    <v>en-US</v>
    <v>Map</v>
  </rv>
  <rv s="0">
    <v>536870912</v>
    <v>Khomas Region</v>
    <v>1bcf84dc-ec83-87ee-188b-9bbb34834301</v>
    <v>en-US</v>
    <v>Map</v>
  </rv>
  <rv s="0">
    <v>536870912</v>
    <v>Erongo Region</v>
    <v>7072d0f4-22f8-e275-f0aa-83396628c9f3</v>
    <v>en-US</v>
    <v>Map</v>
  </rv>
  <rv s="0">
    <v>536870912</v>
    <v>Kunene Region</v>
    <v>727f4106-d962-2f6e-aea5-6208d9a9b21f</v>
    <v>en-US</v>
    <v>Map</v>
  </rv>
  <rv s="0">
    <v>536870912</v>
    <v>Otjozondjupa Region</v>
    <v>da0a0614-db74-f49b-c81c-18ff9df883d3</v>
    <v>en-US</v>
    <v>Map</v>
  </rv>
  <rv s="0">
    <v>536870912</v>
    <v>Oshikoto Region</v>
    <v>fa58d0b5-8c90-9050-fb4b-e92fbeef64db</v>
    <v>en-US</v>
    <v>Map</v>
  </rv>
  <rv s="0">
    <v>536870912</v>
    <v>Omusati Region</v>
    <v>b1abbd50-50bb-d8f9-0fed-7c3e07895a7b</v>
    <v>en-US</v>
    <v>Map</v>
  </rv>
  <rv s="0">
    <v>536870912</v>
    <v>Omaheke Region</v>
    <v>40cbe65c-9c66-4caa-1fb9-957cb23c070a</v>
    <v>en-US</v>
    <v>Map</v>
  </rv>
  <rv s="0">
    <v>536870912</v>
    <v>Ohangwena Region</v>
    <v>b34e8d41-f19f-dc00-4a44-24d519a4d386</v>
    <v>en-US</v>
    <v>Map</v>
  </rv>
  <rv s="0">
    <v>536870912</v>
    <v>Kavango West</v>
    <v>758e8b1a-cc53-4671-7d80-3a49ec51d39f</v>
    <v>en-US</v>
    <v>Map</v>
  </rv>
  <rv s="0">
    <v>536870912</v>
    <v>Kavango East</v>
    <v>afd19a17-dd6f-4fbf-911a-62084dec9dd8</v>
    <v>en-US</v>
    <v>Map</v>
  </rv>
  <rv s="3">
    <v>373</v>
  </rv>
  <rv s="1">
    <fb>0.271186804983226</fb>
    <v>28</v>
  </rv>
  <rv s="1">
    <fb>0.202730007171631</fb>
    <v>37</v>
  </rv>
  <rv s="1">
    <fb>1273258</fb>
    <v>29</v>
  </rv>
  <rv s="61">
    <v>#VALUE!</v>
    <v>en-US</v>
    <v>8fa38619-fcde-c9ff-939f-48a96fb1e4a6</v>
    <v>536870912</v>
    <v>1</v>
    <v>1236</v>
    <v>1237</v>
    <v>Namibia</v>
    <v>24</v>
    <v>49</v>
    <v>Map</v>
    <v>26</v>
    <v>1238</v>
    <v>NA</v>
    <v>6735</v>
    <v>6736</v>
    <v>2573</v>
    <v>6737</v>
    <v>6738</v>
    <v>6739</v>
    <v>6740</v>
    <v>6741</v>
    <v>6742</v>
    <v>Namibia, officially the Republic of Namibia, is a country in Southern Africa. Its western border is the Atlantic Ocean. It shares land borders with Zambia and Angola to the north, Botswana to the east and South Africa to the south and east. Although it does not border Zimbabwe, less than 200 metres of the Botswanan right bank of the Zambezi River separates the two countries. Namibia gained independence from South Africa on 21 March 1990, following the Namibian War of Independence. Its capital and largest city is Windhoek. Namibia is a member state of the United Nations, the Southern African Development Community, the African Union and the Commonwealth of Nations.</v>
    <v>6743</v>
    <v>6744</v>
    <v>6745</v>
    <v>6746</v>
    <v>3660</v>
    <v>6747</v>
    <v>6748</v>
    <v>6749</v>
    <v>2127</v>
    <v>6739</v>
    <v>6754</v>
    <v>6755</v>
    <v>6756</v>
    <v>6757</v>
    <v>6758</v>
    <v>Namibia</v>
    <v>Namibia, Land of the Brave</v>
    <v>378</v>
    <v>Republic of Namibia</v>
    <v>6759</v>
    <v>6760</v>
    <v>6761</v>
    <v>6762</v>
    <v>4586</v>
    <v>6763</v>
    <v>1208</v>
    <v>582</v>
    <v>2076</v>
    <v>2855</v>
    <v>6764</v>
    <v>6778</v>
    <v>6779</v>
    <v>2950</v>
    <v>2360</v>
    <v>6780</v>
    <v>Namibia</v>
    <v>6781</v>
    <v>mdp/vdpid/254</v>
  </rv>
  <rv s="0">
    <v>536870912</v>
    <v>Nepal</v>
    <v>bd25e121-3806-b6fe-1af9-3f5745ae2708</v>
    <v>en-US</v>
    <v>Map</v>
  </rv>
  <rv s="1">
    <fb>0.287478200209278</fb>
    <v>28</v>
  </rv>
  <rv s="1">
    <fb>147181</fb>
    <v>29</v>
  </rv>
  <rv s="1">
    <fb>112000</fb>
    <v>29</v>
  </rv>
  <rv s="1">
    <fb>19.887</fb>
    <v>30</v>
  </rv>
  <rv s="1">
    <fb>977</fb>
    <v>31</v>
  </rv>
  <rv s="0">
    <v>536870912</v>
    <v>Kathmandu</v>
    <v>8c342aa7-7eee-ebe4-9909-39edc49959d8</v>
    <v>en-US</v>
    <v>Map</v>
  </rv>
  <rv s="1">
    <fb>9105.1610000000001</fb>
    <v>29</v>
  </rv>
  <rv s="1">
    <fb>188.72997716222099</fb>
    <v>32</v>
  </rv>
  <rv s="1">
    <fb>5.5686854778492501E-2</fb>
    <v>28</v>
  </rv>
  <rv s="1">
    <fb>146.46786481666501</fb>
    <v>29</v>
  </rv>
  <rv s="1">
    <fb>1.917</fb>
    <v>30</v>
  </rv>
  <rv s="1">
    <fb>0.25364492500871999</fb>
    <v>28</v>
  </rv>
  <rv s="1">
    <fb>15.482679402670501</fb>
    <v>36</v>
  </rv>
  <rv s="1">
    <fb>0.91</fb>
    <v>33</v>
  </rv>
  <rv s="1">
    <fb>30641380604.298401</fb>
    <v>34</v>
  </rv>
  <rv s="1">
    <fb>1.4214347000000001</fb>
    <v>28</v>
  </rv>
  <rv s="1">
    <fb>0.1241086</fb>
    <v>28</v>
  </rv>
  <rv s="1">
    <fb>26.7</fb>
    <v>36</v>
  </rv>
  <rv s="4">
    <v>https://www.bing.com/search?q=nepal&amp;form=skydnc</v>
    <v>Learn more on Bing</v>
  </rv>
  <rv s="1">
    <fb>70.477999999999994</fb>
    <v>36</v>
  </rv>
  <rv s="1">
    <fb>186</fb>
    <v>36</v>
  </rv>
  <rv s="3">
    <v>374</v>
  </rv>
  <rv s="1">
    <fb>0.6040867741</fb>
    <v>28</v>
  </rv>
  <rv s="1">
    <fb>0.74860000000000004</fb>
    <v>30</v>
  </rv>
  <rv s="1">
    <fb>28608710</fb>
    <v>29</v>
  </rv>
  <rv s="1">
    <fb>0.83805000305175792</fb>
    <v>28</v>
  </rv>
  <rv s="0">
    <v>536870912</v>
    <v>Bagmati Zone</v>
    <v>adf74e05-b861-967a-90a3-c5bea53ebc3d</v>
    <v>en-US</v>
    <v>Map</v>
  </rv>
  <rv s="0">
    <v>536870912</v>
    <v>Lumbini Zone</v>
    <v>fb5dbf31-9995-70da-5ac8-309c835d8cab</v>
    <v>en-US</v>
    <v>Map</v>
  </rv>
  <rv s="0">
    <v>536870912</v>
    <v>Karnali Zone</v>
    <v>85af84cf-1ab6-f118-70eb-3855bd9f88c4</v>
    <v>en-US</v>
    <v>Map</v>
  </rv>
  <rv s="0">
    <v>536870912</v>
    <v>Janakpur Zone</v>
    <v>622ac029-1cf9-2540-942b-05d7aaa08c30</v>
    <v>en-US</v>
    <v>Map</v>
  </rv>
  <rv s="0">
    <v>536870912</v>
    <v>Rapti Zone</v>
    <v>8dd8b364-f942-4f40-6c34-012bda5340ed</v>
    <v>en-US</v>
    <v>Map</v>
  </rv>
  <rv s="0">
    <v>536870912</v>
    <v>Sagarmatha Zone</v>
    <v>b90e7323-68ed-4abf-6e20-45c4d985441e</v>
    <v>en-US</v>
    <v>Map</v>
  </rv>
  <rv s="0">
    <v>536870912</v>
    <v>Dhawalagiri Zone</v>
    <v>ffc13fb8-3594-633d-2364-dfc70f28c2d2</v>
    <v>en-US</v>
    <v>Map</v>
  </rv>
  <rv s="0">
    <v>536870912</v>
    <v>Mechi Zone</v>
    <v>42cab80a-6444-e379-20b4-79edf01010e0</v>
    <v>en-US</v>
    <v>Map</v>
  </rv>
  <rv s="0">
    <v>536870912</v>
    <v>Gandaki Zone</v>
    <v>3712e8b1-be0a-cd4a-5d17-4e125d95cba5</v>
    <v>en-US</v>
    <v>Map</v>
  </rv>
  <rv s="0">
    <v>536870912</v>
    <v>Narayani Zone</v>
    <v>bf919df3-9a9d-b928-9350-83405ab6e571</v>
    <v>en-US</v>
    <v>Map</v>
  </rv>
  <rv s="0">
    <v>536870912</v>
    <v>Kosi Zone</v>
    <v>96c229b9-8325-a172-f5ef-da8d4bbe2f6a</v>
    <v>en-US</v>
    <v>Map</v>
  </rv>
  <rv s="0">
    <v>536870912</v>
    <v>Bheri Zone</v>
    <v>6010b362-19ce-b470-51fb-731840233c22</v>
    <v>en-US</v>
    <v>Map</v>
  </rv>
  <rv s="0">
    <v>536870912</v>
    <v>Seti Zone</v>
    <v>3cf88097-ddab-e91b-307c-5e17e4d5d2dd</v>
    <v>en-US</v>
    <v>Map</v>
  </rv>
  <rv s="0">
    <v>536870912</v>
    <v>Mahakali Zone</v>
    <v>9f734e18-778f-3471-c151-0a9c3653c04f</v>
    <v>en-US</v>
    <v>Map</v>
  </rv>
  <rv s="3">
    <v>375</v>
  </rv>
  <rv s="1">
    <fb>0.207023851874477</fb>
    <v>28</v>
  </rv>
  <rv s="3">
    <v>376</v>
  </rv>
  <rv s="1">
    <fb>0.41799999999999998</fb>
    <v>28</v>
  </rv>
  <rv s="1">
    <fb>1.4069999456405601E-2</fb>
    <v>37</v>
  </rv>
  <rv s="1">
    <fb>5765513</fb>
    <v>29</v>
  </rv>
  <rv s="62">
    <v>#VALUE!</v>
    <v>en-US</v>
    <v>bd25e121-3806-b6fe-1af9-3f5745ae2708</v>
    <v>536870912</v>
    <v>1</v>
    <v>1245</v>
    <v>1246</v>
    <v>Nepal</v>
    <v>24</v>
    <v>49</v>
    <v>Map</v>
    <v>26</v>
    <v>1247</v>
    <v>NP</v>
    <v>6784</v>
    <v>6785</v>
    <v>6786</v>
    <v>6787</v>
    <v>6788</v>
    <v>6789</v>
    <v>6790</v>
    <v>6791</v>
    <v>6792</v>
    <v>NPR</v>
    <v>Nepal, formerly the Federal Democratic Republic of Nepal, is a landlocked country in South Asia. It is mainly situated in the Himalayas, but also includes parts of the Indo-Gangetic Plain, bordering Tibet of China to the north, and India in the south, east, and west, while it is narrowly separated from Bangladesh by the Siliguri Corridor, and from Bhutan by the Indian state of Sikkim. Nepal has a diverse geography, including fertile plains, subalpine forested hills, and eight of the world's ten tallest mountains, including Mount Everest, the highest point on Earth. Nepal is a multi-ethnic, multi-lingual, multi-religious and multi-cultural state, with Nepali as the official language. Kathmandu is the nation's capital and the largest city.</v>
    <v>6793</v>
    <v>6794</v>
    <v>6795</v>
    <v>6796</v>
    <v>6797</v>
    <v>6798</v>
    <v>6799</v>
    <v>6800</v>
    <v>6801</v>
    <v>6789</v>
    <v>6802</v>
    <v>6803</v>
    <v>6804</v>
    <v>2440</v>
    <v>Nepal</v>
    <v>Sayaun Thunga Phool Ka</v>
    <v>6805</v>
    <v>Federal Democratic Republic of Nepal</v>
    <v>6806</v>
    <v>6807</v>
    <v>6808</v>
    <v>2029</v>
    <v>4044</v>
    <v>1418</v>
    <v>4976</v>
    <v>1650</v>
    <v>3279</v>
    <v>3053</v>
    <v>6809</v>
    <v>6824</v>
    <v>6825</v>
    <v>6826</v>
    <v>6827</v>
    <v>6828</v>
    <v>Nepal</v>
    <v>6829</v>
    <v>mdp/vdpid/178</v>
  </rv>
  <rv s="0">
    <v>536870912</v>
    <v>Netherlands</v>
    <v>bf5c1a4b-df0b-09dc-dce0-e3fb0c898dd3</v>
    <v>en-US</v>
    <v>Map</v>
  </rv>
  <rv s="1">
    <fb>0.53309587414663095</fb>
    <v>28</v>
  </rv>
  <rv s="1">
    <fb>41543</fb>
    <v>29</v>
  </rv>
  <rv s="1">
    <fb>31</fb>
    <v>31</v>
  </rv>
  <rv s="0">
    <v>536870912</v>
    <v>Amsterdam</v>
    <v>0b840501-8599-9528-5b22-13589caf205a</v>
    <v>en-US</v>
    <v>Map</v>
  </rv>
  <rv s="1">
    <fb>170779.524</fb>
    <v>29</v>
  </rv>
  <rv s="1">
    <fb>115.907994941178</fb>
    <v>32</v>
  </rv>
  <rv s="1">
    <fb>2.6336991024959299E-2</fb>
    <v>28</v>
  </rv>
  <rv s="1">
    <fb>6712.7747582450002</fb>
    <v>29</v>
  </rv>
  <rv s="1">
    <fb>0.11178391395177099</fb>
    <v>28</v>
  </rv>
  <rv s="1">
    <fb>93.461004609605595</fb>
    <v>36</v>
  </rv>
  <rv s="1">
    <fb>1.68</fb>
    <v>33</v>
  </rv>
  <rv s="1">
    <fb>909070395160.78296</fb>
    <v>34</v>
  </rv>
  <rv s="1">
    <fb>1.0422962</fb>
    <v>28</v>
  </rv>
  <rv s="1">
    <fb>0.84980450000000007</fb>
    <v>28</v>
  </rv>
  <rv s="2">
    <v>30</v>
    <v>26</v>
    <v>1257</v>
    <v>6</v>
    <v>0</v>
    <v>Image of Netherlands</v>
  </rv>
  <rv s="0">
    <v>805306368</v>
    <v>Willem-Alexander of the Netherlands (Monarch)</v>
    <v>70912573-f10f-4d1d-a8f8-220566451e74</v>
    <v>en-US</v>
    <v>Generic</v>
  </rv>
  <rv s="0">
    <v>805306368</v>
    <v>Lodewijk Asscher (Deputy prime minister)</v>
    <v>324e801f-0e41-9a51-a5de-56d762c34473</v>
    <v>en-US</v>
    <v>Generic</v>
  </rv>
  <rv s="0">
    <v>805306368</v>
    <v>Mark Rutte (Prime Minister)</v>
    <v>673e1b90-ad19-15cc-dd94-53646495b541</v>
    <v>en-US</v>
    <v>Generic</v>
  </rv>
  <rv s="3">
    <v>377</v>
  </rv>
  <rv s="4">
    <v>https://www.bing.com/search?q=netherlands&amp;form=skydnc</v>
    <v>Learn more on Bing</v>
  </rv>
  <rv s="1">
    <fb>81.760975609756102</fb>
    <v>36</v>
  </rv>
  <rv s="1">
    <fb>1100105440292.49</fb>
    <v>34</v>
  </rv>
  <rv s="1">
    <fb>10.29</fb>
    <v>33</v>
  </rv>
  <rv s="3">
    <v>378</v>
  </rv>
  <rv s="1">
    <fb>0.1225176999</fb>
    <v>28</v>
  </rv>
  <rv s="1">
    <fb>3.6053999999999999</fb>
    <v>30</v>
  </rv>
  <rv s="1">
    <fb>17332850</fb>
    <v>29</v>
  </rv>
  <rv s="1">
    <fb>0.63619998931884802</fb>
    <v>28</v>
  </rv>
  <rv s="0">
    <v>536870912</v>
    <v>Limburg</v>
    <v>ba5627ab-eb52-6b56-c39c-399bd1e23825</v>
    <v>en-US</v>
    <v>Map</v>
  </rv>
  <rv s="0">
    <v>536870912</v>
    <v>North Brabant</v>
    <v>67287e9d-748b-ece4-4770-99ec69c94b1a</v>
    <v>en-US</v>
    <v>Map</v>
  </rv>
  <rv s="0">
    <v>536870912</v>
    <v>North Holland</v>
    <v>1cbd1d08-fab6-2da6-0edd-41aa626502c2</v>
    <v>en-US</v>
    <v>Map</v>
  </rv>
  <rv s="0">
    <v>536870912</v>
    <v>Gelderland</v>
    <v>47e59e29-1b92-c09c-0310-bba63a79744b</v>
    <v>en-US</v>
    <v>Map</v>
  </rv>
  <rv s="0">
    <v>536870912</v>
    <v>Overijssel</v>
    <v>c80fa63b-8b0d-7117-09f7-f3b063ba8e8c</v>
    <v>en-US</v>
    <v>Map</v>
  </rv>
  <rv s="0">
    <v>536870912</v>
    <v>Groningen</v>
    <v>d523b02d-2f28-981e-9282-8f6cddd23d80</v>
    <v>en-US</v>
    <v>Map</v>
  </rv>
  <rv s="0">
    <v>536870912</v>
    <v>Friesland</v>
    <v>d3c60b92-e27c-cc6a-6ef5-f0937e506af0</v>
    <v>en-US</v>
    <v>Map</v>
  </rv>
  <rv s="0">
    <v>536870912</v>
    <v>Utrecht</v>
    <v>555963f7-e818-0e35-b5c8-1a97c8e78ed7</v>
    <v>en-US</v>
    <v>Map</v>
  </rv>
  <rv s="0">
    <v>536870912</v>
    <v>Zeeland</v>
    <v>b07124fd-c9f8-1712-1bd3-030b62afdd3d</v>
    <v>en-US</v>
    <v>Map</v>
  </rv>
  <rv s="0">
    <v>536870912</v>
    <v>Drenthe</v>
    <v>598e815b-602f-15c5-256e-a36860ffc830</v>
    <v>en-US</v>
    <v>Map</v>
  </rv>
  <rv s="0">
    <v>536870912</v>
    <v>South Holland</v>
    <v>a189b2b4-4c8d-e909-49ed-1b6f571a33c2</v>
    <v>en-US</v>
    <v>Map</v>
  </rv>
  <rv s="0">
    <v>536870912</v>
    <v>Curaçao</v>
    <v>16684a44-60de-afc8-b3ba-ec91b81de9ed</v>
    <v>en-US</v>
    <v>Map</v>
  </rv>
  <rv s="0">
    <v>536870912</v>
    <v>Sint Maarten</v>
    <v>b7515c56-e3c3-059b-dfab-c3a8f056fa02</v>
    <v>en-US</v>
    <v>Map</v>
  </rv>
  <rv s="0">
    <v>536870912</v>
    <v>Flevoland</v>
    <v>994d48a1-a44d-0664-1089-99ddd4d7e63d</v>
    <v>en-US</v>
    <v>Map</v>
  </rv>
  <rv s="3">
    <v>379</v>
  </rv>
  <rv s="1">
    <fb>0.230359193787393</fb>
    <v>28</v>
  </rv>
  <rv s="3">
    <v>380</v>
  </rv>
  <rv s="1">
    <fb>3.1960000991821301E-2</fb>
    <v>37</v>
  </rv>
  <rv s="1">
    <fb>15924729</fb>
    <v>29</v>
  </rv>
  <rv s="63">
    <v>#VALUE!</v>
    <v>en-US</v>
    <v>bf5c1a4b-df0b-09dc-dce0-e3fb0c898dd3</v>
    <v>536870912</v>
    <v>1</v>
    <v>1254</v>
    <v>1255</v>
    <v>Netherlands</v>
    <v>24</v>
    <v>25</v>
    <v>Map</v>
    <v>26</v>
    <v>1256</v>
    <v>NL</v>
    <v>6832</v>
    <v>6833</v>
    <v>2958</v>
    <v>605</v>
    <v>6834</v>
    <v>6835</v>
    <v>6836</v>
    <v>6837</v>
    <v>6838</v>
    <v>The Netherlands, informally Holland, is a country located in Northwestern Europe with overseas territories in the Caribbean. It is the largest of four constituent countries of the Kingdom of the Netherlands. The Netherlands consists of twelve provinces; it borders Germany to the east, Belgium to the south, with a North Sea coastline to the north and west. It shares maritime borders with the United Kingdom, Germany and Belgium in the North Sea. The country's official language is Dutch, with West Frisian as a secondary official language in the province of Friesland. Dutch Low Saxon and Limburgish are recognised regional languages, while Dutch Sign Language, Sinte Romani and Yiddish are recognised non-territorial languages. Dutch, English and Papiamento are official in the Caribbean territories.</v>
    <v>6839</v>
    <v>3189</v>
    <v>6840</v>
    <v>6841</v>
    <v>6842</v>
    <v>6843</v>
    <v>6844</v>
    <v>6845</v>
    <v>6846</v>
    <v>5298</v>
    <v>6835</v>
    <v>6850</v>
    <v>6851</v>
    <v>6852</v>
    <v>6853</v>
    <v>370</v>
    <v>6854</v>
    <v>Netherlands</v>
    <v>Wilhelmus</v>
    <v>6855</v>
    <v>Netherlands</v>
    <v>6856</v>
    <v>6857</v>
    <v>6858</v>
    <v>184</v>
    <v>98</v>
    <v>1206</v>
    <v>4976</v>
    <v>4622</v>
    <v>874</v>
    <v>190</v>
    <v>6859</v>
    <v>6874</v>
    <v>6875</v>
    <v>6876</v>
    <v>1743</v>
    <v>6877</v>
    <v>Netherlands</v>
    <v>6878</v>
    <v>mdp/vdpid/176</v>
  </rv>
  <rv s="0">
    <v>536870912</v>
    <v>New Zealand</v>
    <v>6517d967-9362-4c0d-83d2-cf369fa5fcda</v>
    <v>en-US</v>
    <v>Map</v>
  </rv>
  <rv s="1">
    <fb>0.40450419657437997</fb>
    <v>28</v>
  </rv>
  <rv s="1">
    <fb>268838</fb>
    <v>29</v>
  </rv>
  <rv s="1">
    <fb>11.98</fb>
    <v>30</v>
  </rv>
  <rv s="1">
    <fb>64</fb>
    <v>31</v>
  </rv>
  <rv s="0">
    <v>536870912</v>
    <v>Wellington</v>
    <v>32f22f58-aa8d-2985-7edd-15665cf5d1d4</v>
    <v>en-US</v>
    <v>Map</v>
  </rv>
  <rv s="1">
    <fb>34381.792000000001</fb>
    <v>29</v>
  </rv>
  <rv s="1">
    <fb>114.24091176441399</fb>
    <v>32</v>
  </rv>
  <rv s="1">
    <fb>1.61963190184049E-2</fb>
    <v>28</v>
  </rv>
  <rv s="1">
    <fb>9026.32104131095</fb>
    <v>29</v>
  </rv>
  <rv s="1">
    <fb>0.385560753306464</fb>
    <v>28</v>
  </rv>
  <rv s="1">
    <fb>59.749168536122298</fb>
    <v>36</v>
  </rv>
  <rv s="1">
    <fb>206928765543.935</fb>
    <v>34</v>
  </rv>
  <rv s="1">
    <fb>0.99974760000000007</fb>
    <v>28</v>
  </rv>
  <rv s="1">
    <fb>0.82033219999999996</fb>
    <v>28</v>
  </rv>
  <rv s="2">
    <v>31</v>
    <v>26</v>
    <v>1270</v>
    <v>6</v>
    <v>0</v>
    <v>Image of New Zealand</v>
  </rv>
  <rv s="1">
    <fb>4.7</fb>
    <v>36</v>
  </rv>
  <rv s="0">
    <v>536870912</v>
    <v>Auckland</v>
    <v>49fabed5-6ff0-6935-ebef-34c7b83444c6</v>
    <v>en-US</v>
    <v>Map</v>
  </rv>
  <rv s="0">
    <v>805306368</v>
    <v>Jacinda Ardern (Prime Minister)</v>
    <v>f6ecb714-7949-c94a-3cc3-101b85b1934d</v>
    <v>en-US</v>
    <v>Generic</v>
  </rv>
  <rv s="3">
    <v>381</v>
  </rv>
  <rv s="4">
    <v>https://www.bing.com/search?q=new+zealand&amp;form=skydnc</v>
    <v>Learn more on Bing</v>
  </rv>
  <rv s="1">
    <fb>81.858536585365897</fb>
    <v>36</v>
  </rv>
  <rv s="1">
    <fb>107879780000</fb>
    <v>34</v>
  </rv>
  <rv s="1">
    <fb>11.49</fb>
    <v>33</v>
  </rv>
  <rv s="3">
    <v>382</v>
  </rv>
  <rv s="1">
    <fb>0.1262851619</fb>
    <v>28</v>
  </rv>
  <rv s="1">
    <fb>3.5897999999999999</fb>
    <v>30</v>
  </rv>
  <rv s="1">
    <fb>4841000</fb>
    <v>29</v>
  </rv>
  <rv s="1">
    <fb>0.69907997131347699</fb>
    <v>28</v>
  </rv>
  <rv s="0">
    <v>536870912</v>
    <v>Nelson</v>
    <v>1909b18a-22f2-7421-0125-e212e498ce9b</v>
    <v>en-US</v>
    <v>Map</v>
  </rv>
  <rv s="0">
    <v>536870912</v>
    <v>Waikato</v>
    <v>66746262-e3dd-ecd0-3365-023774ad95f3</v>
    <v>en-US</v>
    <v>Map</v>
  </rv>
  <rv s="0">
    <v>536870912</v>
    <v>Auckland Region</v>
    <v>d8789fe9-89c8-cf4c-4ab2-749138d529af</v>
    <v>en-US</v>
    <v>Map</v>
  </rv>
  <rv s="0">
    <v>536870912</v>
    <v>Otago</v>
    <v>17e97a96-3af4-d536-b6c0-a3027228ac45</v>
    <v>en-US</v>
    <v>Map</v>
  </rv>
  <rv s="0">
    <v>536870912</v>
    <v>Wellington Region</v>
    <v>40deadd9-7be4-0fad-452e-a7bc10842f34</v>
    <v>en-US</v>
    <v>Map</v>
  </rv>
  <rv s="0">
    <v>536870912</v>
    <v>Tasman District</v>
    <v>7594ce17-48d4-850a-d609-fff5294ec8a8</v>
    <v>en-US</v>
    <v>Map</v>
  </rv>
  <rv s="0">
    <v>536870912</v>
    <v>Chatham Islands</v>
    <v>02f2ed3a-e949-9a51-601f-28e19117e469</v>
    <v>en-US</v>
    <v>Map</v>
  </rv>
  <rv s="0">
    <v>536870912</v>
    <v>Taranaki</v>
    <v>63a5cf5c-10da-bf8e-86f5-0eae79126fd5</v>
    <v>en-US</v>
    <v>Map</v>
  </rv>
  <rv s="0">
    <v>536870912</v>
    <v>Northland Region</v>
    <v>2665962f-608c-e3a6-90ac-6dae5fcfa89a</v>
    <v>en-US</v>
    <v>Map</v>
  </rv>
  <rv s="0">
    <v>536870912</v>
    <v>Gisborne District</v>
    <v>979bc9a8-a9fe-f6f1-4e5a-eda4cdb2aa39</v>
    <v>en-US</v>
    <v>Map</v>
  </rv>
  <rv s="0">
    <v>536870912</v>
    <v>Bay of Plenty</v>
    <v>2c724f98-b987-877a-e544-b87d0c2e90ce</v>
    <v>en-US</v>
    <v>Map</v>
  </rv>
  <rv s="3">
    <v>383</v>
  </rv>
  <rv s="1">
    <fb>0.28975427581727603</fb>
    <v>28</v>
  </rv>
  <rv s="3">
    <v>384</v>
  </rv>
  <rv s="1">
    <fb>0.34600000000000003</fb>
    <v>28</v>
  </rv>
  <rv s="1">
    <fb>4.0689997673034703E-2</fb>
    <v>37</v>
  </rv>
  <rv s="1">
    <fb>4258860</fb>
    <v>29</v>
  </rv>
  <rv s="64">
    <v>#VALUE!</v>
    <v>en-US</v>
    <v>6517d967-9362-4c0d-83d2-cf369fa5fcda</v>
    <v>536870912</v>
    <v>1</v>
    <v>1267</v>
    <v>1268</v>
    <v>New Zealand</v>
    <v>24</v>
    <v>25</v>
    <v>Map</v>
    <v>26</v>
    <v>1269</v>
    <v>NZ</v>
    <v>6881</v>
    <v>6882</v>
    <v>71</v>
    <v>6883</v>
    <v>6884</v>
    <v>6885</v>
    <v>6886</v>
    <v>6887</v>
    <v>6888</v>
    <v>NZD</v>
    <v>New Zealand is an island country in the southwestern Pacific Ocean. It consists of two main landmasses—the North Island and the South Island—and over 700 smaller islands. It is the sixth-largest island country by area, covering 268,021 square kilometres. New Zealand is about 2,000 kilometres east of Australia across the Tasman Sea and 1,000 kilometres south of the islands of New Caledonia, Fiji, and Tonga. The country's varied topography and sharp mountain peaks, including the Southern Alps, owe much to tectonic uplift and volcanic eruptions. New Zealand's capital city is Wellington, and its most populous city is Auckland.</v>
    <v>6889</v>
    <v>4358</v>
    <v>6890</v>
    <v>6891</v>
    <v>2536</v>
    <v>6892</v>
    <v>6893</v>
    <v>6894</v>
    <v>6895</v>
    <v>6896</v>
    <v>6897</v>
    <v>6899</v>
    <v>6900</v>
    <v>6901</v>
    <v>6902</v>
    <v>3202</v>
    <v>6903</v>
    <v>New Zealand</v>
    <v>God Save the Queen</v>
    <v>6904</v>
    <v>New Zealand</v>
    <v>6905</v>
    <v>6906</v>
    <v>6907</v>
    <v>6908</v>
    <v>6920</v>
    <v>6921</v>
    <v>6922</v>
    <v>6923</v>
    <v>6924</v>
    <v>New Zealand</v>
    <v>6925</v>
    <v>mdp/vdpid/183</v>
  </rv>
  <rv s="0">
    <v>536870912</v>
    <v>Nicaragua</v>
    <v>69beb9ab-56a0-e052-4bf5-5aac6f9d8bc4</v>
    <v>en-US</v>
    <v>Map</v>
  </rv>
  <rv s="1">
    <fb>0.42089080937344198</fb>
    <v>28</v>
  </rv>
  <rv s="1">
    <fb>130370</fb>
    <v>29</v>
  </rv>
  <rv s="1">
    <fb>20.640999999999998</fb>
    <v>30</v>
  </rv>
  <rv s="1">
    <fb>505</fb>
    <v>31</v>
  </rv>
  <rv s="0">
    <v>536870912</v>
    <v>Managua</v>
    <v>a2ab3b13-a211-525f-4c89-5ec78fab662f</v>
    <v>en-US</v>
    <v>Map</v>
  </rv>
  <rv s="1">
    <fb>5592.1750000000002</fb>
    <v>29</v>
  </rv>
  <rv s="1">
    <fb>162.739607236815</fb>
    <v>32</v>
  </rv>
  <rv s="1">
    <fb>5.3762899084413E-2</fb>
    <v>28</v>
  </rv>
  <rv s="1">
    <fb>568.31381080701397</fb>
    <v>29</v>
  </rv>
  <rv s="1">
    <fb>2.4039999999999999</fb>
    <v>30</v>
  </rv>
  <rv s="1">
    <fb>0.25876682732258599</fb>
    <v>28</v>
  </rv>
  <rv s="1">
    <fb>40.6953920569917</fb>
    <v>36</v>
  </rv>
  <rv s="1">
    <fb>12520915291.183701</fb>
    <v>34</v>
  </rv>
  <rv s="1">
    <fb>1.2064043</fb>
    <v>28</v>
  </rv>
  <rv s="1">
    <fb>0.17423739999999999</fb>
    <v>28</v>
  </rv>
  <rv s="2">
    <v>32</v>
    <v>26</v>
    <v>1282</v>
    <v>6</v>
    <v>0</v>
    <v>Image of Nicaragua</v>
  </rv>
  <rv s="1">
    <fb>15.7</fb>
    <v>36</v>
  </rv>
  <rv s="0">
    <v>805306368</v>
    <v>Daniel Ortega (President)</v>
    <v>ac55a86e-637b-881b-bf5a-b4ef15e8fa9c</v>
    <v>en-US</v>
    <v>Generic</v>
  </rv>
  <rv s="0">
    <v>805306368</v>
    <v>Rosario Murillo (Vice President)</v>
    <v>09da9873-a16b-b570-19b5-b4d6beb3e2f5</v>
    <v>en-US</v>
    <v>Generic</v>
  </rv>
  <rv s="3">
    <v>385</v>
  </rv>
  <rv s="4">
    <v>https://www.bing.com/search?q=nicaragua&amp;form=skydnc</v>
    <v>Learn more on Bing</v>
  </rv>
  <rv s="1">
    <fb>74.275000000000006</fb>
    <v>36</v>
  </rv>
  <rv s="1">
    <fb>98</fb>
    <v>36</v>
  </rv>
  <rv s="3">
    <v>386</v>
  </rv>
  <rv s="1">
    <fb>0.35988268679999996</fb>
    <v>28</v>
  </rv>
  <rv s="1">
    <fb>0.97750000000000004</fb>
    <v>30</v>
  </rv>
  <rv s="1">
    <fb>6545502</fb>
    <v>29</v>
  </rv>
  <rv s="1">
    <fb>0.66404998779296909</fb>
    <v>28</v>
  </rv>
  <rv s="0">
    <v>536870912</v>
    <v>Managua Department</v>
    <v>617c016b-1093-0490-3463-34b0e746c50d</v>
    <v>en-US</v>
    <v>Map</v>
  </rv>
  <rv s="0">
    <v>536870912</v>
    <v>Granada Department</v>
    <v>5e3471d8-4752-03dd-5cd5-dd61e1ee616c</v>
    <v>en-US</v>
    <v>Map</v>
  </rv>
  <rv s="0">
    <v>536870912</v>
    <v>León Department</v>
    <v>a0f42223-6d04-d9d7-7b62-12425cccc416</v>
    <v>en-US</v>
    <v>Map</v>
  </rv>
  <rv s="0">
    <v>536870912</v>
    <v>Estelí Department</v>
    <v>dfd7438e-3ec0-15c9-87fe-fc72effd4a92</v>
    <v>en-US</v>
    <v>Map</v>
  </rv>
  <rv s="0">
    <v>536870912</v>
    <v>Carazo Department</v>
    <v>b62e3414-410f-d232-ca00-d86157c9c0fe</v>
    <v>en-US</v>
    <v>Map</v>
  </rv>
  <rv s="0">
    <v>536870912</v>
    <v>Chinandega Department</v>
    <v>14f90df8-68f9-84d9-a362-3345b849bb38</v>
    <v>en-US</v>
    <v>Map</v>
  </rv>
  <rv s="0">
    <v>536870912</v>
    <v>Jinotega Department</v>
    <v>60398820-edbb-ec8a-84c4-b5ac8549d71e</v>
    <v>en-US</v>
    <v>Map</v>
  </rv>
  <rv s="0">
    <v>536870912</v>
    <v>Región Autónoma del Atlántico Sur</v>
    <v>89d65d77-37fc-6893-ed2e-4c5f37a4d6cb</v>
    <v>en-US</v>
    <v>Map</v>
  </rv>
  <rv s="0">
    <v>536870912</v>
    <v>Masaya Department</v>
    <v>375fbc9c-cbcf-1580-6076-ec3acfdd9353</v>
    <v>en-US</v>
    <v>Map</v>
  </rv>
  <rv s="0">
    <v>536870912</v>
    <v>Chontales Department</v>
    <v>1eed54b8-e6d3-bfd5-63ee-cc9a5b0041d7</v>
    <v>en-US</v>
    <v>Map</v>
  </rv>
  <rv s="0">
    <v>536870912</v>
    <v>Matagalpa Department</v>
    <v>bda587c9-d64e-df8e-4b77-d9ba64a91c5e</v>
    <v>en-US</v>
    <v>Map</v>
  </rv>
  <rv s="0">
    <v>536870912</v>
    <v>Río San Juan Department</v>
    <v>d3ff03b5-049c-549d-a0ce-006ec8b69962</v>
    <v>en-US</v>
    <v>Map</v>
  </rv>
  <rv s="0">
    <v>536870912</v>
    <v>Madriz Department</v>
    <v>81728ee1-79f6-9b76-c5cc-ee37f878b3a0</v>
    <v>en-US</v>
    <v>Map</v>
  </rv>
  <rv s="0">
    <v>536870912</v>
    <v>Boaco Department</v>
    <v>f4a2997d-6569-deac-bd36-1d9768d518db</v>
    <v>en-US</v>
    <v>Map</v>
  </rv>
  <rv s="0">
    <v>536870912</v>
    <v>Nueva Segovia Department</v>
    <v>3e264ac6-d062-e9da-1ef9-6cdee93cd8d0</v>
    <v>en-US</v>
    <v>Map</v>
  </rv>
  <rv s="0">
    <v>536870912</v>
    <v>Rivas Department</v>
    <v>d3c0a132-7da8-49f2-a7a1-f47797b6b409</v>
    <v>en-US</v>
    <v>Map</v>
  </rv>
  <rv s="0">
    <v>536870912</v>
    <v>North Caribbean Coast Autonomous Region</v>
    <v>1d653296-e843-a712-1c4f-a638d23e4441</v>
    <v>en-US</v>
    <v>Map</v>
  </rv>
  <rv s="3">
    <v>387</v>
  </rv>
  <rv s="1">
    <fb>0.15588586333905899</fb>
    <v>28</v>
  </rv>
  <rv s="1">
    <fb>0.60599999999999998</fb>
    <v>28</v>
  </rv>
  <rv s="1">
    <fb>6.8369998931884807E-2</fb>
    <v>37</v>
  </rv>
  <rv s="1">
    <fb>3846137</fb>
    <v>29</v>
  </rv>
  <rv s="11">
    <v>#VALUE!</v>
    <v>en-US</v>
    <v>69beb9ab-56a0-e052-4bf5-5aac6f9d8bc4</v>
    <v>536870912</v>
    <v>1</v>
    <v>1280</v>
    <v>122</v>
    <v>Nicaragua</v>
    <v>24</v>
    <v>25</v>
    <v>Map</v>
    <v>26</v>
    <v>1281</v>
    <v>NI</v>
    <v>6928</v>
    <v>6929</v>
    <v>1180</v>
    <v>6930</v>
    <v>6931</v>
    <v>6932</v>
    <v>6933</v>
    <v>6934</v>
    <v>6935</v>
    <v>NIO</v>
    <v>Nicaragua, officially the Republic of Nicaragua, is the largest country in the Central American isthmus, bordered by Honduras to the northwest, the Caribbean to the east, Costa Rica to the south, and the Pacific Ocean to the southwest. Managua is the country's capital and largest city. As of 2015, it was estimated to be the second largest city in Central America. The multi-ethnic population of six million includes people of mestizo, indigenous, European and African heritage. The main language is Spanish. Indigenous tribes on the Mosquito Coast speak their own languages and English.</v>
    <v>6936</v>
    <v>6937</v>
    <v>6938</v>
    <v>6939</v>
    <v>6797</v>
    <v>6940</v>
    <v>6941</v>
    <v>6942</v>
    <v>6943</v>
    <v>6944</v>
    <v>6932</v>
    <v>6947</v>
    <v>6948</v>
    <v>6949</v>
    <v>6950</v>
    <v>6695</v>
    <v>Nicaragua</v>
    <v>Salve a ti, Nicaragua</v>
    <v>6951</v>
    <v>Republic of Nicaragua</v>
    <v>6952</v>
    <v>6953</v>
    <v>6954</v>
    <v>6291</v>
    <v>186</v>
    <v>1207</v>
    <v>6292</v>
    <v>4715</v>
    <v>2986</v>
    <v>189</v>
    <v>6955</v>
    <v>6973</v>
    <v>6974</v>
    <v>1172</v>
    <v>6975</v>
    <v>6976</v>
    <v>Nicaragua</v>
    <v>6977</v>
    <v>mdp/vdpid/182</v>
  </rv>
  <rv s="0">
    <v>536870912</v>
    <v>Niger</v>
    <v>1e2e2e3e-477e-d95f-bbf4-3ccf31b3f684</v>
    <v>en-US</v>
    <v>Map</v>
  </rv>
  <rv s="1">
    <fb>0.36063787795058</fb>
    <v>28</v>
  </rv>
  <rv s="1">
    <fb>1267000</fb>
    <v>29</v>
  </rv>
  <rv s="1">
    <fb>46.079000000000001</fb>
    <v>30</v>
  </rv>
  <rv s="1">
    <fb>227</fb>
    <v>31</v>
  </rv>
  <rv s="0">
    <v>536870912</v>
    <v>Niamey</v>
    <v>29005fbc-3404-89a3-0cf4-d85e20f4b1f2</v>
    <v>en-US</v>
    <v>Map</v>
  </rv>
  <rv s="1">
    <fb>109.323686827592</fb>
    <v>32</v>
  </rv>
  <rv s="1">
    <fb>-2.48979265070851E-2</fb>
    <v>28</v>
  </rv>
  <rv s="1">
    <fb>51.195008439899901</fb>
    <v>29</v>
  </rv>
  <rv s="1">
    <fb>6.9130000000000003</fb>
    <v>30</v>
  </rv>
  <rv s="1">
    <fb>8.9176598688398209E-3</fb>
    <v>28</v>
  </rv>
  <rv s="1">
    <fb>24.060368154274201</fb>
    <v>36</v>
  </rv>
  <rv s="1">
    <fb>12928145120.0296</fb>
    <v>34</v>
  </rv>
  <rv s="1">
    <fb>0.74736199999999997</fb>
    <v>28</v>
  </rv>
  <rv s="1">
    <fb>4.4143499999999995E-2</fb>
    <v>28</v>
  </rv>
  <rv s="1">
    <fb>48</fb>
    <v>36</v>
  </rv>
  <rv s="0">
    <v>805306368</v>
    <v>Mohamed Bazoum (President)</v>
    <v>bbbb3c70-48bb-757a-5e77-653547f4f3fb</v>
    <v>en-US</v>
    <v>Generic</v>
  </rv>
  <rv s="0">
    <v>805306368</v>
    <v>Ouhoumoudou Mahamadou (Prime Minister)</v>
    <v>706eb7db-d39f-4a6e-90a7-4b0d4fbd549f</v>
    <v>en-US</v>
    <v>Generic</v>
  </rv>
  <rv s="3">
    <v>388</v>
  </rv>
  <rv s="4">
    <v>https://www.bing.com/search?q=niger&amp;form=skydnc</v>
    <v>Learn more on Bing</v>
  </rv>
  <rv s="1">
    <fb>62.024000000000001</fb>
    <v>36</v>
  </rv>
  <rv s="1">
    <fb>509</fb>
    <v>36</v>
  </rv>
  <rv s="1">
    <fb>0.52270877110000002</fb>
    <v>28</v>
  </rv>
  <rv s="1">
    <fb>4.3299999999999998E-2</fb>
    <v>30</v>
  </rv>
  <rv s="1">
    <fb>23310715</fb>
    <v>29</v>
  </rv>
  <rv s="1">
    <fb>7.8E-2</fb>
    <v>28</v>
  </rv>
  <rv s="1">
    <fb>0.11800000000000001</fb>
    <v>28</v>
  </rv>
  <rv s="1">
    <fb>0.72041999816894497</fb>
    <v>28</v>
  </rv>
  <rv s="0">
    <v>536870912</v>
    <v>Agadez Region</v>
    <v>3cb7ca31-9f95-2c9d-da4b-97dc21d6b0c6</v>
    <v>en-US</v>
    <v>Map</v>
  </rv>
  <rv s="0">
    <v>536870912</v>
    <v>Dosso Region</v>
    <v>d45c67fb-dacc-1fcc-db30-e79ef9c2deb2</v>
    <v>en-US</v>
    <v>Map</v>
  </rv>
  <rv s="0">
    <v>536870912</v>
    <v>Tillabéri Region</v>
    <v>279174a4-e5ed-e70e-f7df-72ad01266353</v>
    <v>en-US</v>
    <v>Map</v>
  </rv>
  <rv s="0">
    <v>536870912</v>
    <v>Zinder Region</v>
    <v>b2ff7346-5f64-439d-a3b7-834da06e28f8</v>
    <v>en-US</v>
    <v>Map</v>
  </rv>
  <rv s="0">
    <v>536870912</v>
    <v>Maradi Region</v>
    <v>6d284c2f-6f07-570f-a4df-7c5173553215</v>
    <v>en-US</v>
    <v>Map</v>
  </rv>
  <rv s="0">
    <v>536870912</v>
    <v>Tahoua Region</v>
    <v>a53edab2-3d59-f8e8-6b8d-c83092840f8d</v>
    <v>en-US</v>
    <v>Map</v>
  </rv>
  <rv s="0">
    <v>536870912</v>
    <v>Diffa Region</v>
    <v>5ddbcdb9-c58e-cf5b-203c-466824bf69a3</v>
    <v>en-US</v>
    <v>Map</v>
  </rv>
  <rv s="3">
    <v>389</v>
  </rv>
  <rv s="1">
    <fb>0.117645285971099</fb>
    <v>28</v>
  </rv>
  <rv s="1">
    <fb>4.7499999403953601E-3</fb>
    <v>37</v>
  </rv>
  <rv s="1">
    <fb>3850231</fb>
    <v>29</v>
  </rv>
  <rv s="6">
    <v>#VALUE!</v>
    <v>en-US</v>
    <v>1e2e2e3e-477e-d95f-bbf4-3ccf31b3f684</v>
    <v>536870912</v>
    <v>1</v>
    <v>1292</v>
    <v>48</v>
    <v>Niger</v>
    <v>24</v>
    <v>49</v>
    <v>Map</v>
    <v>26</v>
    <v>1293</v>
    <v>NE</v>
    <v>6980</v>
    <v>6981</v>
    <v>2375</v>
    <v>6982</v>
    <v>6983</v>
    <v>6984</v>
    <v>6492</v>
    <v>6985</v>
    <v>6986</v>
    <v>XOF</v>
    <v>Niger or the Niger, officially the Republic of the Niger, is a landlocked country in West Africa. It is a unitary state bordered by Libya to the northeast, Chad to the east, Nigeria to the south, Benin and Burkina Faso to the southwest, Mali to the west, and Algeria to the northwest. It covers a land area of almost 1,270,000 km², making it the second-largest landlocked country in West Africa, after Chad. Over 80% of its land area lies in the Sahara. Its predominantly Muslim population of about 22 million live mostly in clusters in the further south and west of the country. The capital Niamey is located in Niger's southwest corner.</v>
    <v>6987</v>
    <v>6988</v>
    <v>6989</v>
    <v>6990</v>
    <v>2356</v>
    <v>6991</v>
    <v>6992</v>
    <v>6993</v>
    <v>6994</v>
    <v>6984</v>
    <v>6997</v>
    <v>6998</v>
    <v>6999</v>
    <v>7000</v>
    <v>1412</v>
    <v>Niger</v>
    <v>La Nigérienne</v>
    <v>1202</v>
    <v>Republic of Niger</v>
    <v>7001</v>
    <v>7002</v>
    <v>7003</v>
    <v>2642</v>
    <v>580</v>
    <v>1159</v>
    <v>1162</v>
    <v>7004</v>
    <v>7005</v>
    <v>5159</v>
    <v>7006</v>
    <v>7014</v>
    <v>7015</v>
    <v>349</v>
    <v>1319</v>
    <v>7016</v>
    <v>Niger</v>
    <v>7017</v>
    <v>mdp/vdpid/173</v>
  </rv>
  <rv s="0">
    <v>536870912</v>
    <v>Nigeria</v>
    <v>f8afbbd6-9c3e-02be-7cb2-eac695e2da02</v>
    <v>en-US</v>
    <v>Map</v>
  </rv>
  <rv s="1">
    <fb>0.77736420830725605</fb>
    <v>28</v>
  </rv>
  <rv s="1">
    <fb>923768</fb>
    <v>29</v>
  </rv>
  <rv s="1">
    <fb>215000</fb>
    <v>29</v>
  </rv>
  <rv s="1">
    <fb>37.905000000000001</fb>
    <v>30</v>
  </rv>
  <rv s="1">
    <fb>234</fb>
    <v>31</v>
  </rv>
  <rv s="0">
    <v>536870912</v>
    <v>Abuja</v>
    <v>c82a7acc-0007-36fc-7343-e970618e072d</v>
    <v>en-US</v>
    <v>Map</v>
  </rv>
  <rv s="1">
    <fb>120369.27499999999</fb>
    <v>29</v>
  </rv>
  <rv s="1">
    <fb>267.51151513417602</fb>
    <v>32</v>
  </rv>
  <rv s="1">
    <fb>0.113967949687168</fb>
    <v>28</v>
  </rv>
  <rv s="1">
    <fb>144.525462223266</fb>
    <v>29</v>
  </rv>
  <rv s="1">
    <fb>5.3869999999999996</fb>
    <v>30</v>
  </rv>
  <rv s="1">
    <fb>7.2283890579880203E-2</fb>
    <v>28</v>
  </rv>
  <rv s="1">
    <fb>18.876766756620999</fb>
    <v>36</v>
  </rv>
  <rv s="1">
    <fb>0.46</fb>
    <v>33</v>
  </rv>
  <rv s="1">
    <fb>448120428858.76898</fb>
    <v>34</v>
  </rv>
  <rv s="1">
    <fb>0.84725640000000002</fb>
    <v>28</v>
  </rv>
  <rv s="1">
    <fb>0.1017443</fb>
    <v>28</v>
  </rv>
  <rv s="2">
    <v>33</v>
    <v>26</v>
    <v>1303</v>
    <v>6</v>
    <v>0</v>
    <v>Image of Nigeria</v>
  </rv>
  <rv s="1">
    <fb>75.7</fb>
    <v>36</v>
  </rv>
  <rv s="0">
    <v>536870912</v>
    <v>Lagos</v>
    <v>f9b45ba3-39cb-62a0-eb5c-1209a05fb3da</v>
    <v>en-US</v>
    <v>Map</v>
  </rv>
  <rv s="0">
    <v>805306368</v>
    <v>Yemi Osinbajo (Vice President)</v>
    <v>5a07b152-3971-7e35-19a6-affa0439e6e1</v>
    <v>en-US</v>
    <v>Generic</v>
  </rv>
  <rv s="0">
    <v>805306368</v>
    <v>Godswill Akpabio (Minister)</v>
    <v>011dd180-10bb-ed24-742e-c6720bc097cc</v>
    <v>en-US</v>
    <v>Generic</v>
  </rv>
  <rv s="0">
    <v>805306368</v>
    <v>Chris Ngige (Minister)</v>
    <v>fdef4c88-0270-c431-83fe-71c430ac1887</v>
    <v>en-US</v>
    <v>Generic</v>
  </rv>
  <rv s="0">
    <v>805306368</v>
    <v>Abubakar Malami (Minister)</v>
    <v>6fcdc904-facf-5a1c-3ef4-a3971aa5ee2a</v>
    <v>en-US</v>
    <v>Generic</v>
  </rv>
  <rv s="0">
    <v>805306368</v>
    <v>Heineken Lokpobiri (Minister)</v>
    <v>7b7cef90-1327-e93c-2ba4-41f1988f5c7f</v>
    <v>en-US</v>
    <v>Generic</v>
  </rv>
  <rv s="0">
    <v>805306368</v>
    <v>Rauf Aregbesola (Minister)</v>
    <v>e0dd93a6-499f-2b41-b858-c0cf31afd08f</v>
    <v>en-US</v>
    <v>Generic</v>
  </rv>
  <rv s="0">
    <v>805306368</v>
    <v>Rotimi Amaechi (Minister)</v>
    <v>bb91bab2-1dd9-61a5-163c-ed91d98919ea</v>
    <v>en-US</v>
    <v>Generic</v>
  </rv>
  <rv s="0">
    <v>805306368</v>
    <v>Zainab Ahmed (Minister)</v>
    <v>1512e2d4-367a-ad94-c29a-eb1025a1786e</v>
    <v>en-US</v>
    <v>Generic</v>
  </rv>
  <rv s="0">
    <v>805306368</v>
    <v>Bashir Salihi Magashi (Minister)</v>
    <v>172739a8-3244-9d9a-9e89-43efed8a1624</v>
    <v>en-US</v>
    <v>Generic</v>
  </rv>
  <rv s="0">
    <v>805306368</v>
    <v>Sadiya Umar Farouq (Minister)</v>
    <v>15e0b290-46e4-e5d8-cd74-fe9970e949b7</v>
    <v>en-US</v>
    <v>Generic</v>
  </rv>
  <rv s="3">
    <v>390</v>
  </rv>
  <rv s="4">
    <v>https://www.bing.com/search?q=nigeria&amp;form=skydnc</v>
    <v>Learn more on Bing</v>
  </rv>
  <rv s="1">
    <fb>54.332000000000001</fb>
    <v>36</v>
  </rv>
  <rv s="1">
    <fb>43921600000</fb>
    <v>34</v>
  </rv>
  <rv s="1">
    <fb>917</fb>
    <v>36</v>
  </rv>
  <rv s="1">
    <fb>0.72238616980000003</fb>
    <v>28</v>
  </rv>
  <rv s="1">
    <fb>0.38059999999999999</fb>
    <v>30</v>
  </rv>
  <rv s="1">
    <fb>200963599</fb>
    <v>29</v>
  </rv>
  <rv s="1">
    <fb>0.49</fb>
    <v>28</v>
  </rv>
  <rv s="1">
    <fb>0.52907001495361294</fb>
    <v>28</v>
  </rv>
  <rv s="0">
    <v>536870912</v>
    <v>Imo State</v>
    <v>f23675dc-04a2-53d5-4cf1-d0b7dbeb81f0</v>
    <v>en-US</v>
    <v>Map</v>
  </rv>
  <rv s="0">
    <v>536870912</v>
    <v>Lagos State</v>
    <v>6b2d76ff-8165-4482-0d57-dd54baace481</v>
    <v>en-US</v>
    <v>Map</v>
  </rv>
  <rv s="0">
    <v>536870912</v>
    <v>Abia State</v>
    <v>69b8a646-2ce1-bbd4-2133-6a3e8ccd7216</v>
    <v>en-US</v>
    <v>Map</v>
  </rv>
  <rv s="0">
    <v>536870912</v>
    <v>Ondo State</v>
    <v>74a24d20-a917-b2f1-c213-f1e7d4e97b6b</v>
    <v>en-US</v>
    <v>Map</v>
  </rv>
  <rv s="0">
    <v>536870912</v>
    <v>Akwa Ibom State</v>
    <v>db375712-d1b5-7800-f3bf-f5682e9c4b9f</v>
    <v>en-US</v>
    <v>Map</v>
  </rv>
  <rv s="0">
    <v>536870912</v>
    <v>Oyo State</v>
    <v>712d990a-9716-897a-2f3f-75a7abe71338</v>
    <v>en-US</v>
    <v>Map</v>
  </rv>
  <rv s="0">
    <v>536870912</v>
    <v>Ogun State</v>
    <v>89c68e8c-3fbe-ea3a-5b78-bbe7a4b8a425</v>
    <v>en-US</v>
    <v>Map</v>
  </rv>
  <rv s="0">
    <v>536870912</v>
    <v>Osun State</v>
    <v>2c145d0d-29b4-3b0c-65ca-7da5ed30592a</v>
    <v>en-US</v>
    <v>Map</v>
  </rv>
  <rv s="0">
    <v>536870912</v>
    <v>Kwara State</v>
    <v>90b9bd60-65cf-3dfc-cae9-f9b1c9144511</v>
    <v>en-US</v>
    <v>Map</v>
  </rv>
  <rv s="0">
    <v>536870912</v>
    <v>Bayelsa State</v>
    <v>df2489d2-29f0-e5cd-4972-a1eae029e08e</v>
    <v>en-US</v>
    <v>Map</v>
  </rv>
  <rv s="0">
    <v>536870912</v>
    <v>Niger State</v>
    <v>5aaa0ce5-04d0-4e26-26b1-0e9999d947b5</v>
    <v>en-US</v>
    <v>Map</v>
  </rv>
  <rv s="0">
    <v>536870912</v>
    <v>Delta State</v>
    <v>2bf2d4ef-c065-a0b4-022f-0e19dee39b09</v>
    <v>en-US</v>
    <v>Map</v>
  </rv>
  <rv s="0">
    <v>536870912</v>
    <v>Bauchi State</v>
    <v>72aa6eb8-97d7-2620-c490-937972d163b7</v>
    <v>en-US</v>
    <v>Map</v>
  </rv>
  <rv s="0">
    <v>536870912</v>
    <v>Kaduna State</v>
    <v>a7b69a0f-8fdd-f577-c080-676a34d982f5</v>
    <v>en-US</v>
    <v>Map</v>
  </rv>
  <rv s="0">
    <v>536870912</v>
    <v>Ekiti State</v>
    <v>0c095d44-2cfe-b1f5-cd64-79be6091a31b</v>
    <v>en-US</v>
    <v>Map</v>
  </rv>
  <rv s="0">
    <v>536870912</v>
    <v>Cross River State</v>
    <v>ae57951f-2c0a-25da-f239-0d304fb7957b</v>
    <v>en-US</v>
    <v>Map</v>
  </rv>
  <rv s="0">
    <v>536870912</v>
    <v>Borno State</v>
    <v>f2c07e45-570f-e47c-13ec-ca77b5c8fadc</v>
    <v>en-US</v>
    <v>Map</v>
  </rv>
  <rv s="0">
    <v>536870912</v>
    <v>Edo State</v>
    <v>9746883b-174d-225c-3658-96453ede7f6d</v>
    <v>en-US</v>
    <v>Map</v>
  </rv>
  <rv s="0">
    <v>536870912</v>
    <v>Rivers State</v>
    <v>89671e89-503e-c579-0555-aa21f65a113c</v>
    <v>en-US</v>
    <v>Map</v>
  </rv>
  <rv s="0">
    <v>536870912</v>
    <v>Adamawa State</v>
    <v>89e5889b-a771-6d19-8318-bdbc1b461471</v>
    <v>en-US</v>
    <v>Map</v>
  </rv>
  <rv s="0">
    <v>536870912</v>
    <v>Nasarawa State</v>
    <v>54e320be-1f01-765f-270a-0e37cfc1e3d3</v>
    <v>en-US</v>
    <v>Map</v>
  </rv>
  <rv s="0">
    <v>536870912</v>
    <v>Kano State</v>
    <v>2aa68b5e-36e3-9059-a512-620918fc1982</v>
    <v>en-US</v>
    <v>Map</v>
  </rv>
  <rv s="0">
    <v>536870912</v>
    <v>Plateau State</v>
    <v>1553fa7c-b7d1-d2b8-d1fa-0d027642e02e</v>
    <v>en-US</v>
    <v>Map</v>
  </rv>
  <rv s="0">
    <v>536870912</v>
    <v>Taraba State</v>
    <v>ab8e951e-d2de-b17d-556a-131a8a77c6e8</v>
    <v>en-US</v>
    <v>Map</v>
  </rv>
  <rv s="0">
    <v>536870912</v>
    <v>Yobe State</v>
    <v>2daeda9e-391e-81ce-fbc9-6f5a21e532eb</v>
    <v>en-US</v>
    <v>Map</v>
  </rv>
  <rv s="0">
    <v>536870912</v>
    <v>Jigawa State</v>
    <v>ad936f43-f8d5-695e-67fe-01235468d235</v>
    <v>en-US</v>
    <v>Map</v>
  </rv>
  <rv s="0">
    <v>536870912</v>
    <v>Anambra State</v>
    <v>a4e8fb7a-e9a1-e893-4f70-23580f99b653</v>
    <v>en-US</v>
    <v>Map</v>
  </rv>
  <rv s="0">
    <v>536870912</v>
    <v>Katsina State</v>
    <v>1ba9a23e-5c1c-5d07-a6f9-d9dd468364e6</v>
    <v>en-US</v>
    <v>Map</v>
  </rv>
  <rv s="0">
    <v>536870912</v>
    <v>Sokoto State</v>
    <v>8cef5263-b25e-1f7a-dcc4-b85f5a2d81f4</v>
    <v>en-US</v>
    <v>Map</v>
  </rv>
  <rv s="0">
    <v>536870912</v>
    <v>Kogi State</v>
    <v>5d30659c-4b14-04f8-8ac5-87b90f387204</v>
    <v>en-US</v>
    <v>Map</v>
  </rv>
  <rv s="0">
    <v>536870912</v>
    <v>Enugu State</v>
    <v>3b086e6a-3058-6d2a-de5f-baecb67e0cba</v>
    <v>en-US</v>
    <v>Map</v>
  </rv>
  <rv s="0">
    <v>536870912</v>
    <v>Ebonyi State</v>
    <v>4c7ea440-73b2-dafe-8923-4db635cf8052</v>
    <v>en-US</v>
    <v>Map</v>
  </rv>
  <rv s="0">
    <v>536870912</v>
    <v>Zamfara State</v>
    <v>67d27c6a-27da-4f16-656d-b93176fee807</v>
    <v>en-US</v>
    <v>Map</v>
  </rv>
  <rv s="0">
    <v>536870912</v>
    <v>Kebbi State</v>
    <v>fd975f01-e997-df8c-4f64-1fee0565999f</v>
    <v>en-US</v>
    <v>Map</v>
  </rv>
  <rv s="0">
    <v>536870912</v>
    <v>Gombe State</v>
    <v>c151d028-70dc-772d-4ea0-e039483e1792</v>
    <v>en-US</v>
    <v>Map</v>
  </rv>
  <rv s="0">
    <v>536870912</v>
    <v>Benue State</v>
    <v>da448603-05b5-1cc7-5b90-e2f74bcb7e4b</v>
    <v>en-US</v>
    <v>Map</v>
  </rv>
  <rv s="3">
    <v>391</v>
  </rv>
  <rv s="1">
    <fb>1.4825336684568799E-2</fb>
    <v>28</v>
  </rv>
  <rv s="1">
    <fb>0.34799999999999998</fb>
    <v>28</v>
  </rv>
  <rv s="1">
    <fb>8.0959997177124002E-2</fb>
    <v>37</v>
  </rv>
  <rv s="1">
    <fb>102806948</fb>
    <v>29</v>
  </rv>
  <rv s="13">
    <v>#VALUE!</v>
    <v>en-US</v>
    <v>f8afbbd6-9c3e-02be-7cb2-eac695e2da02</v>
    <v>536870912</v>
    <v>1</v>
    <v>1301</v>
    <v>145</v>
    <v>Nigeria</v>
    <v>24</v>
    <v>25</v>
    <v>Map</v>
    <v>26</v>
    <v>1302</v>
    <v>NG</v>
    <v>7020</v>
    <v>7021</v>
    <v>7022</v>
    <v>7023</v>
    <v>7024</v>
    <v>7025</v>
    <v>7026</v>
    <v>7027</v>
    <v>7028</v>
    <v>NGN</v>
    <v>Nigeria, officially the Federal Republic of Nigeria, is a country in West Africa. It is geographically situated between the Sahel to the north and the Gulf of Guinea to the south in the Atlantic Ocean. It covers an area of 923,769 square kilometres, and with a population of over 216 million, It is the most populous country in Africa, and the world’s seventh-most populous country. Nigeria borders Niger in the north, Chad in the northeast, Cameroon in the east, and Benin in the west. Nigeria is a federal republic comprising 36 states and the Federal Capital Territory, where the capital, Abuja, is located. The largest city in Nigeria is Lagos, one of the largest metropolitan areas in the world and the second-largest in Africa.</v>
    <v>7029</v>
    <v>7030</v>
    <v>7031</v>
    <v>7032</v>
    <v>7033</v>
    <v>7034</v>
    <v>7035</v>
    <v>7036</v>
    <v>7037</v>
    <v>7038</v>
    <v>7039</v>
    <v>7050</v>
    <v>7051</v>
    <v>7052</v>
    <v>7053</v>
    <v>7054</v>
    <v>6695</v>
    <v>Nigeria</v>
    <v>Nigeria, We Hail Thee</v>
    <v>378</v>
    <v>Federal Republic of Nigeria</v>
    <v>7055</v>
    <v>7056</v>
    <v>7057</v>
    <v>1771</v>
    <v>5166</v>
    <v>7058</v>
    <v>6292</v>
    <v>6293</v>
    <v>1775</v>
    <v>1076</v>
    <v>7059</v>
    <v>7096</v>
    <v>7097</v>
    <v>349</v>
    <v>7098</v>
    <v>7099</v>
    <v>Nigeria</v>
    <v>7100</v>
    <v>mdp/vdpid/175</v>
  </rv>
  <rv s="0">
    <v>536870912</v>
    <v>North Korea</v>
    <v>70c7ed0d-5dca-f7cc-34bb-5ae867fd452f</v>
    <v>en-US</v>
    <v>Map</v>
  </rv>
  <rv s="1">
    <fb>0.218420396976995</fb>
    <v>28</v>
  </rv>
  <rv s="1">
    <fb>120538</fb>
    <v>29</v>
  </rv>
  <rv s="1">
    <fb>1469000</fb>
    <v>29</v>
  </rv>
  <rv s="1">
    <fb>13.89</fb>
    <v>30</v>
  </rv>
  <rv s="1">
    <fb>850</fb>
    <v>31</v>
  </rv>
  <rv s="0">
    <v>536870912</v>
    <v>Pyongyang</v>
    <v>095320b9-78d4-c400-4d94-1076b17f187a</v>
    <v>en-US</v>
    <v>Map</v>
  </rv>
  <rv s="1">
    <fb>601.69004785425295</fb>
    <v>29</v>
  </rv>
  <rv s="1">
    <fb>1.9039999999999999</fb>
    <v>30</v>
  </rv>
  <rv s="1">
    <fb>0.407275143260527</fb>
    <v>28</v>
  </rv>
  <rv s="1">
    <fb>62.051994763566697</fb>
    <v>36</v>
  </rv>
  <rv s="1">
    <fb>0.57999999999999996</fb>
    <v>33</v>
  </rv>
  <rv s="1">
    <fb>32100000000</fb>
    <v>34</v>
  </rv>
  <rv s="1">
    <fb>1.1277927999999999</fb>
    <v>28</v>
  </rv>
  <rv s="1">
    <fb>0.2702157</fb>
    <v>28</v>
  </rv>
  <rv s="0">
    <v>805306368</v>
    <v>Kim Jong-un (Supreme leader)</v>
    <v>d57eabf0-daef-45bf-ba07-2cf9b6b1a94b</v>
    <v>en-US</v>
    <v>Generic</v>
  </rv>
  <rv s="3">
    <v>392</v>
  </rv>
  <rv s="4">
    <v>https://www.bing.com/search?q=north+korea&amp;form=skydnc</v>
    <v>Learn more on Bing</v>
  </rv>
  <rv s="1">
    <fb>72.094999999999999</fb>
    <v>36</v>
  </rv>
  <rv s="1">
    <fb>89</fb>
    <v>36</v>
  </rv>
  <rv s="3">
    <v>393</v>
  </rv>
  <rv s="1">
    <fb>3.6745000000000001</fb>
    <v>30</v>
  </rv>
  <rv s="1">
    <fb>25666161</fb>
    <v>29</v>
  </rv>
  <rv s="1">
    <fb>0.80370002746582003</fb>
    <v>28</v>
  </rv>
  <rv s="0">
    <v>536870912</v>
    <v>Kangwon Province</v>
    <v>aaa3d519-15c9-0a79-3422-9bf41158cae0</v>
    <v>en-US</v>
    <v>Map</v>
  </rv>
  <rv s="0">
    <v>536870912</v>
    <v>North Hwanghae Province</v>
    <v>a8eda1ec-9a17-fe44-ebd5-c1962063104f</v>
    <v>en-US</v>
    <v>Map</v>
  </rv>
  <rv s="0">
    <v>536870912</v>
    <v>South Hamgyong Province</v>
    <v>b8285b7a-4943-8027-52af-e40a076bb4e0</v>
    <v>en-US</v>
    <v>Map</v>
  </rv>
  <rv s="0">
    <v>536870912</v>
    <v>North Hamgyong Province</v>
    <v>3c625d6a-4332-51c4-5f83-46d52be20ef3</v>
    <v>en-US</v>
    <v>Map</v>
  </rv>
  <rv s="0">
    <v>536870912</v>
    <v>Rason</v>
    <v>93d23b53-cde8-1a54-d5aa-0cdcb78b1e15</v>
    <v>en-US</v>
    <v>Map</v>
  </rv>
  <rv s="0">
    <v>536870912</v>
    <v>South Hwanghae Province</v>
    <v>9c2bdbb7-3c25-8e4f-ee18-adc019702044</v>
    <v>en-US</v>
    <v>Map</v>
  </rv>
  <rv s="0">
    <v>536870912</v>
    <v>Chagang Province</v>
    <v>fbfb4096-0369-32b4-6fff-1f388d93fbc0</v>
    <v>en-US</v>
    <v>Map</v>
  </rv>
  <rv s="0">
    <v>536870912</v>
    <v>South Pyongan Province</v>
    <v>6e9c5823-1b93-0e95-2268-42b399f10059</v>
    <v>en-US</v>
    <v>Map</v>
  </rv>
  <rv s="0">
    <v>536870912</v>
    <v>North Pyongan</v>
    <v>43129a62-1940-d975-587d-4bd82d022cc8</v>
    <v>en-US</v>
    <v>Map</v>
  </rv>
  <rv s="0">
    <v>536870912</v>
    <v>Ryanggang Province</v>
    <v>629cf9d1-8c89-877f-8ce5-bab4d78c2d91</v>
    <v>en-US</v>
    <v>Map</v>
  </rv>
  <rv s="3">
    <v>394</v>
  </rv>
  <rv s="3">
    <v>395</v>
  </rv>
  <rv s="1">
    <fb>2.7400000095367402E-2</fb>
    <v>37</v>
  </rv>
  <rv s="1">
    <fb>15947412</fb>
    <v>29</v>
  </rv>
  <rv s="65">
    <v>#VALUE!</v>
    <v>en-US</v>
    <v>70c7ed0d-5dca-f7cc-34bb-5ae867fd452f</v>
    <v>536870912</v>
    <v>1</v>
    <v>1311</v>
    <v>1312</v>
    <v>North Korea</v>
    <v>24</v>
    <v>49</v>
    <v>Map</v>
    <v>26</v>
    <v>1313</v>
    <v>KP</v>
    <v>7103</v>
    <v>7104</v>
    <v>7105</v>
    <v>7106</v>
    <v>7107</v>
    <v>7108</v>
    <v>2531</v>
    <v>KPW</v>
    <v>North Korea, officially the Democratic People's Republic of Korea, is a country in East Asia. It constitutes the northern half of the Korean Peninsula and shares borders with China and Russia to the north, at the Yalu and Tumen rivers, and South Korea to the south at the Korean Demilitarized Zone. The country's western border is formed by the Yellow Sea, while its eastern border is defined by the Sea of Japan. North Korea, like its southern counterpart, claims to be the legitimate government of the entire peninsula and adjacent islands. Pyongyang is the capital and largest city.</v>
    <v>7109</v>
    <v>7110</v>
    <v>7111</v>
    <v>7112</v>
    <v>7113</v>
    <v>7114</v>
    <v>7115</v>
    <v>7116</v>
    <v>3923</v>
    <v>7108</v>
    <v>7118</v>
    <v>7119</v>
    <v>7120</v>
    <v>7121</v>
    <v>North Korea</v>
    <v>Aegukka</v>
    <v>7122</v>
    <v>Democratic People's Republic of Korea</v>
    <v>7123</v>
    <v>7124</v>
    <v>7125</v>
    <v>7136</v>
    <v>7137</v>
    <v>7138</v>
    <v>North Korea</v>
    <v>7139</v>
    <v>mdp/vdpid/131</v>
  </rv>
  <rv s="0">
    <v>536870912</v>
    <v>Republic of North Macedonia</v>
    <v>d33b7a6b-3c3e-ee43-7793-52058921000a</v>
    <v>en-US</v>
    <v>Map</v>
  </rv>
  <rv s="1">
    <fb>25713</fb>
    <v>29</v>
  </rv>
  <rv s="1">
    <fb>389</fb>
    <v>31</v>
  </rv>
  <rv s="0">
    <v>536870912</v>
    <v>Skopje</v>
    <v>1801752c-771c-78d5-76fc-41b82750ecfe</v>
    <v>en-US</v>
    <v>Map</v>
  </rv>
  <rv s="1">
    <fb>10220781069</fb>
    <v>34</v>
  </rv>
  <rv s="2">
    <v>34</v>
    <v>26</v>
    <v>1326</v>
    <v>6</v>
    <v>0</v>
    <v>Image of Republic of North Macedonia</v>
  </rv>
  <rv s="0">
    <v>805306368</v>
    <v>Stevo Pendarovski (President)</v>
    <v>68b2df1d-e128-4a59-6d3a-5337f5948dee</v>
    <v>en-US</v>
    <v>Generic</v>
  </rv>
  <rv s="3">
    <v>396</v>
  </rv>
  <rv s="4">
    <v>https://www.bing.com/search?q=republic+of+macedonia&amp;form=skydnc</v>
    <v>Learn more on Bing</v>
  </rv>
  <rv s="3">
    <v>397</v>
  </rv>
  <rv s="1">
    <fb>0.355695926</fb>
    <v>28</v>
  </rv>
  <rv s="1">
    <fb>1836713</fb>
    <v>29</v>
  </rv>
  <rv s="0">
    <v>536870912</v>
    <v>Ohrid Municipality</v>
    <v>683aa773-56ca-f40a-2a52-f70a2761fa3e</v>
    <v>en-US</v>
    <v>Map</v>
  </rv>
  <rv s="0">
    <v>536870912</v>
    <v>Zelenikovo Municipality</v>
    <v>a398c91f-3b23-8e50-bc64-e076be507c4d</v>
    <v>en-US</v>
    <v>Map</v>
  </rv>
  <rv s="0">
    <v>536870912</v>
    <v>Lipkovo Municipality</v>
    <v>f4c9bda6-940b-462a-0153-9bf8240ec32d</v>
    <v>en-US</v>
    <v>Map</v>
  </rv>
  <rv s="0">
    <v>536870912</v>
    <v>Novo Selo Municipality</v>
    <v>1002f970-1f8c-2f75-06b3-0a8d4681a488</v>
    <v>en-US</v>
    <v>Map</v>
  </rv>
  <rv s="0">
    <v>536870912</v>
    <v>Aračinovo Municipality</v>
    <v>5251121c-7b06-08bc-8340-3efdf2c62562</v>
    <v>en-US</v>
    <v>Map</v>
  </rv>
  <rv s="0">
    <v>536870912</v>
    <v>Municipality of Češinovo-Obleševo</v>
    <v>b763f1e4-a0e5-b109-1e56-a0b1b13d94de</v>
    <v>en-US</v>
    <v>Map</v>
  </rv>
  <rv s="0">
    <v>536870912</v>
    <v>Resen</v>
    <v>3c0fc9cd-3015-98a1-6bca-c6623d269b22</v>
    <v>en-US</v>
    <v>Map</v>
  </rv>
  <rv s="0">
    <v>536870912</v>
    <v>Ilinden Municipality</v>
    <v>a93958e6-30bc-91fe-ff72-ed02fa1946ef</v>
    <v>en-US</v>
    <v>Map</v>
  </rv>
  <rv s="0">
    <v>536870912</v>
    <v>Petrovec Municipality</v>
    <v>c037fe03-c086-fc7a-b01e-eeb0ccc7f418</v>
    <v>en-US</v>
    <v>Map</v>
  </rv>
  <rv s="0">
    <v>536870912</v>
    <v>Pehčevo Municipality</v>
    <v>44cddf87-a0e5-d549-45d8-dfe75a973432</v>
    <v>en-US</v>
    <v>Map</v>
  </rv>
  <rv s="0">
    <v>536870912</v>
    <v>Rankovce Municipality</v>
    <v>bb185451-a36a-2e24-d330-576bb2e5bf10</v>
    <v>en-US</v>
    <v>Map</v>
  </rv>
  <rv s="0">
    <v>536870912</v>
    <v>Čaška Municipality</v>
    <v>2cbad885-bff9-deff-1dc1-876e0c36abe5</v>
    <v>en-US</v>
    <v>Map</v>
  </rv>
  <rv s="0">
    <v>536870912</v>
    <v>Delčevo Municipality</v>
    <v>8fe5293a-b9f8-ace2-6ac4-38cc583e659f</v>
    <v>en-US</v>
    <v>Map</v>
  </rv>
  <rv s="0">
    <v>536870912</v>
    <v>Municipality of Štip</v>
    <v>e606d52a-e423-190d-4535-08daeebeea91</v>
    <v>en-US</v>
    <v>Map</v>
  </rv>
  <rv s="0">
    <v>536870912</v>
    <v>Makedonski Brod Municipality</v>
    <v>e417c362-75fc-d4ae-d459-1f195777e666</v>
    <v>en-US</v>
    <v>Map</v>
  </rv>
  <rv s="0">
    <v>536870912</v>
    <v>Centar Župa Municipality</v>
    <v>3b6b2cfc-6f17-f5a2-dca3-93ce5159c683</v>
    <v>en-US</v>
    <v>Map</v>
  </rv>
  <rv s="0">
    <v>536870912</v>
    <v>Dojran Municipality</v>
    <v>b3b89a4d-10e4-e90b-1f8e-b2cbf5a76cd9</v>
    <v>en-US</v>
    <v>Map</v>
  </rv>
  <rv s="0">
    <v>536870912</v>
    <v>Sopište Municipality</v>
    <v>c8c5b4e7-5890-7fe3-b397-c70c86ec2840</v>
    <v>en-US</v>
    <v>Map</v>
  </rv>
  <rv s="0">
    <v>536870912</v>
    <v>Tearce Municipality</v>
    <v>dc7491ec-5b41-780e-7cab-0a2c7d85ffa7</v>
    <v>en-US</v>
    <v>Map</v>
  </rv>
  <rv s="0">
    <v>536870912</v>
    <v>Rosoman Municipality</v>
    <v>8749cbd2-37cf-4ce8-27ea-1be5d05b938d</v>
    <v>en-US</v>
    <v>Map</v>
  </rv>
  <rv s="0">
    <v>536870912</v>
    <v>Karbinci Municipality</v>
    <v>6436bd0a-983e-463a-c758-a597a02b3be9</v>
    <v>en-US</v>
    <v>Map</v>
  </rv>
  <rv s="0">
    <v>536870912</v>
    <v>Probištip Municipality</v>
    <v>6d564c70-b76e-4935-a432-aa7a38cb9b8f</v>
    <v>en-US</v>
    <v>Map</v>
  </rv>
  <rv s="0">
    <v>536870912</v>
    <v>Lozovo Municipality</v>
    <v>5877fa90-d22e-760a-4c68-14af66cc773c</v>
    <v>en-US</v>
    <v>Map</v>
  </rv>
  <rv s="0">
    <v>536870912</v>
    <v>Krivogaštani Municipality</v>
    <v>51a11200-f4df-e9fb-71f8-c3b51bfdb2b9</v>
    <v>en-US</v>
    <v>Map</v>
  </rv>
  <rv s="0">
    <v>536870912</v>
    <v>Želino Municipality</v>
    <v>49d0d122-5c4c-8b80-1d21-fb40bbfa22a3</v>
    <v>en-US</v>
    <v>Map</v>
  </rv>
  <rv s="0">
    <v>536870912</v>
    <v>Konče Municipality</v>
    <v>64553aeb-1852-9c05-f6fe-30f976c7183d</v>
    <v>en-US</v>
    <v>Map</v>
  </rv>
  <rv s="0">
    <v>536870912</v>
    <v>Bitola Municipality</v>
    <v>27c3d35b-dc09-df20-8f64-98e12919b8de</v>
    <v>en-US</v>
    <v>Map</v>
  </rv>
  <rv s="0">
    <v>536870912</v>
    <v>Sveti Nikole Municipality</v>
    <v>e33efcd0-450b-abbc-feb1-c6aff2869edb</v>
    <v>en-US</v>
    <v>Map</v>
  </rv>
  <rv s="0">
    <v>536870912</v>
    <v>Zrnovci Municipality</v>
    <v>a83d4ba2-31fd-36ec-9298-03f37af866f9</v>
    <v>en-US</v>
    <v>Map</v>
  </rv>
  <rv s="0">
    <v>536870912</v>
    <v>Plasnica Municipality</v>
    <v>212db54f-7483-d8ca-ba6d-3562a99adc5d</v>
    <v>en-US</v>
    <v>Map</v>
  </rv>
  <rv s="0">
    <v>536870912</v>
    <v>Tetovo Municipality</v>
    <v>6df0070f-e1e9-fbfa-1701-c700afa305ef</v>
    <v>en-US</v>
    <v>Map</v>
  </rv>
  <rv s="0">
    <v>536870912</v>
    <v>Gevgelija Municipality</v>
    <v>186e2049-4195-ee91-6e85-dcafb79dd6e0</v>
    <v>en-US</v>
    <v>Map</v>
  </rv>
  <rv s="0">
    <v>536870912</v>
    <v>Kočani Municipality</v>
    <v>c6d6c880-1cdb-9483-04a7-0b477531146c</v>
    <v>en-US</v>
    <v>Map</v>
  </rv>
  <rv s="0">
    <v>536870912</v>
    <v>Vasilevo Municipality</v>
    <v>36e4c9ad-4e28-1743-d59c-c82238f6a60a</v>
    <v>en-US</v>
    <v>Map</v>
  </rv>
  <rv s="0">
    <v>536870912</v>
    <v>Dolneni Municipality</v>
    <v>0d28f5da-2d90-1f49-ef3e-b8d4fb3634f0</v>
    <v>en-US</v>
    <v>Map</v>
  </rv>
  <rv s="0">
    <v>536870912</v>
    <v>Novaci Municipality</v>
    <v>e8159a29-0733-eba2-e3c2-a09f786e1d5b</v>
    <v>en-US</v>
    <v>Map</v>
  </rv>
  <rv s="0">
    <v>536870912</v>
    <v>Veles Municipality</v>
    <v>2453451e-b2cb-b4a3-c79f-60c840d4aac9</v>
    <v>en-US</v>
    <v>Map</v>
  </rv>
  <rv s="0">
    <v>536870912</v>
    <v>Mavrovo and Rostuša Municipality</v>
    <v>de67644e-46ae-d8b3-db89-599e3d3f054b</v>
    <v>en-US</v>
    <v>Map</v>
  </rv>
  <rv s="0">
    <v>536870912</v>
    <v>Kičevo Municipality</v>
    <v>9719a08c-3337-9bed-99ac-73590d047381</v>
    <v>en-US</v>
    <v>Map</v>
  </rv>
  <rv s="0">
    <v>536870912</v>
    <v>Radoviš Municipality</v>
    <v>01e028a5-b2c5-d274-4db3-688a501fec23</v>
    <v>en-US</v>
    <v>Map</v>
  </rv>
  <rv s="0">
    <v>536870912</v>
    <v>Čučer-Sandevo Municipality</v>
    <v>43e14f47-968d-23e6-64fe-3d11a8211115</v>
    <v>en-US</v>
    <v>Map</v>
  </rv>
  <rv s="0">
    <v>536870912</v>
    <v>Kratovo Municipality</v>
    <v>dd25066b-c30d-b2be-4200-a0accc71c351</v>
    <v>en-US</v>
    <v>Map</v>
  </rv>
  <rv s="0">
    <v>536870912</v>
    <v>Studeničani Municipality</v>
    <v>b90a1d2e-08b1-239d-a438-46a4c4c08bc3</v>
    <v>en-US</v>
    <v>Map</v>
  </rv>
  <rv s="0">
    <v>536870912</v>
    <v>Municipality of Staro Nagoričane</v>
    <v>36a70229-634d-da34-10a0-b3b484e6c85f</v>
    <v>en-US</v>
    <v>Map</v>
  </rv>
  <rv s="0">
    <v>536870912</v>
    <v>Demir Hisar Municipality</v>
    <v>a41d7036-44f8-176a-7205-9c9f0f2f0bba</v>
    <v>en-US</v>
    <v>Map</v>
  </rv>
  <rv s="0">
    <v>536870912</v>
    <v>Kumanovo Municipality</v>
    <v>7c6377e7-2d34-9aae-0720-60021a233de7</v>
    <v>en-US</v>
    <v>Map</v>
  </rv>
  <rv s="0">
    <v>536870912</v>
    <v>Makedonska Kamenica Municipality</v>
    <v>cb948ed7-e751-c84e-da61-e797e4fed171</v>
    <v>en-US</v>
    <v>Map</v>
  </rv>
  <rv s="0">
    <v>536870912</v>
    <v>Gradsko Municipality</v>
    <v>dec2bcd2-a40a-7fc1-15a4-e96d2e0efe80</v>
    <v>en-US</v>
    <v>Map</v>
  </rv>
  <rv s="0">
    <v>536870912</v>
    <v>Prilep Municipality</v>
    <v>c89c2cf5-2fd2-4603-96cc-2937dd2859e6</v>
    <v>en-US</v>
    <v>Map</v>
  </rv>
  <rv s="0">
    <v>536870912</v>
    <v>Municipality of Vrapčište</v>
    <v>1cd9dea6-1031-5c60-af29-ea04633e9959</v>
    <v>en-US</v>
    <v>Map</v>
  </rv>
  <rv s="0">
    <v>536870912</v>
    <v>Berovo Municipality</v>
    <v>3f2bb898-b4da-3c1a-a75d-ace5e48f91dd</v>
    <v>en-US</v>
    <v>Map</v>
  </rv>
  <rv s="0">
    <v>536870912</v>
    <v>Mogila Municipality</v>
    <v>592e41f4-07c7-4922-12e0-ae1f1022e4b4</v>
    <v>en-US</v>
    <v>Map</v>
  </rv>
  <rv s="0">
    <v>536870912</v>
    <v>Valandovo Municipality</v>
    <v>4724c948-53bf-3c27-c67b-3e412c43cd56</v>
    <v>en-US</v>
    <v>Map</v>
  </rv>
  <rv s="0">
    <v>536870912</v>
    <v>Bosilovo Municipality</v>
    <v>f1c85dbb-681d-b7ba-d300-db8357908bd8</v>
    <v>en-US</v>
    <v>Map</v>
  </rv>
  <rv s="0">
    <v>536870912</v>
    <v>Jegunovce Municipality</v>
    <v>feee739c-d923-3fc3-c5fc-f3ccc5294f97</v>
    <v>en-US</v>
    <v>Map</v>
  </rv>
  <rv s="0">
    <v>536870912</v>
    <v>Kruševo Municipality</v>
    <v>c004d9f6-00dc-2342-3e15-31d51a720b22</v>
    <v>en-US</v>
    <v>Map</v>
  </rv>
  <rv s="0">
    <v>536870912</v>
    <v>Struga Municipality</v>
    <v>734cef51-ec28-465d-814b-b344274d9f2e</v>
    <v>en-US</v>
    <v>Map</v>
  </rv>
  <rv s="0">
    <v>536870912</v>
    <v>Gostivar Municipality</v>
    <v>8ed03d69-eae7-53c4-489d-1fb873f823c4</v>
    <v>en-US</v>
    <v>Map</v>
  </rv>
  <rv s="0">
    <v>536870912</v>
    <v>Debarca Municipality</v>
    <v>789a8249-8d75-5b18-16e3-181518902147</v>
    <v>en-US</v>
    <v>Map</v>
  </rv>
  <rv s="0">
    <v>536870912</v>
    <v>Strumica Municipality</v>
    <v>41ab0d5a-54f0-c8c5-f628-41b3476cb286</v>
    <v>en-US</v>
    <v>Map</v>
  </rv>
  <rv s="0">
    <v>536870912</v>
    <v>Kavadarci Municipality</v>
    <v>12bd4bae-9dc0-5c68-e4b6-cf8fa3a63e63</v>
    <v>en-US</v>
    <v>Map</v>
  </rv>
  <rv s="0">
    <v>536870912</v>
    <v>Demir Kapija Municipality</v>
    <v>a529aaec-172c-f2dc-06ad-627ccabb0480</v>
    <v>en-US</v>
    <v>Map</v>
  </rv>
  <rv s="0">
    <v>536870912</v>
    <v>Vevčani Municipality</v>
    <v>b9d08f31-b5ce-eb86-0039-6c8f095d16bf</v>
    <v>en-US</v>
    <v>Map</v>
  </rv>
  <rv s="0">
    <v>536870912</v>
    <v>Kriva Palanka Municipality</v>
    <v>8fb81fad-fe93-a929-4d70-8b2c783ed78d</v>
    <v>en-US</v>
    <v>Map</v>
  </rv>
  <rv s="0">
    <v>536870912</v>
    <v>Bogdanci Municipality</v>
    <v>cced382b-5a16-0cb5-5bbb-5ae0f6cf6493</v>
    <v>en-US</v>
    <v>Map</v>
  </rv>
  <rv s="0">
    <v>536870912</v>
    <v>Bogovinje Municipality</v>
    <v>2a2d65ec-4de8-eca7-a7df-260d981a998a</v>
    <v>en-US</v>
    <v>Map</v>
  </rv>
  <rv s="0">
    <v>536870912</v>
    <v>Negotino Municipality</v>
    <v>94d39729-0caf-ca91-c40f-55fab8bd6113</v>
    <v>en-US</v>
    <v>Map</v>
  </rv>
  <rv s="0">
    <v>536870912</v>
    <v>Debar Municipality</v>
    <v>c59e98ec-cd56-7bb3-f492-1eba24190f6c</v>
    <v>en-US</v>
    <v>Map</v>
  </rv>
  <rv s="3">
    <v>398</v>
  </rv>
  <rv s="66">
    <v>#VALUE!</v>
    <v>en-US</v>
    <v>d33b7a6b-3c3e-ee43-7793-52058921000a</v>
    <v>536870912</v>
    <v>1</v>
    <v>1323</v>
    <v>1324</v>
    <v>Republic of North Macedonia</v>
    <v>24</v>
    <v>25</v>
    <v>Map</v>
    <v>26</v>
    <v>1325</v>
    <v>7142</v>
    <v>7143</v>
    <v>7144</v>
    <v>MKD</v>
    <v>North Macedonia, officially the Republic of North Macedonia, is a country in Southeast Europe. It gained independence in 1991 as one of the successor states of Yugoslavia. It is a landlocked country bordering Kosovo to the northwest, Serbia to the north, Bulgaria to the east, Greece to the south, and Albania to the west. It constitutes approximately the northern third of the larger geographical region of Macedonia. Skopje, the capital and largest city, is home to a quarter of the country's 1.83 million population. The majority of the residents are ethnic Macedonians, a South Slavic people. Albanians form a significant minority at around 25%, followed by Turks, Romani, Serbs, Bosniaks, Aromanians and a few other minorities.</v>
    <v>7145</v>
    <v>7146</v>
    <v>7144</v>
    <v>7148</v>
    <v>7149</v>
    <v>Republic of North Macedonia</v>
    <v>Denes nad Makedonija</v>
    <v>7150</v>
    <v>Republic of North Macedonia</v>
    <v>7151</v>
    <v>7152</v>
    <v>7221</v>
    <v>149</v>
    <v>Republic of North Macedonia</v>
    <v>mdp/vdpid/19618</v>
  </rv>
  <rv s="0">
    <v>536870912</v>
    <v>Northern Mariana Islands</v>
    <v>f4475436-adda-9ff0-b5fe-6c3dff0e26be</v>
    <v>en-US</v>
    <v>Map</v>
  </rv>
  <rv s="1">
    <fb>6.5217391304347797E-2</fb>
    <v>28</v>
  </rv>
  <rv s="1">
    <fb>464</fb>
    <v>29</v>
  </rv>
  <rv s="0">
    <v>536870912</v>
    <v>Saipan</v>
    <v>2666863b-9f1a-f28b-d841-2536604ae644</v>
    <v>en-US</v>
    <v>Map</v>
  </rv>
  <rv s="1">
    <fb>0.63782609027365</fb>
    <v>28</v>
  </rv>
  <rv s="1">
    <fb>1323000000</fb>
    <v>34</v>
  </rv>
  <rv s="0">
    <v>805306368</v>
    <v>Ralph Torres (Governor)</v>
    <v>7104bc0c-0cc3-ec7d-d711-2f66cf33c842</v>
    <v>en-US</v>
    <v>Generic</v>
  </rv>
  <rv s="3">
    <v>399</v>
  </rv>
  <rv s="4">
    <v>https://www.bing.com/search?q=northern+mariana+islands&amp;form=skydnc</v>
    <v>Learn more on Bing</v>
  </rv>
  <rv s="3">
    <v>400</v>
  </rv>
  <rv s="1">
    <fb>0.44500000000000001</fb>
    <v>30</v>
  </rv>
  <rv s="1">
    <fb>57216</fb>
    <v>29</v>
  </rv>
  <rv s="1">
    <fb>52472</fb>
    <v>29</v>
  </rv>
  <rv s="67">
    <v>#VALUE!</v>
    <v>en-US</v>
    <v>f4475436-adda-9ff0-b5fe-6c3dff0e26be</v>
    <v>536870912</v>
    <v>1</v>
    <v>1333</v>
    <v>1334</v>
    <v>Northern Mariana Islands</v>
    <v>24</v>
    <v>49</v>
    <v>Map</v>
    <v>26</v>
    <v>1335</v>
    <v>MP</v>
    <v>7224</v>
    <v>7225</v>
    <v>248</v>
    <v>7226</v>
    <v>The Northern Mariana Islands, officially the Commonwealth of the Northern Mariana Islands, is an unincorporated territory and commonwealth of the United States consisting of 14 islands in the northwestern Pacific Ocean. The CNMI includes the 14 northernmost islands in the Mariana Archipelago; the southernmost island, Guam, is a separate U.S. territory.</v>
    <v>7227</v>
    <v>7228</v>
    <v>7226</v>
    <v>7230</v>
    <v>7231</v>
    <v>Northern Mariana Islands</v>
    <v>Gi Talo Gi Halom Tasi</v>
    <v>7232</v>
    <v>Commonwealth of the Northern Mariana Islands</v>
    <v>7233</v>
    <v>7234</v>
    <v>3956</v>
    <v>Northern Mariana Islands</v>
    <v>7235</v>
    <v>mdp/vdpid/52</v>
  </rv>
  <rv s="0">
    <v>536870912</v>
    <v>Norway</v>
    <v>51b69cb2-1924-e989-590b-712a7070a30f</v>
    <v>en-US</v>
    <v>Map</v>
  </rv>
  <rv s="1">
    <fb>2.6940783293922001E-2</fb>
    <v>28</v>
  </rv>
  <rv s="1">
    <fb>323802</fb>
    <v>29</v>
  </rv>
  <rv s="1">
    <fb>10.4</fb>
    <v>30</v>
  </rv>
  <rv s="1">
    <fb>47</fb>
    <v>31</v>
  </rv>
  <rv s="0">
    <v>536870912</v>
    <v>Oslo</v>
    <v>962ca6d0-04b2-b258-d6d5-ec31f6cc1d83</v>
    <v>en-US</v>
    <v>Map</v>
  </rv>
  <rv s="1">
    <fb>41022.728999999999</fb>
    <v>29</v>
  </rv>
  <rv s="1">
    <fb>120.269658854402</fb>
    <v>32</v>
  </rv>
  <rv s="1">
    <fb>2.1677300330540498E-2</fb>
    <v>28</v>
  </rv>
  <rv s="1">
    <fb>22999.934595128299</fb>
    <v>29</v>
  </rv>
  <rv s="1">
    <fb>0.331778599014523</fb>
    <v>28</v>
  </rv>
  <rv s="1">
    <fb>56.951628649981103</fb>
    <v>36</v>
  </rv>
  <rv s="1">
    <fb>1.78</fb>
    <v>33</v>
  </rv>
  <rv s="1">
    <fb>403336363636.36401</fb>
    <v>34</v>
  </rv>
  <rv s="1">
    <fb>1.0026021000000001</fb>
    <v>28</v>
  </rv>
  <rv s="1">
    <fb>0.81992350000000003</fb>
    <v>28</v>
  </rv>
  <rv s="0">
    <v>805306368</v>
    <v>Jonas Gahr Støre (Prime Minister)</v>
    <v>22a97b4b-1d69-8ed3-e2ba-75ec00cac6ad</v>
    <v>en-US</v>
    <v>Generic</v>
  </rv>
  <rv s="0">
    <v>805306368</v>
    <v>Harald V of Norway (King)</v>
    <v>d501cea3-4c13-36b0-0641-e2d6452188bc</v>
    <v>en-US</v>
    <v>Generic</v>
  </rv>
  <rv s="0">
    <v>805306368</v>
    <v>Tone Wilhelmsen Trøen (President)</v>
    <v>e79f91f4-5a33-4331-1d76-674f83e0ec6c</v>
    <v>en-US</v>
    <v>Generic</v>
  </rv>
  <rv s="3">
    <v>401</v>
  </rv>
  <rv s="4">
    <v>https://www.bing.com/search?q=norway&amp;form=skydnc</v>
    <v>Learn more on Bing</v>
  </rv>
  <rv s="1">
    <fb>82.758536585365903</fb>
    <v>36</v>
  </rv>
  <rv s="1">
    <fb>295548630000</fb>
    <v>34</v>
  </rv>
  <rv s="3">
    <v>402</v>
  </rv>
  <rv s="1">
    <fb>0.14272576140000001</fb>
    <v>28</v>
  </rv>
  <rv s="1">
    <fb>2.9163999999999999</fb>
    <v>30</v>
  </rv>
  <rv s="1">
    <fb>5347896</fb>
    <v>29</v>
  </rv>
  <rv s="1">
    <fb>0.63804000854492204</fb>
    <v>28</v>
  </rv>
  <rv s="0">
    <v>536870912</v>
    <v>Svalbard</v>
    <v>e0bdceb6-73d9-342d-a32c-dfba0b579752</v>
    <v>en-US</v>
    <v>Map</v>
  </rv>
  <rv s="0">
    <v>536870912</v>
    <v>Jan Mayen</v>
    <v>f56eb1ba-33b5-1e64-ae2b-258d8244ad2c</v>
    <v>en-US</v>
    <v>Map</v>
  </rv>
  <rv s="0">
    <v>536870912</v>
    <v>Vestfold</v>
    <v>5e401c8e-2c02-1ce2-5adb-d8b619814f47</v>
    <v>en-US</v>
    <v>Map</v>
  </rv>
  <rv s="0">
    <v>536870912</v>
    <v>Finnmark</v>
    <v>1cfcd8b0-45c9-4672-8d35-bc11dabfcfd7</v>
    <v>en-US</v>
    <v>Map</v>
  </rv>
  <rv s="0">
    <v>536870912</v>
    <v>Hordaland</v>
    <v>490ab7b1-65e2-6566-e737-5c6a000eeec4</v>
    <v>en-US</v>
    <v>Map</v>
  </rv>
  <rv s="0">
    <v>536870912</v>
    <v>Oppland</v>
    <v>9c3db634-f0d7-3738-b081-261f95fd6f26</v>
    <v>en-US</v>
    <v>Map</v>
  </rv>
  <rv s="0">
    <v>536870912</v>
    <v>Møre og Romsdal</v>
    <v>701c8996-b876-44d1-7f9c-2b299bcf08c6</v>
    <v>en-US</v>
    <v>Map</v>
  </rv>
  <rv s="0">
    <v>536870912</v>
    <v>Nordland</v>
    <v>35304f96-e4b8-aa47-fc00-57db63d0c883</v>
    <v>en-US</v>
    <v>Map</v>
  </rv>
  <rv s="0">
    <v>536870912</v>
    <v>Buskerud</v>
    <v>076bb117-59ff-07f7-e641-39689d26f94a</v>
    <v>en-US</v>
    <v>Map</v>
  </rv>
  <rv s="0">
    <v>536870912</v>
    <v>Akershus</v>
    <v>5be911ff-2030-92a4-37f2-690abaa42056</v>
    <v>en-US</v>
    <v>Map</v>
  </rv>
  <rv s="0">
    <v>536870912</v>
    <v>Hedmark</v>
    <v>bae0deb3-283f-5c68-55f9-48c9895b4188</v>
    <v>en-US</v>
    <v>Map</v>
  </rv>
  <rv s="0">
    <v>536870912</v>
    <v>Østfold</v>
    <v>61a32360-8194-db60-82a1-1e0c5086e63a</v>
    <v>en-US</v>
    <v>Map</v>
  </rv>
  <rv s="0">
    <v>536870912</v>
    <v>Telemark</v>
    <v>85c1e229-f4df-f952-b782-45dc389f825e</v>
    <v>en-US</v>
    <v>Map</v>
  </rv>
  <rv s="0">
    <v>536870912</v>
    <v>Sør-Trøndelag</v>
    <v>6de04131-9c27-f410-4af5-fc5046372bd4</v>
    <v>en-US</v>
    <v>Map</v>
  </rv>
  <rv s="0">
    <v>536870912</v>
    <v>Vest-Agder</v>
    <v>e05194b5-ae3d-a4e6-267f-d399aecdca9a</v>
    <v>en-US</v>
    <v>Map</v>
  </rv>
  <rv s="0">
    <v>536870912</v>
    <v>Nord-Trøndelag</v>
    <v>6f9a3ff8-bcc2-b2b0-cd3e-cf9b3c974868</v>
    <v>en-US</v>
    <v>Map</v>
  </rv>
  <rv s="0">
    <v>536870912</v>
    <v>Rogaland</v>
    <v>986d3e77-c553-606b-9d2f-776a1c989ba2</v>
    <v>en-US</v>
    <v>Map</v>
  </rv>
  <rv s="0">
    <v>536870912</v>
    <v>Troms</v>
    <v>7ac3993c-4024-2260-60bb-061627473b63</v>
    <v>en-US</v>
    <v>Map</v>
  </rv>
  <rv s="0">
    <v>536870912</v>
    <v>Aust-Agder</v>
    <v>f0893135-ff08-ef74-894f-f3b646e18569</v>
    <v>en-US</v>
    <v>Map</v>
  </rv>
  <rv s="0">
    <v>536870912</v>
    <v>Sogn og Fjordane</v>
    <v>b616b58c-bd5d-0bb4-d7ed-553f6689645c</v>
    <v>en-US</v>
    <v>Map</v>
  </rv>
  <rv s="3">
    <v>403</v>
  </rv>
  <rv s="1">
    <fb>0.238617503950879</fb>
    <v>28</v>
  </rv>
  <rv s="1">
    <fb>0.36200000000000004</fb>
    <v>28</v>
  </rv>
  <rv s="1">
    <fb>3.3459999561309801E-2</fb>
    <v>37</v>
  </rv>
  <rv s="1">
    <fb>4418218</fb>
    <v>29</v>
  </rv>
  <rv s="35">
    <v>#VALUE!</v>
    <v>en-US</v>
    <v>51b69cb2-1924-e989-590b-712a7070a30f</v>
    <v>536870912</v>
    <v>1</v>
    <v>1343</v>
    <v>516</v>
    <v>Norway</v>
    <v>24</v>
    <v>49</v>
    <v>Map</v>
    <v>26</v>
    <v>408</v>
    <v>NO</v>
    <v>7238</v>
    <v>7239</v>
    <v>2619</v>
    <v>7240</v>
    <v>7241</v>
    <v>7242</v>
    <v>7243</v>
    <v>7244</v>
    <v>7245</v>
    <v>NOK</v>
    <v>Norway, officially the Kingdom of Norway, is a Nordic country in Northern Europe, the mainland territory of which comprises the western and northernmost portion of the Scandinavian Peninsula. The remote Arctic island of Jan Mayen and the archipelago of Svalbard also form part of Norway. Bouvet Island, located in the Subantarctic, is a dependency of Norway; it also lays claims to the Antarctic territories of Peter I Island and Queen Maud Land. The capital and largest city in Norway is Oslo.</v>
    <v>7246</v>
    <v>1562</v>
    <v>7247</v>
    <v>7248</v>
    <v>7249</v>
    <v>7250</v>
    <v>7251</v>
    <v>7252</v>
    <v>3196</v>
    <v>7242</v>
    <v>7256</v>
    <v>7257</v>
    <v>7258</v>
    <v>7259</v>
    <v>1067</v>
    <v>Norway</v>
    <v>Ja, vi elsker dette landet</v>
    <v>7260</v>
    <v>Norway</v>
    <v>7261</v>
    <v>7262</v>
    <v>7263</v>
    <v>3739</v>
    <v>1771</v>
    <v>6390</v>
    <v>498</v>
    <v>5504</v>
    <v>1776</v>
    <v>2497</v>
    <v>7264</v>
    <v>7285</v>
    <v>7286</v>
    <v>149</v>
    <v>7287</v>
    <v>7288</v>
    <v>Norway</v>
    <v>7289</v>
    <v>mdp/vdpid/177</v>
  </rv>
  <rv s="0">
    <v>536870912</v>
    <v>Oman</v>
    <v>80c2f3b5-3d4f-9573-2b4d-e73c7d67832b</v>
    <v>en-US</v>
    <v>Map</v>
  </rv>
  <rv s="1">
    <fb>4.6397415185783497E-2</fb>
    <v>28</v>
  </rv>
  <rv s="1">
    <fb>309500</fb>
    <v>29</v>
  </rv>
  <rv s="1">
    <fb>47000</fb>
    <v>29</v>
  </rv>
  <rv s="1">
    <fb>19.189</fb>
    <v>30</v>
  </rv>
  <rv s="1">
    <fb>968</fb>
    <v>31</v>
  </rv>
  <rv s="0">
    <v>536870912</v>
    <v>Muscat</v>
    <v>94c369e9-23a3-9c59-e2c3-e9026f64b420</v>
    <v>en-US</v>
    <v>Map</v>
  </rv>
  <rv s="1">
    <fb>63457.434999999998</fb>
    <v>29</v>
  </rv>
  <rv s="1">
    <fb>113.52928579077</fb>
    <v>32</v>
  </rv>
  <rv s="1">
    <fb>1.3379505745318198E-3</fb>
    <v>28</v>
  </rv>
  <rv s="1">
    <fb>6445.5734171620397</fb>
    <v>29</v>
  </rv>
  <rv s="1">
    <fb>2.8879999999999999</fb>
    <v>30</v>
  </rv>
  <rv s="1">
    <fb>6.4620355411954791E-5</fb>
    <v>28</v>
  </rv>
  <rv s="1">
    <fb>99.963168651852996</fb>
    <v>36</v>
  </rv>
  <rv s="1">
    <fb>76983094928.4785</fb>
    <v>34</v>
  </rv>
  <rv s="1">
    <fb>1.0339206000000001</fb>
    <v>28</v>
  </rv>
  <rv s="1">
    <fb>0.38036209999999998</fb>
    <v>28</v>
  </rv>
  <rv s="2">
    <v>35</v>
    <v>26</v>
    <v>1354</v>
    <v>6</v>
    <v>0</v>
    <v>Image of Oman</v>
  </rv>
  <rv s="0">
    <v>536870912</v>
    <v>Seeb</v>
    <v>671b4879-5849-6c5d-54ad-1c2862212491</v>
    <v>en-US</v>
    <v>Map</v>
  </rv>
  <rv s="3">
    <v>404</v>
  </rv>
  <rv s="4">
    <v>https://www.bing.com/search?q=oman&amp;form=skydnc</v>
    <v>Learn more on Bing</v>
  </rv>
  <rv s="1">
    <fb>77.632999999999996</fb>
    <v>36</v>
  </rv>
  <rv s="1">
    <fb>17119480000</fb>
    <v>34</v>
  </rv>
  <rv s="1">
    <fb>4.33</fb>
    <v>33</v>
  </rv>
  <rv s="1">
    <fb>6.3663297800000004E-2</fb>
    <v>28</v>
  </rv>
  <rv s="1">
    <fb>2.0030999999999999</fb>
    <v>30</v>
  </rv>
  <rv s="1">
    <fb>5266535</fb>
    <v>29</v>
  </rv>
  <rv s="1">
    <fb>0.72369003295898393</fb>
    <v>28</v>
  </rv>
  <rv s="0">
    <v>536870912</v>
    <v>Muscat Governorate</v>
    <v>475dad8b-c55b-0f3f-8c26-cdcd1678c422</v>
    <v>en-US</v>
    <v>Map</v>
  </rv>
  <rv s="0">
    <v>536870912</v>
    <v>Al Buraimi Governorate</v>
    <v>134b6720-8e35-94fa-1147-7c4a8204beba</v>
    <v>en-US</v>
    <v>Map</v>
  </rv>
  <rv s="0">
    <v>536870912</v>
    <v>Ad Dakhiliyah Governorate</v>
    <v>507aca11-2bcf-7637-0d56-a19fddc08b60</v>
    <v>en-US</v>
    <v>Map</v>
  </rv>
  <rv s="0">
    <v>536870912</v>
    <v>Musandam Governorate</v>
    <v>93ebe90c-9d4c-44bf-3df0-0fad831f3acd</v>
    <v>en-US</v>
    <v>Map</v>
  </rv>
  <rv s="0">
    <v>536870912</v>
    <v>Dhofar Governorate</v>
    <v>ea26f1ab-d429-67da-185a-a1a2406ab507</v>
    <v>en-US</v>
    <v>Map</v>
  </rv>
  <rv s="0">
    <v>536870912</v>
    <v>Ash Sharqiyah South Governorate</v>
    <v>313d2755-e186-571e-c85f-b9d13b19e01b</v>
    <v>en-US</v>
    <v>Map</v>
  </rv>
  <rv s="0">
    <v>536870912</v>
    <v>Ad Dhahirah Governorate</v>
    <v>a981bed9-9e09-b441-6ed1-45b40fd2c43b</v>
    <v>en-US</v>
    <v>Map</v>
  </rv>
  <rv s="0">
    <v>536870912</v>
    <v>Al Wusta Governorate</v>
    <v>89c825f1-a648-e985-ffc1-79b78cd83d1f</v>
    <v>en-US</v>
    <v>Map</v>
  </rv>
  <rv s="0">
    <v>536870912</v>
    <v>Ash Sharqiyah North Governorate</v>
    <v>26562e12-b4c9-6003-fee2-a918264dfdd4</v>
    <v>en-US</v>
    <v>Map</v>
  </rv>
  <rv s="0">
    <v>536870912</v>
    <v>Al Batinah South Governorate</v>
    <v>daa3b674-1912-4b3e-f69c-de4f0cd993cd</v>
    <v>en-US</v>
    <v>Map</v>
  </rv>
  <rv s="0">
    <v>536870912</v>
    <v>Al Batinah North Governorate</v>
    <v>c3841398-bbf3-c711-4598-d86e986af0d8</v>
    <v>en-US</v>
    <v>Map</v>
  </rv>
  <rv s="3">
    <v>405</v>
  </rv>
  <rv s="1">
    <fb>2.5237216657880902E-2</fb>
    <v>28</v>
  </rv>
  <rv s="3">
    <v>406</v>
  </rv>
  <rv s="1">
    <fb>0.27399999999999997</fb>
    <v>28</v>
  </rv>
  <rv s="1">
    <fb>2.6710000038147001E-2</fb>
    <v>37</v>
  </rv>
  <rv s="1">
    <fb>4250777</fb>
    <v>29</v>
  </rv>
  <rv s="64">
    <v>#VALUE!</v>
    <v>en-US</v>
    <v>80c2f3b5-3d4f-9573-2b4d-e73c7d67832b</v>
    <v>536870912</v>
    <v>1</v>
    <v>1352</v>
    <v>1268</v>
    <v>Oman</v>
    <v>24</v>
    <v>25</v>
    <v>Map</v>
    <v>26</v>
    <v>1353</v>
    <v>OM</v>
    <v>7292</v>
    <v>7293</v>
    <v>7294</v>
    <v>7295</v>
    <v>7296</v>
    <v>7297</v>
    <v>7298</v>
    <v>7299</v>
    <v>7300</v>
    <v>OMR</v>
    <v>Oman, officially the Sultanate of Oman (Arabic: سلْطنةُ عُمان Salṭanat(u) ʻUmān), is a country in Western Asia. It is situated on the southeastern coast of the Arabian Peninsula, and spans the mouth of the Persian Gulf. Oman shares land borders with Saudi Arabia, the United Arab Emirates, and Yemen, while sharing maritime borders with Iran and Pakistan. The coast is formed by the Arabian Sea on the southeast, and the Gulf of Oman on the northeast. The Madha and Musandam exclaves are surrounded by the United Arab Emirates on their land borders, with the Strait of Hormuz and the Gulf of Oman forming Musandam's coastal boundaries. Muscat is the nation's capital and largest city.</v>
    <v>7301</v>
    <v>7302</v>
    <v>7303</v>
    <v>7304</v>
    <v>5882</v>
    <v>7305</v>
    <v>7306</v>
    <v>7307</v>
    <v>7308</v>
    <v>1532</v>
    <v>7309</v>
    <v>7310</v>
    <v>7311</v>
    <v>7312</v>
    <v>7313</v>
    <v>5304</v>
    <v>7314</v>
    <v>Oman</v>
    <v>As-Salam as-Sultani</v>
    <v>861</v>
    <v>Sultanate of Oman</v>
    <v>7315</v>
    <v>7316</v>
    <v>7317</v>
    <v>7318</v>
    <v>7330</v>
    <v>7331</v>
    <v>7332</v>
    <v>7333</v>
    <v>7334</v>
    <v>Oman</v>
    <v>7335</v>
    <v>mdp/vdpid/164</v>
  </rv>
  <rv s="0">
    <v>536870912</v>
    <v>Pakistan</v>
    <v>69cd8ccc-adba-8eeb-a48e-3e7229e9666c</v>
    <v>en-US</v>
    <v>Map</v>
  </rv>
  <rv s="1">
    <fb>0.47794728102947304</fb>
    <v>28</v>
  </rv>
  <rv s="1">
    <fb>796095</fb>
    <v>29</v>
  </rv>
  <rv s="1">
    <fb>936000</fb>
    <v>29</v>
  </rv>
  <rv s="1">
    <fb>28.25</fb>
    <v>30</v>
  </rv>
  <rv s="1">
    <fb>92</fb>
    <v>31</v>
  </rv>
  <rv s="0">
    <v>536870912</v>
    <v>Islamabad</v>
    <v>7d6db4a7-d08a-aa85-d6ce-6cb15b346bdf</v>
    <v>en-US</v>
    <v>Map</v>
  </rv>
  <rv s="1">
    <fb>201149.61799999999</fb>
    <v>29</v>
  </rv>
  <rv s="1">
    <fb>182.32038637269201</fb>
    <v>32</v>
  </rv>
  <rv s="1">
    <fb>0.105780304680861</fb>
    <v>28</v>
  </rv>
  <rv s="1">
    <fb>447.50100258913102</fb>
    <v>29</v>
  </rv>
  <rv s="1">
    <fb>3.51</fb>
    <v>30</v>
  </rv>
  <rv s="1">
    <fb>1.8537256122872599E-2</fb>
    <v>28</v>
  </rv>
  <rv s="1">
    <fb>61.585361451111801</fb>
    <v>36</v>
  </rv>
  <rv s="1">
    <fb>304400000000</fb>
    <v>34</v>
  </rv>
  <rv s="1">
    <fb>0.94328199999999995</fb>
    <v>28</v>
  </rv>
  <rv s="1">
    <fb>8.9584200000000003E-2</fb>
    <v>28</v>
  </rv>
  <rv s="2">
    <v>36</v>
    <v>26</v>
    <v>1364</v>
    <v>6</v>
    <v>0</v>
    <v>Image of Pakistan</v>
  </rv>
  <rv s="1">
    <fb>57.2</fb>
    <v>36</v>
  </rv>
  <rv s="0">
    <v>536870912</v>
    <v>Karachi</v>
    <v>8868147b-7b38-6de8-cdbe-567b934b7f8f</v>
    <v>en-US</v>
    <v>Map</v>
  </rv>
  <rv s="0">
    <v>805306368</v>
    <v>Shehbaz Sharif (Prime Minister)</v>
    <v>ff9ce646-2a0f-edb8-dc17-d145d13164e5</v>
    <v>en-US</v>
    <v>Generic</v>
  </rv>
  <rv s="0">
    <v>805306368</v>
    <v>Arif Alvi (President)</v>
    <v>5cf4e408-6cf3-8bcd-1ce5-a4ef8f6c0439</v>
    <v>en-US</v>
    <v>Generic</v>
  </rv>
  <rv s="3">
    <v>407</v>
  </rv>
  <rv s="4">
    <v>https://www.bing.com/search?q=pakistan&amp;form=skydnc</v>
    <v>Learn more on Bing</v>
  </rv>
  <rv s="1">
    <fb>67.114000000000004</fb>
    <v>36</v>
  </rv>
  <rv s="1">
    <fb>91863740000</fb>
    <v>34</v>
  </rv>
  <rv s="1">
    <fb>140</fb>
    <v>36</v>
  </rv>
  <rv s="1">
    <fb>0.69</fb>
    <v>33</v>
  </rv>
  <rv s="3">
    <v>408</v>
  </rv>
  <rv s="1">
    <fb>0.66485154850000006</fb>
    <v>28</v>
  </rv>
  <rv s="1">
    <fb>0.98009999999999997</fb>
    <v>30</v>
  </rv>
  <rv s="1">
    <fb>216565318</fb>
    <v>29</v>
  </rv>
  <rv s="1">
    <fb>0.28899999999999998</fb>
    <v>28</v>
  </rv>
  <rv s="1">
    <fb>0.156</fb>
    <v>28</v>
  </rv>
  <rv s="1">
    <fb>0.52573001861572299</fb>
    <v>28</v>
  </rv>
  <rv s="0">
    <v>536870912</v>
    <v>Punjab, Pakistan</v>
    <v>eaa769c5-d61b-fc82-0dfe-db1696c1a676</v>
    <v>en-US</v>
    <v>Map</v>
  </rv>
  <rv s="0">
    <v>536870912</v>
    <v>Khyber Pakhtunkhwa</v>
    <v>2dd079f9-a4d7-b9c3-14aa-dabebc56c591</v>
    <v>en-US</v>
    <v>Map</v>
  </rv>
  <rv s="0">
    <v>536870912</v>
    <v>Sindh</v>
    <v>bf0a27ee-81c5-5e2b-6404-af7d886475be</v>
    <v>en-US</v>
    <v>Map</v>
  </rv>
  <rv s="0">
    <v>536870912</v>
    <v>Gilgit-Baltistan</v>
    <v>3eb3f6b8-31d3-1e23-5d0f-a767a6a8102a</v>
    <v>en-US</v>
    <v>Map</v>
  </rv>
  <rv s="0">
    <v>536870912</v>
    <v>Balochistan, Pakistan</v>
    <v>733099a6-8f86-3bae-4e33-98665caeb458</v>
    <v>en-US</v>
    <v>Map</v>
  </rv>
  <rv s="0">
    <v>536870912</v>
    <v>Azad Kashmir</v>
    <v>5eb14a38-253f-8bea-4327-9023007fb366</v>
    <v>en-US</v>
    <v>Map</v>
  </rv>
  <rv s="0">
    <v>536870912</v>
    <v>Islamabad Capital Territory</v>
    <v>70c2750b-d15b-bbdc-9a7c-b361fbe14a63</v>
    <v>en-US</v>
    <v>Map</v>
  </rv>
  <rv s="0">
    <v>536870912</v>
    <v>Federally Administered Tribal Areas</v>
    <v>ca2a22f1-a8b1-7fd8-4daa-7f8db69d1c7b</v>
    <v>en-US</v>
    <v>Map</v>
  </rv>
  <rv s="3">
    <v>409</v>
  </rv>
  <rv s="1">
    <fb>9.1886767882585402E-2</fb>
    <v>28</v>
  </rv>
  <rv s="3">
    <v>410</v>
  </rv>
  <rv s="1">
    <fb>0.33899999999999997</fb>
    <v>28</v>
  </rv>
  <rv s="1">
    <fb>4.4530000686645498E-2</fb>
    <v>37</v>
  </rv>
  <rv s="1">
    <fb>79927762</fb>
    <v>29</v>
  </rv>
  <rv s="13">
    <v>#VALUE!</v>
    <v>en-US</v>
    <v>69cd8ccc-adba-8eeb-a48e-3e7229e9666c</v>
    <v>536870912</v>
    <v>1</v>
    <v>1362</v>
    <v>145</v>
    <v>Pakistan</v>
    <v>24</v>
    <v>25</v>
    <v>Map</v>
    <v>26</v>
    <v>1363</v>
    <v>PK</v>
    <v>7338</v>
    <v>7339</v>
    <v>7340</v>
    <v>7341</v>
    <v>7342</v>
    <v>7343</v>
    <v>7344</v>
    <v>7345</v>
    <v>7346</v>
    <v>PKR</v>
    <v>Pakistan, officially the Islamic Republic of Pakistan, is a country in South Asia. It is the world's fifth-most populous country, with a population of almost 242 million, and has the world's second-largest Muslim population. Pakistan is the 33rd-largest country by area, spanning 881,913 square kilometres. It has a 1,046-kilometre coastline along the Arabian Sea and Gulf of Oman in the south, and is bordered by India to the east, Afghanistan to the west, Iran to the southwest, and China to the northeast. It is separated narrowly from Tajikistan by Afghanistan's Wakhan Corridor in the north, and also shares a maritime border with Oman.</v>
    <v>7347</v>
    <v>7348</v>
    <v>7349</v>
    <v>7350</v>
    <v>3974</v>
    <v>7351</v>
    <v>7352</v>
    <v>7353</v>
    <v>7354</v>
    <v>7355</v>
    <v>7356</v>
    <v>7359</v>
    <v>7360</v>
    <v>7361</v>
    <v>7362</v>
    <v>7363</v>
    <v>7364</v>
    <v>Pakistan</v>
    <v>Qaumi Taranah</v>
    <v>7365</v>
    <v>Islamic Republic of Pakistan</v>
    <v>7366</v>
    <v>7367</v>
    <v>7368</v>
    <v>2520</v>
    <v>7369</v>
    <v>5549</v>
    <v>1420</v>
    <v>5504</v>
    <v>500</v>
    <v>7370</v>
    <v>7371</v>
    <v>7380</v>
    <v>7381</v>
    <v>7382</v>
    <v>7383</v>
    <v>7384</v>
    <v>Pakistan</v>
    <v>7385</v>
    <v>mdp/vdpid/190</v>
  </rv>
  <rv s="0">
    <v>536870912</v>
    <v>Palau</v>
    <v>bdd5951c-45b5-1e5c-07ce-c7057eb017a9</v>
    <v>en-US</v>
    <v>Map</v>
  </rv>
  <rv s="1">
    <fb>0.108695652173913</fb>
    <v>28</v>
  </rv>
  <rv s="1">
    <fb>459</fb>
    <v>29</v>
  </rv>
  <rv s="1">
    <fb>680</fb>
    <v>31</v>
  </rv>
  <rv s="0">
    <v>536870912</v>
    <v>Ngerulmud</v>
    <v>1b0f0d49-6d48-6ead-6b14-57454977d1a5</v>
    <v>en-US</v>
    <v>Map</v>
  </rv>
  <rv s="1">
    <fb>223.68700000000001</fb>
    <v>29</v>
  </rv>
  <rv s="1">
    <fb>118.168674698795</fb>
    <v>32</v>
  </rv>
  <rv s="1">
    <fb>1.2804626187525701E-2</fb>
    <v>28</v>
  </rv>
  <rv s="1">
    <fb>2.21</fb>
    <v>30</v>
  </rv>
  <rv s="1">
    <fb>0.8760869399360981</fb>
    <v>28</v>
  </rv>
  <rv s="1">
    <fb>283994900</fb>
    <v>34</v>
  </rv>
  <rv s="1">
    <fb>1.1256868</fb>
    <v>28</v>
  </rv>
  <rv s="1">
    <fb>0.54689480000000001</fb>
    <v>28</v>
  </rv>
  <rv s="1">
    <fb>16.600000000000001</fb>
    <v>36</v>
  </rv>
  <rv s="0">
    <v>536870912</v>
    <v>Koror</v>
    <v>c9c9c0fc-ec9a-006e-0c27-e5eec6d2eb7d</v>
    <v>en-US</v>
    <v>Map</v>
  </rv>
  <rv s="0">
    <v>805306368</v>
    <v>Surangel Whipps Jr. (President)</v>
    <v>8f495fe7-fd6e-61ef-3209-9c89646a6257</v>
    <v>en-US</v>
    <v>Generic</v>
  </rv>
  <rv s="0">
    <v>805306368</v>
    <v>Raynold Oilouch (Vice President)</v>
    <v>d634f6c5-6867-4a12-c28d-3fb85558cb7e</v>
    <v>en-US</v>
    <v>Generic</v>
  </rv>
  <rv s="3">
    <v>411</v>
  </rv>
  <rv s="4">
    <v>https://www.bing.com/search?q=palau&amp;form=skydnc</v>
    <v>Learn more on Bing</v>
  </rv>
  <rv s="1">
    <fb>69.129268292682895</fb>
    <v>36</v>
  </rv>
  <rv s="3">
    <v>412</v>
  </rv>
  <rv s="1">
    <fb>0.21784187630000001</fb>
    <v>28</v>
  </rv>
  <rv s="1">
    <fb>1.1848000000000001</fb>
    <v>30</v>
  </rv>
  <rv s="1">
    <fb>18233</fb>
    <v>29</v>
  </rv>
  <rv s="0">
    <v>536870912</v>
    <v>Peleliu</v>
    <v>ce68991b-cc9c-4272-ee78-35ae99b1ba80</v>
    <v>en-US</v>
    <v>Map</v>
  </rv>
  <rv s="0">
    <v>536870912</v>
    <v>Melekeok</v>
    <v>9037fa60-5362-5f0d-6b89-bd121d398441</v>
    <v>en-US</v>
    <v>Map</v>
  </rv>
  <rv s="0">
    <v>536870912</v>
    <v>Airai</v>
    <v>62bf24e4-356a-aa8c-b60f-d4389ad17018</v>
    <v>en-US</v>
    <v>Map</v>
  </rv>
  <rv s="0">
    <v>536870912</v>
    <v>Angaur</v>
    <v>e8240fff-ab24-c626-c973-2d43a065b5e0</v>
    <v>en-US</v>
    <v>Map</v>
  </rv>
  <rv s="0">
    <v>536870912</v>
    <v>Aimeliik</v>
    <v>3a320b91-4aa6-377a-e675-3c4951370e9d</v>
    <v>en-US</v>
    <v>Map</v>
  </rv>
  <rv s="0">
    <v>536870912</v>
    <v>Ngarchelong</v>
    <v>e83a54d9-2b9a-54af-b881-c58a8f8cb756</v>
    <v>en-US</v>
    <v>Map</v>
  </rv>
  <rv s="0">
    <v>536870912</v>
    <v>Sonsorol</v>
    <v>2d81a705-2ad9-7009-5cb0-da7d0388ca9f</v>
    <v>en-US</v>
    <v>Map</v>
  </rv>
  <rv s="0">
    <v>536870912</v>
    <v>Hatohobei</v>
    <v>467a6060-0739-407a-9909-2bee13e3dc82</v>
    <v>en-US</v>
    <v>Map</v>
  </rv>
  <rv s="0">
    <v>536870912</v>
    <v>Kayangel</v>
    <v>2f51a901-f47f-118e-ef69-5785cc675276</v>
    <v>en-US</v>
    <v>Map</v>
  </rv>
  <rv s="0">
    <v>536870912</v>
    <v>Ngchesar</v>
    <v>97456723-7180-d1e6-f30e-e63984a8faa6</v>
    <v>en-US</v>
    <v>Map</v>
  </rv>
  <rv s="0">
    <v>536870912</v>
    <v>Ngardmau</v>
    <v>bd7d8323-2d6e-46c9-6913-dcec933dd3bb</v>
    <v>en-US</v>
    <v>Map</v>
  </rv>
  <rv s="0">
    <v>536870912</v>
    <v>Ngeremlengui</v>
    <v>87251f8d-eb9b-fd35-5296-1c19ea9cbfce</v>
    <v>en-US</v>
    <v>Map</v>
  </rv>
  <rv s="0">
    <v>536870912</v>
    <v>Ngatpang</v>
    <v>05f22602-2837-2ad7-fdcc-ca68271f11e1</v>
    <v>en-US</v>
    <v>Map</v>
  </rv>
  <rv s="0">
    <v>536870912</v>
    <v>Ngaraard</v>
    <v>a5dbd89f-0ddb-3c5f-0cb4-e031e15785bf</v>
    <v>en-US</v>
    <v>Map</v>
  </rv>
  <rv s="0">
    <v>536870912</v>
    <v>Ngiwal</v>
    <v>39ad3437-5ec4-147d-ea20-a73d964666d6</v>
    <v>en-US</v>
    <v>Map</v>
  </rv>
  <rv s="3">
    <v>413</v>
  </rv>
  <rv s="1">
    <fb>0.21290040431093299</fb>
    <v>28</v>
  </rv>
  <rv s="3">
    <v>414</v>
  </rv>
  <rv s="1">
    <fb>0.7659999999999999</fb>
    <v>28</v>
  </rv>
  <rv s="1">
    <fb>14491</fb>
    <v>29</v>
  </rv>
  <rv s="36">
    <v>#VALUE!</v>
    <v>en-US</v>
    <v>bdd5951c-45b5-1e5c-07ce-c7057eb017a9</v>
    <v>536870912</v>
    <v>1</v>
    <v>1373</v>
    <v>544</v>
    <v>Palau</v>
    <v>24</v>
    <v>49</v>
    <v>Map</v>
    <v>26</v>
    <v>1374</v>
    <v>PW</v>
    <v>7388</v>
    <v>7389</v>
    <v>658</v>
    <v>7390</v>
    <v>7391</v>
    <v>7392</v>
    <v>7393</v>
    <v>7394</v>
    <v>USD</v>
    <v>Palau, officially the Republic of Palau and historically Belau, Palaos or Pelew, is an island country in the western Pacific. The nation has approximately 340 islands and connects the western chain of the Caroline Islands with parts of the Federated States of Micronesia. It has a total area of 466 square kilometers. The most populous island is Koror, home to the country's most populous city of the same name. The capital Ngerulmud is located on the nearby island of Babeldaob, in Melekeok State. Palau shares maritime boundaries with international waters to the north, the Federated States of Micronesia to the east, Indonesia to the south, and the Philippines to the northwest.</v>
    <v>7395</v>
    <v>7396</v>
    <v>365</v>
    <v>7397</v>
    <v>7398</v>
    <v>7399</v>
    <v>7400</v>
    <v>7401</v>
    <v>7404</v>
    <v>7405</v>
    <v>7406</v>
    <v>2637</v>
    <v>Palau</v>
    <v>Belau rekid</v>
    <v>7407</v>
    <v>Republic of Palau</v>
    <v>7408</v>
    <v>7409</v>
    <v>7410</v>
    <v>7426</v>
    <v>7427</v>
    <v>7428</v>
    <v>7429</v>
    <v>Palau</v>
    <v>7430</v>
    <v>mdp/vdpid/195</v>
  </rv>
  <rv s="0">
    <v>536870912</v>
    <v>Panama</v>
    <v>8c0fb36e-1238-e873-e015-712d1f496676</v>
    <v>en-US</v>
    <v>Map</v>
  </rv>
  <rv s="1">
    <fb>0.30360505784234598</fb>
    <v>28</v>
  </rv>
  <rv s="1">
    <fb>75420</fb>
    <v>29</v>
  </rv>
  <rv s="1">
    <fb>18.975999999999999</fb>
    <v>30</v>
  </rv>
  <rv s="1">
    <fb>507</fb>
    <v>31</v>
  </rv>
  <rv s="0">
    <v>536870912</v>
    <v>Panama City</v>
    <v>19964a6e-18be-b7ab-2d10-ea83677d0218</v>
    <v>en-US</v>
    <v>Map</v>
  </rv>
  <rv s="1">
    <fb>10714.974</fb>
    <v>29</v>
  </rv>
  <rv s="1">
    <fb>122.06871337877099</fb>
    <v>32</v>
  </rv>
  <rv s="1">
    <fb>-3.55083821021212E-3</fb>
    <v>28</v>
  </rv>
  <rv s="1">
    <fb>2064.1757971350698</fb>
    <v>29</v>
  </rv>
  <rv s="1">
    <fb>2.4609999999999999</fb>
    <v>30</v>
  </rv>
  <rv s="1">
    <fb>0.61885930826691504</fb>
    <v>28</v>
  </rv>
  <rv s="1">
    <fb>80.712661963503095</fb>
    <v>36</v>
  </rv>
  <rv s="1">
    <fb>66800800000</fb>
    <v>34</v>
  </rv>
  <rv s="1">
    <fb>0.94385990000000008</fb>
    <v>28</v>
  </rv>
  <rv s="1">
    <fb>0.47799360000000002</fb>
    <v>28</v>
  </rv>
  <rv s="1">
    <fb>13.1</fb>
    <v>36</v>
  </rv>
  <rv s="3">
    <v>415</v>
  </rv>
  <rv s="4">
    <v>https://www.bing.com/search?q=panama&amp;form=skydnc</v>
    <v>Learn more on Bing</v>
  </rv>
  <rv s="1">
    <fb>78.328999999999994</fb>
    <v>36</v>
  </rv>
  <rv s="1">
    <fb>16841000000</fb>
    <v>34</v>
  </rv>
  <rv s="1">
    <fb>52</fb>
    <v>36</v>
  </rv>
  <rv s="3">
    <v>416</v>
  </rv>
  <rv s="1">
    <fb>0.30522739929999998</fb>
    <v>28</v>
  </rv>
  <rv s="1">
    <fb>1.5687</fb>
    <v>30</v>
  </rv>
  <rv s="1">
    <fb>4246439</fb>
    <v>29</v>
  </rv>
  <rv s="1">
    <fb>0.371</fb>
    <v>28</v>
  </rv>
  <rv s="1">
    <fb>0.66588996887207008</fb>
    <v>28</v>
  </rv>
  <rv s="0">
    <v>536870912</v>
    <v>Panamá Province</v>
    <v>a90e5d63-7677-0644-50c7-f2bdfff82d78</v>
    <v>en-US</v>
    <v>Map</v>
  </rv>
  <rv s="0">
    <v>536870912</v>
    <v>Los Santos Province</v>
    <v>5aeb7060-ab74-113a-23d7-abb8287efa3e</v>
    <v>en-US</v>
    <v>Map</v>
  </rv>
  <rv s="0">
    <v>536870912</v>
    <v>Chiriquí Province</v>
    <v>da5a9762-a0b7-1ffe-bc95-34ccb19d1382</v>
    <v>en-US</v>
    <v>Map</v>
  </rv>
  <rv s="0">
    <v>536870912</v>
    <v>Coclé Province</v>
    <v>7d1a06f8-72c7-b88d-d742-13034e32cde4</v>
    <v>en-US</v>
    <v>Map</v>
  </rv>
  <rv s="0">
    <v>536870912</v>
    <v>Bocas del Toro Province</v>
    <v>b0bd1a37-77f9-07ad-4bb5-d1d8e7ae5ccd</v>
    <v>en-US</v>
    <v>Map</v>
  </rv>
  <rv s="0">
    <v>536870912</v>
    <v>Colón Province</v>
    <v>fc6b97f2-ecfa-1eb3-207c-783ce206f9ea</v>
    <v>en-US</v>
    <v>Map</v>
  </rv>
  <rv s="0">
    <v>536870912</v>
    <v>Darién Province</v>
    <v>fec9bd09-52d2-2f43-c137-a73af607d3c4</v>
    <v>en-US</v>
    <v>Map</v>
  </rv>
  <rv s="0">
    <v>536870912</v>
    <v>Herrera Province</v>
    <v>5315f223-f244-c960-4e73-fca8cb9d8354</v>
    <v>en-US</v>
    <v>Map</v>
  </rv>
  <rv s="0">
    <v>536870912</v>
    <v>Veraguas Province</v>
    <v>2d44080e-33d5-ab6d-8d0e-64edfdd9b92d</v>
    <v>en-US</v>
    <v>Map</v>
  </rv>
  <rv s="0">
    <v>536870912</v>
    <v>Guna Yala</v>
    <v>fa5c0a4e-0c4a-927a-b9f7-dd44c8fd002f</v>
    <v>en-US</v>
    <v>Map</v>
  </rv>
  <rv s="0">
    <v>536870912</v>
    <v>Ngäbe-Buglé Comarca</v>
    <v>3e8065bb-603d-4416-9e4e-7cdf098663dc</v>
    <v>en-US</v>
    <v>Map</v>
  </rv>
  <rv s="3">
    <v>417</v>
  </rv>
  <rv s="1">
    <fb>3.9019999504089402E-2</fb>
    <v>37</v>
  </rv>
  <rv s="1">
    <fb>2890084</fb>
    <v>29</v>
  </rv>
  <rv s="68">
    <v>#VALUE!</v>
    <v>en-US</v>
    <v>8c0fb36e-1238-e873-e015-712d1f496676</v>
    <v>536870912</v>
    <v>1</v>
    <v>1384</v>
    <v>1385</v>
    <v>Panama</v>
    <v>24</v>
    <v>49</v>
    <v>Map</v>
    <v>26</v>
    <v>1386</v>
    <v>PA</v>
    <v>7433</v>
    <v>7434</v>
    <v>3649</v>
    <v>7435</v>
    <v>7436</v>
    <v>7437</v>
    <v>7438</v>
    <v>7439</v>
    <v>7440</v>
    <v>Panama, officially the Republic of Panama, is a transcontinental country in Central America and South America, bordered by Costa Rica to the west, Colombia to the southeast, the Caribbean Sea to the north, and the Pacific Ocean to the south. Its capital and largest city is Panama City, whose metropolitan area is home to nearly half the country's 4 million people.</v>
    <v>7441</v>
    <v>7442</v>
    <v>7443</v>
    <v>7444</v>
    <v>5447</v>
    <v>7445</v>
    <v>7446</v>
    <v>7447</v>
    <v>7448</v>
    <v>7437</v>
    <v>7449</v>
    <v>7450</v>
    <v>7451</v>
    <v>7452</v>
    <v>7453</v>
    <v>1471</v>
    <v>Panama</v>
    <v>Himno Istmeño</v>
    <v>7454</v>
    <v>Republic of Panama</v>
    <v>7455</v>
    <v>7456</v>
    <v>7457</v>
    <v>2983</v>
    <v>7458</v>
    <v>3989</v>
    <v>1979</v>
    <v>1649</v>
    <v>1650</v>
    <v>6045</v>
    <v>7459</v>
    <v>7471</v>
    <v>4209</v>
    <v>186</v>
    <v>7472</v>
    <v>Panama</v>
    <v>7473</v>
    <v>mdp/vdpid/192</v>
  </rv>
  <rv s="0">
    <v>536870912</v>
    <v>Papua New Guinea</v>
    <v>3d24acc6-9a00-61bb-a264-5eb69db51fff</v>
    <v>en-US</v>
    <v>Map</v>
  </rv>
  <rv s="1">
    <fb>2.6277436735414897E-2</fb>
    <v>28</v>
  </rv>
  <rv s="1">
    <fb>462840</fb>
    <v>29</v>
  </rv>
  <rv s="1">
    <fb>27.073</fb>
    <v>30</v>
  </rv>
  <rv s="1">
    <fb>675</fb>
    <v>31</v>
  </rv>
  <rv s="0">
    <v>536870912</v>
    <v>Port Moresby</v>
    <v>3eca123a-512b-21c1-ab22-b49528bb05f3</v>
    <v>en-US</v>
    <v>Map</v>
  </rv>
  <rv s="1">
    <fb>7535.6850000000004</fb>
    <v>29</v>
  </rv>
  <rv s="1">
    <fb>155.992373115839</fb>
    <v>32</v>
  </rv>
  <rv s="1">
    <fb>3.6378990025278501E-2</fb>
    <v>28</v>
  </rv>
  <rv s="1">
    <fb>3.5640000000000001</fb>
    <v>30</v>
  </rv>
  <rv s="1">
    <fb>0.74098395130393502</fb>
    <v>28</v>
  </rv>
  <rv s="1">
    <fb>24969611434.768398</fb>
    <v>34</v>
  </rv>
  <rv s="1">
    <fb>1.0854585999999999</fb>
    <v>28</v>
  </rv>
  <rv s="1">
    <fb>1.7782199999999998E-2</fb>
    <v>28</v>
  </rv>
  <rv s="1">
    <fb>38</fb>
    <v>36</v>
  </rv>
  <rv s="0">
    <v>805306368</v>
    <v>James Marape (Prime Minister)</v>
    <v>a0345110-c9e2-ac03-8dc8-3f992f91769e</v>
    <v>en-US</v>
    <v>Generic</v>
  </rv>
  <rv s="3">
    <v>418</v>
  </rv>
  <rv s="4">
    <v>https://www.bing.com/search?q=papua+new+guinea&amp;form=skydnc</v>
    <v>Learn more on Bing</v>
  </rv>
  <rv s="1">
    <fb>64.263000000000005</fb>
    <v>36</v>
  </rv>
  <rv s="1">
    <fb>12592450000</fb>
    <v>34</v>
  </rv>
  <rv s="3">
    <v>419</v>
  </rv>
  <rv s="1">
    <fb>5.7628055900000003E-2</fb>
    <v>28</v>
  </rv>
  <rv s="1">
    <fb>6.9900000000000004E-2</fb>
    <v>30</v>
  </rv>
  <rv s="1">
    <fb>8776109</fb>
    <v>29</v>
  </rv>
  <rv s="1">
    <fb>0.47192001342773404</fb>
    <v>28</v>
  </rv>
  <rv s="0">
    <v>536870912</v>
    <v>New Ireland Province</v>
    <v>7afd44e7-ead0-962a-f798-a35096ee4f52</v>
    <v>en-US</v>
    <v>Map</v>
  </rv>
  <rv s="0">
    <v>536870912</v>
    <v>Autonomous Region of Bougainville</v>
    <v>044990bc-b8ec-c788-7102-cfe0714acc92</v>
    <v>en-US</v>
    <v>Map</v>
  </rv>
  <rv s="0">
    <v>536870912</v>
    <v>Sandaun Province</v>
    <v>7265232b-67d7-7bd5-b03d-fc1a7921dde5</v>
    <v>en-US</v>
    <v>Map</v>
  </rv>
  <rv s="0">
    <v>536870912</v>
    <v>East New Britain Province</v>
    <v>b53218a4-bff9-a8a4-e21c-6c9e63790c6d</v>
    <v>en-US</v>
    <v>Map</v>
  </rv>
  <rv s="0">
    <v>536870912</v>
    <v>Central Province</v>
    <v>5553cc51-2a2c-e8a0-f83d-dcbbec67b41f</v>
    <v>en-US</v>
    <v>Map</v>
  </rv>
  <rv s="0">
    <v>536870912</v>
    <v>Chimbu Province</v>
    <v>209165a1-e6b7-cd3d-7029-e10db0858d01</v>
    <v>en-US</v>
    <v>Map</v>
  </rv>
  <rv s="0">
    <v>536870912</v>
    <v>Madang Province</v>
    <v>4c0e9549-d479-f501-6473-eed7210f6bf9</v>
    <v>en-US</v>
    <v>Map</v>
  </rv>
  <rv s="0">
    <v>536870912</v>
    <v>Western Province</v>
    <v>95cd39ab-3016-0d2e-6213-1fa72f87dff7</v>
    <v>en-US</v>
    <v>Map</v>
  </rv>
  <rv s="0">
    <v>536870912</v>
    <v>East Sepik Province</v>
    <v>5abece1f-ee04-f859-6925-f585d991eddf</v>
    <v>en-US</v>
    <v>Map</v>
  </rv>
  <rv s="0">
    <v>536870912</v>
    <v>Western Highlands Province</v>
    <v>26654274-eeed-9a87-ebe9-2936480751b9</v>
    <v>en-US</v>
    <v>Map</v>
  </rv>
  <rv s="0">
    <v>536870912</v>
    <v>Enga Province</v>
    <v>d2172c81-da82-e104-5aad-81fcc7f70e5f</v>
    <v>en-US</v>
    <v>Map</v>
  </rv>
  <rv s="0">
    <v>536870912</v>
    <v>Eastern Highlands Province</v>
    <v>65e19690-6117-17f1-b9be-39a3b4700364</v>
    <v>en-US</v>
    <v>Map</v>
  </rv>
  <rv s="0">
    <v>536870912</v>
    <v>Oro Province</v>
    <v>2b7ae909-5955-6b9e-6687-0967a9c49922</v>
    <v>en-US</v>
    <v>Map</v>
  </rv>
  <rv s="0">
    <v>536870912</v>
    <v>Southern Highlands Province</v>
    <v>a9fb395f-0ac4-6f32-0782-4094f4cca5fc</v>
    <v>en-US</v>
    <v>Map</v>
  </rv>
  <rv s="0">
    <v>536870912</v>
    <v>Milne Bay Province</v>
    <v>66e1bdd9-429a-5826-35c5-098ee0ef3a07</v>
    <v>en-US</v>
    <v>Map</v>
  </rv>
  <rv s="0">
    <v>536870912</v>
    <v>Manus Province</v>
    <v>b59ac14a-d297-3193-c0d2-e95be84413fb</v>
    <v>en-US</v>
    <v>Map</v>
  </rv>
  <rv s="0">
    <v>536870912</v>
    <v>Morobe Province</v>
    <v>1ff4ea52-b07e-5df4-3e47-e4742725117b</v>
    <v>en-US</v>
    <v>Map</v>
  </rv>
  <rv s="0">
    <v>536870912</v>
    <v>West New Britain Province</v>
    <v>97bafcd3-149b-26a3-9ffe-a830bbc2a5a9</v>
    <v>en-US</v>
    <v>Map</v>
  </rv>
  <rv s="0">
    <v>536870912</v>
    <v>Gulf Province</v>
    <v>1eaef8e4-ed1c-6d57-316b-ee2fd0a49b5f</v>
    <v>en-US</v>
    <v>Map</v>
  </rv>
  <rv s="0">
    <v>536870912</v>
    <v>Hela Province</v>
    <v>cef87365-0679-484e-9cfe-9a2d80e7d98a</v>
    <v>en-US</v>
    <v>Map</v>
  </rv>
  <rv s="0">
    <v>536870912</v>
    <v>Jiwaka Province</v>
    <v>c7a42824-0252-8fa0-af9f-b21e346700bf</v>
    <v>en-US</v>
    <v>Map</v>
  </rv>
  <rv s="0">
    <v>536870912</v>
    <v>National Capital District</v>
    <v>810f40d0-e429-439a-99ef-dac8e951b2ea</v>
    <v>en-US</v>
    <v>Map</v>
  </rv>
  <rv s="3">
    <v>420</v>
  </rv>
  <rv s="1">
    <fb>0.13587528071647101</fb>
    <v>28</v>
  </rv>
  <rv s="3">
    <v>421</v>
  </rv>
  <rv s="1">
    <fb>1162834</fb>
    <v>29</v>
  </rv>
  <rv s="69">
    <v>#VALUE!</v>
    <v>en-US</v>
    <v>3d24acc6-9a00-61bb-a264-5eb69db51fff</v>
    <v>536870912</v>
    <v>1</v>
    <v>1393</v>
    <v>1394</v>
    <v>Papua New Guinea</v>
    <v>24</v>
    <v>49</v>
    <v>Map</v>
    <v>26</v>
    <v>1395</v>
    <v>PG</v>
    <v>7476</v>
    <v>7477</v>
    <v>3300</v>
    <v>7478</v>
    <v>7479</v>
    <v>7480</v>
    <v>7481</v>
    <v>7482</v>
    <v>7483</v>
    <v>PGK</v>
    <v>Papua New Guinea (abbreviated PNG;, also US:; Tok Pisin: Papua Niugini; Hiri Motu: Papua Niu Gini), officially the Independent State of Papua New Guinea, is a country in Oceania that comprises the eastern half of the island of New Guinea and its offshore islands in Melanesia. Its capital, located along its southeastern coast, is Port Moresby. The country is the world's third largest island country with an area of 462,840 km².</v>
    <v>7484</v>
    <v>7485</v>
    <v>82</v>
    <v>7486</v>
    <v>7487</v>
    <v>7488</v>
    <v>7489</v>
    <v>7480</v>
    <v>7491</v>
    <v>7492</v>
    <v>7493</v>
    <v>7494</v>
    <v>4426</v>
    <v>5294</v>
    <v>Papua New Guinea</v>
    <v>O Arise, All You Sons</v>
    <v>7495</v>
    <v>Independent State of Papua New Guinea</v>
    <v>7496</v>
    <v>7497</v>
    <v>7498</v>
    <v>2612</v>
    <v>1719</v>
    <v>4586</v>
    <v>1584</v>
    <v>4715</v>
    <v>2925</v>
    <v>3328</v>
    <v>7499</v>
    <v>7522</v>
    <v>7523</v>
    <v>7524</v>
    <v>7458</v>
    <v>4015</v>
    <v>Papua New Guinea</v>
    <v>7525</v>
    <v>mdp/vdpid/194</v>
  </rv>
  <rv s="0">
    <v>536870912</v>
    <v>Paraguay</v>
    <v>38755944-7eb5-b816-af98-acd4bbf59209</v>
    <v>en-US</v>
    <v>Map</v>
  </rv>
  <rv s="1">
    <fb>0.55084319154291495</fb>
    <v>28</v>
  </rv>
  <rv s="1">
    <fb>406752</fb>
    <v>29</v>
  </rv>
  <rv s="1">
    <fb>20.571000000000002</fb>
    <v>30</v>
  </rv>
  <rv s="1">
    <fb>595</fb>
    <v>31</v>
  </rv>
  <rv s="0">
    <v>536870912</v>
    <v>Asunción</v>
    <v>4b5ad817-2782-74b0-8e77-733cb22e48af</v>
    <v>en-US</v>
    <v>Map</v>
  </rv>
  <rv s="1">
    <fb>7407.34</fb>
    <v>29</v>
  </rv>
  <rv s="1">
    <fb>143.82104097452901</fb>
    <v>32</v>
  </rv>
  <rv s="1">
    <fb>2.7570972756279E-2</fb>
    <v>28</v>
  </rv>
  <rv s="1">
    <fb>1552.38421668465</fb>
    <v>29</v>
  </rv>
  <rv s="1">
    <fb>2.4289999999999998</fb>
    <v>30</v>
  </rv>
  <rv s="1">
    <fb>0.377488034467027</fb>
    <v>28</v>
  </rv>
  <rv s="1">
    <fb>33.703312045093298</fb>
    <v>36</v>
  </rv>
  <rv s="1">
    <fb>38145288939.848801</fb>
    <v>34</v>
  </rv>
  <rv s="1">
    <fb>1.0437316999999999</fb>
    <v>28</v>
  </rv>
  <rv s="1">
    <fb>0.3463021</fb>
    <v>28</v>
  </rv>
  <rv s="1">
    <fb>17.2</fb>
    <v>36</v>
  </rv>
  <rv s="0">
    <v>536870912</v>
    <v>Ciudad del Este</v>
    <v>c4923615-2eb4-2027-6c93-35da22389697</v>
    <v>en-US</v>
    <v>Map</v>
  </rv>
  <rv s="0">
    <v>805306368</v>
    <v>Mario Abdo Benítez (President)</v>
    <v>a0df6a6a-fbea-173f-e7fb-089fb50bbbdd</v>
    <v>en-US</v>
    <v>Generic</v>
  </rv>
  <rv s="0">
    <v>805306368</v>
    <v>Hugo Velázquez Moreno (Vice President)</v>
    <v>f4d01cd4-e66f-2590-7105-4338dc87ebab</v>
    <v>en-US</v>
    <v>Generic</v>
  </rv>
  <rv s="3">
    <v>422</v>
  </rv>
  <rv s="4">
    <v>https://www.bing.com/search?q=paraguay&amp;form=skydnc</v>
    <v>Learn more on Bing</v>
  </rv>
  <rv s="1">
    <fb>74.131</fb>
    <v>36</v>
  </rv>
  <rv s="1">
    <fb>312800000</fb>
    <v>34</v>
  </rv>
  <rv s="1">
    <fb>129</fb>
    <v>36</v>
  </rv>
  <rv s="3">
    <v>423</v>
  </rv>
  <rv s="1">
    <fb>0.36485746740000002</fb>
    <v>28</v>
  </rv>
  <rv s="1">
    <fb>1.3544</fb>
    <v>30</v>
  </rv>
  <rv s="1">
    <fb>7044636</fb>
    <v>29</v>
  </rv>
  <rv s="1">
    <fb>0.35899999999999999</fb>
    <v>28</v>
  </rv>
  <rv s="1">
    <fb>0.720940017700195</fb>
    <v>28</v>
  </rv>
  <rv s="0">
    <v>536870912</v>
    <v>Alto Paraguay Department</v>
    <v>0f551218-6ef2-8a91-e4f1-0c4fe5301403</v>
    <v>en-US</v>
    <v>Map</v>
  </rv>
  <rv s="0">
    <v>536870912</v>
    <v>Alto Paraná Department</v>
    <v>622aa25a-b0e7-3e94-0a4e-c44b2a606a8a</v>
    <v>en-US</v>
    <v>Map</v>
  </rv>
  <rv s="0">
    <v>536870912</v>
    <v>Guairá Department</v>
    <v>32b611ea-667c-e49b-e6b7-ddfeb81e65bf</v>
    <v>en-US</v>
    <v>Map</v>
  </rv>
  <rv s="0">
    <v>536870912</v>
    <v>Itapúa Department</v>
    <v>ba6578b1-4465-fe52-5dc0-c6ac0ae5ac29</v>
    <v>en-US</v>
    <v>Map</v>
  </rv>
  <rv s="0">
    <v>536870912</v>
    <v>Misiones Department</v>
    <v>3e400bd0-4c3e-986b-69dc-02bf27b9cc4a</v>
    <v>en-US</v>
    <v>Map</v>
  </rv>
  <rv s="0">
    <v>536870912</v>
    <v>Amambay Department</v>
    <v>25a00850-f819-32d0-7038-bc8149b837aa</v>
    <v>en-US</v>
    <v>Map</v>
  </rv>
  <rv s="0">
    <v>536870912</v>
    <v>Central Department</v>
    <v>59d5a6d8-a7b3-7a69-d2a3-3a433b800d61</v>
    <v>en-US</v>
    <v>Map</v>
  </rv>
  <rv s="0">
    <v>536870912</v>
    <v>Cordillera Department</v>
    <v>89438784-9b0e-7aa1-c1ee-7e58bfd1b3f6</v>
    <v>en-US</v>
    <v>Map</v>
  </rv>
  <rv s="0">
    <v>536870912</v>
    <v>Canindeyú Department</v>
    <v>b5c80568-77c7-fcca-6fd0-05c3042f525b</v>
    <v>en-US</v>
    <v>Map</v>
  </rv>
  <rv s="0">
    <v>536870912</v>
    <v>Paraguarí Department</v>
    <v>9073627b-6ef6-56d0-339c-6644cacabfb3</v>
    <v>en-US</v>
    <v>Map</v>
  </rv>
  <rv s="0">
    <v>536870912</v>
    <v>Caaguazú Department</v>
    <v>8656eba9-1676-8f22-780a-c0756489d7fc</v>
    <v>en-US</v>
    <v>Map</v>
  </rv>
  <rv s="0">
    <v>536870912</v>
    <v>San Pedro Department, Paraguay</v>
    <v>bd80c2dc-b58f-53fc-cd75-24b916825161</v>
    <v>en-US</v>
    <v>Map</v>
  </rv>
  <rv s="0">
    <v>536870912</v>
    <v>Concepción Department</v>
    <v>ecdae5ff-9f88-4c47-d96b-9767fc2314eb</v>
    <v>en-US</v>
    <v>Map</v>
  </rv>
  <rv s="0">
    <v>536870912</v>
    <v>Caazapá Department</v>
    <v>6f5c0121-41d3-9b26-6619-eb3818cdf435</v>
    <v>en-US</v>
    <v>Map</v>
  </rv>
  <rv s="0">
    <v>536870912</v>
    <v>Ñeembucú Department</v>
    <v>13a16305-3bea-2508-da0d-f0b9907eb6cb</v>
    <v>en-US</v>
    <v>Map</v>
  </rv>
  <rv s="0">
    <v>536870912</v>
    <v>Boquerón department</v>
    <v>264bbe90-3ccd-c6d3-58b3-d86320f4ef99</v>
    <v>en-US</v>
    <v>Map</v>
  </rv>
  <rv s="0">
    <v>536870912</v>
    <v>Presidente Hayes Department</v>
    <v>6bcdea9e-cac6-d960-1f0d-f93d906430ae</v>
    <v>en-US</v>
    <v>Map</v>
  </rv>
  <rv s="3">
    <v>424</v>
  </rv>
  <rv s="1">
    <fb>0.100353309716205</fb>
    <v>28</v>
  </rv>
  <rv s="3">
    <v>425</v>
  </rv>
  <rv s="1">
    <fb>4.8090000152587901E-2</fb>
    <v>37</v>
  </rv>
  <rv s="1">
    <fb>4359150</fb>
    <v>29</v>
  </rv>
  <rv s="7">
    <v>#VALUE!</v>
    <v>en-US</v>
    <v>38755944-7eb5-b816-af98-acd4bbf59209</v>
    <v>536870912</v>
    <v>1</v>
    <v>1403</v>
    <v>60</v>
    <v>Paraguay</v>
    <v>24</v>
    <v>49</v>
    <v>Map</v>
    <v>26</v>
    <v>1404</v>
    <v>PY</v>
    <v>7528</v>
    <v>7529</v>
    <v>2417</v>
    <v>7530</v>
    <v>7531</v>
    <v>7532</v>
    <v>7533</v>
    <v>7534</v>
    <v>7535</v>
    <v>PYG</v>
    <v>Paraguay, officially the Republic of Paraguay, is a country in South America. It is bordered by Argentina to the south and southwest, Brazil to the east and northeast, and Bolivia to the northwest. It has a population of 7 million, nearly 3 million of whom live in the capital and largest city of Asunción, and its surrounding metro. Although one of only two landlocked countries in South America, Paraguay has ports on the Paraguay and Paraná rivers that give exit to the Atlantic Ocean, through the Paraná-Paraguay Waterway.</v>
    <v>7536</v>
    <v>7537</v>
    <v>7538</v>
    <v>7539</v>
    <v>1361</v>
    <v>7540</v>
    <v>7541</v>
    <v>7542</v>
    <v>7543</v>
    <v>7544</v>
    <v>7547</v>
    <v>7548</v>
    <v>7549</v>
    <v>7550</v>
    <v>7551</v>
    <v>2756</v>
    <v>Paraguay</v>
    <v>National anthem of Paraguay</v>
    <v>7552</v>
    <v>Republic of Paraguay</v>
    <v>7553</v>
    <v>7554</v>
    <v>7555</v>
    <v>684</v>
    <v>7556</v>
    <v>1876</v>
    <v>1877</v>
    <v>3797</v>
    <v>2986</v>
    <v>2077</v>
    <v>7557</v>
    <v>7575</v>
    <v>7576</v>
    <v>7577</v>
    <v>1875</v>
    <v>7578</v>
    <v>Paraguay</v>
    <v>7579</v>
    <v>mdp/vdpid/185</v>
  </rv>
  <rv s="0">
    <v>536870912</v>
    <v>Peru</v>
    <v>02dd0e01-24ad-0f52-3d28-54e36db1ce25</v>
    <v>en-US</v>
    <v>Map</v>
  </rv>
  <rv s="1">
    <fb>0.18505468749999998</fb>
    <v>28</v>
  </rv>
  <rv s="1">
    <fb>1285216</fb>
    <v>29</v>
  </rv>
  <rv s="1">
    <fb>158000</fb>
    <v>29</v>
  </rv>
  <rv s="1">
    <fb>17.949000000000002</fb>
    <v>30</v>
  </rv>
  <rv s="1">
    <fb>51</fb>
    <v>31</v>
  </rv>
  <rv s="0">
    <v>536870912</v>
    <v>Lima</v>
    <v>56111e08-84b2-d298-3309-317c86bbca62</v>
    <v>en-US</v>
    <v>Map</v>
  </rv>
  <rv s="1">
    <fb>57414.218999999997</fb>
    <v>29</v>
  </rv>
  <rv s="1">
    <fb>129.78454434275901</fb>
    <v>32</v>
  </rv>
  <rv s="1">
    <fb>2.1371534256997799E-2</fb>
    <v>28</v>
  </rv>
  <rv s="1">
    <fb>1345.8795888743</fb>
    <v>29</v>
  </rv>
  <rv s="1">
    <fb>2.254</fb>
    <v>30</v>
  </rv>
  <rv s="1">
    <fb>0.57660467529296899</fb>
    <v>28</v>
  </rv>
  <rv s="1">
    <fb>79.555683573486803</fb>
    <v>36</v>
  </rv>
  <rv s="1">
    <fb>226848050819.52499</fb>
    <v>34</v>
  </rv>
  <rv s="1">
    <fb>1.0694512</fb>
    <v>28</v>
  </rv>
  <rv s="1">
    <fb>0.70737859999999997</fb>
    <v>28</v>
  </rv>
  <rv s="1">
    <fb>11.1</fb>
    <v>36</v>
  </rv>
  <rv s="3">
    <v>426</v>
  </rv>
  <rv s="4">
    <v>https://www.bing.com/search?q=peru&amp;form=skydnc</v>
    <v>Learn more on Bing</v>
  </rv>
  <rv s="1">
    <fb>76.516000000000005</fb>
    <v>36</v>
  </rv>
  <rv s="1">
    <fb>98964960000</fb>
    <v>34</v>
  </rv>
  <rv s="3">
    <v>427</v>
  </rv>
  <rv s="1">
    <fb>0.30916759560000001</fb>
    <v>28</v>
  </rv>
  <rv s="1">
    <fb>32510453</fb>
    <v>29</v>
  </rv>
  <rv s="1">
    <fb>0.48299999999999998</fb>
    <v>28</v>
  </rv>
  <rv s="1">
    <fb>0.77633003234863296</fb>
    <v>28</v>
  </rv>
  <rv s="0">
    <v>536870912</v>
    <v>Callao</v>
    <v>08e03471-8aab-c10c-9015-7df825c18e7b</v>
    <v>en-US</v>
    <v>Map</v>
  </rv>
  <rv s="0">
    <v>536870912</v>
    <v>Lima Province</v>
    <v>c1af6300-c27c-5029-87f7-5a46bbbe02ac</v>
    <v>en-US</v>
    <v>Map</v>
  </rv>
  <rv s="3">
    <v>428</v>
  </rv>
  <rv s="1">
    <fb>0.14321901146650698</fb>
    <v>28</v>
  </rv>
  <rv s="3">
    <v>429</v>
  </rv>
  <rv s="1">
    <fb>0.36799999999999999</fb>
    <v>28</v>
  </rv>
  <rv s="1">
    <fb>3.3099999427795401E-2</fb>
    <v>37</v>
  </rv>
  <rv s="1">
    <fb>25390339</fb>
    <v>29</v>
  </rv>
  <rv s="7">
    <v>#VALUE!</v>
    <v>en-US</v>
    <v>02dd0e01-24ad-0f52-3d28-54e36db1ce25</v>
    <v>536870912</v>
    <v>1</v>
    <v>1412</v>
    <v>60</v>
    <v>Peru</v>
    <v>24</v>
    <v>49</v>
    <v>Map</v>
    <v>26</v>
    <v>1413</v>
    <v>PE</v>
    <v>7582</v>
    <v>7583</v>
    <v>7584</v>
    <v>7585</v>
    <v>7586</v>
    <v>7587</v>
    <v>7588</v>
    <v>7589</v>
    <v>7590</v>
    <v>PEN</v>
    <v>Peru, officially the Republic of Peru, is a country in western South America. It is bordered in the north by Ecuador and Colombia, in the east by Brazil, in the southeast by Bolivia, in the south by Chile, and in the south and west by the Pacific Ocean. Peru is a megadiverse country with habitats ranging from the arid plains of the Pacific coastal region in the west to the peaks of the Andes mountains extending from the north to the southeast of the country to the tropical Amazon basin rainforest in the east with the Amazon River. Peru has a population of 34 million, and its capital and largest city is Lima. At 1.28 million km², Peru is the 19th largest country in the world, and the third largest in South America.</v>
    <v>7591</v>
    <v>7592</v>
    <v>7593</v>
    <v>7594</v>
    <v>366</v>
    <v>7595</v>
    <v>7596</v>
    <v>7597</v>
    <v>7598</v>
    <v>7587</v>
    <v>7599</v>
    <v>7600</v>
    <v>7601</v>
    <v>7602</v>
    <v>6351</v>
    <v>3320</v>
    <v>Peru</v>
    <v>National Anthem of Peru</v>
    <v>7603</v>
    <v>Republic of Peru</v>
    <v>7604</v>
    <v>269</v>
    <v>7605</v>
    <v>2642</v>
    <v>3347</v>
    <v>7606</v>
    <v>430</v>
    <v>2032</v>
    <v>432</v>
    <v>2033</v>
    <v>7607</v>
    <v>7610</v>
    <v>7611</v>
    <v>7612</v>
    <v>7613</v>
    <v>7614</v>
    <v>Peru</v>
    <v>7615</v>
    <v>mdp/vdpid/187</v>
  </rv>
  <rv s="0">
    <v>536870912</v>
    <v>Philippines</v>
    <v>fe47e182-43d6-4546-8bee-86609d6dd805</v>
    <v>en-US</v>
    <v>Map</v>
  </rv>
  <rv s="1">
    <fb>0.41721165777911901</fb>
    <v>28</v>
  </rv>
  <rv s="1">
    <fb>300000</fb>
    <v>29</v>
  </rv>
  <rv s="1">
    <fb>153000</fb>
    <v>29</v>
  </rv>
  <rv s="1">
    <fb>20.545999999999999</fb>
    <v>30</v>
  </rv>
  <rv s="1">
    <fb>63</fb>
    <v>31</v>
  </rv>
  <rv s="0">
    <v>536870912</v>
    <v>Manila</v>
    <v>33b0f709-fe63-e51f-6893-aa4d29b074e5</v>
    <v>en-US</v>
    <v>Map</v>
  </rv>
  <rv s="1">
    <fb>122287.11599999999</fb>
    <v>29</v>
  </rv>
  <rv s="1">
    <fb>129.61325724947901</fb>
    <v>32</v>
  </rv>
  <rv s="1">
    <fb>2.4802785871650902E-2</fb>
    <v>28</v>
  </rv>
  <rv s="1">
    <fb>696.34678005973694</fb>
    <v>29</v>
  </rv>
  <rv s="1">
    <fb>2.5760000000000001</fb>
    <v>30</v>
  </rv>
  <rv s="1">
    <fb>0.27769393299124701</fb>
    <v>28</v>
  </rv>
  <rv s="1">
    <fb>62.434896292186799</fb>
    <v>36</v>
  </rv>
  <rv s="1">
    <fb>0.86</fb>
    <v>33</v>
  </rv>
  <rv s="1">
    <fb>376795508679.67603</fb>
    <v>34</v>
  </rv>
  <rv s="1">
    <fb>1.0750976999999999</fb>
    <v>28</v>
  </rv>
  <rv s="1">
    <fb>0.35475459999999998</fb>
    <v>28</v>
  </rv>
  <rv s="2">
    <v>37</v>
    <v>26</v>
    <v>1423</v>
    <v>6</v>
    <v>0</v>
    <v>Image of Philippines</v>
  </rv>
  <rv s="0">
    <v>805306368</v>
    <v>Bongbong Marcos (President)</v>
    <v>f7c45c07-8e0a-4068-b1e9-b2253baca0e4</v>
    <v>en-US</v>
    <v>Generic</v>
  </rv>
  <rv s="0">
    <v>805306368</v>
    <v>Sara Duterte-Carpio (Vice President)</v>
    <v>0cce571a-fcbe-deed-21b5-93ccb00a9659</v>
    <v>en-US</v>
    <v>Generic</v>
  </rv>
  <rv s="3">
    <v>430</v>
  </rv>
  <rv s="4">
    <v>https://www.bing.com/search?q=philippines&amp;form=skydnc</v>
    <v>Learn more on Bing</v>
  </rv>
  <rv s="1">
    <fb>71.094999999999999</fb>
    <v>36</v>
  </rv>
  <rv s="1">
    <fb>275302190000</fb>
    <v>34</v>
  </rv>
  <rv s="1">
    <fb>121</fb>
    <v>36</v>
  </rv>
  <rv s="3">
    <v>431</v>
  </rv>
  <rv s="1">
    <fb>0.53544594130000001</fb>
    <v>28</v>
  </rv>
  <rv s="1">
    <fb>0.60040000000000004</fb>
    <v>30</v>
  </rv>
  <rv s="1">
    <fb>108116615</fb>
    <v>29</v>
  </rv>
  <rv s="1">
    <fb>0.50900000000000001</fb>
    <v>28</v>
  </rv>
  <rv s="1">
    <fb>9.3000000000000013E-2</fb>
    <v>28</v>
  </rv>
  <rv s="1">
    <fb>0.59620998382568402</fb>
    <v>28</v>
  </rv>
  <rv s="0">
    <v>536870912</v>
    <v>Tarlac</v>
    <v>7d56b130-da68-5615-69f0-dbad4c246cf7</v>
    <v>en-US</v>
    <v>Map</v>
  </rv>
  <rv s="0">
    <v>536870912</v>
    <v>Pampanga</v>
    <v>a8f8bc92-c955-7450-e34a-846fb8708548</v>
    <v>en-US</v>
    <v>Map</v>
  </rv>
  <rv s="0">
    <v>536870912</v>
    <v>Bulacan</v>
    <v>1976e607-d5fa-a209-60b5-a28c5ff0661d</v>
    <v>en-US</v>
    <v>Map</v>
  </rv>
  <rv s="0">
    <v>536870912</v>
    <v>Laguna</v>
    <v>39988f56-c0ce-62ef-a19a-76f4048b73a9</v>
    <v>en-US</v>
    <v>Map</v>
  </rv>
  <rv s="0">
    <v>536870912</v>
    <v>Cebu</v>
    <v>6fe7c68a-9515-9e1b-6ef3-215c4102b56d</v>
    <v>en-US</v>
    <v>Map</v>
  </rv>
  <rv s="0">
    <v>536870912</v>
    <v>Metro Manila</v>
    <v>e5a6d40a-2913-d8a4-ff60-8a8e01d06a21</v>
    <v>en-US</v>
    <v>Map</v>
  </rv>
  <rv s="0">
    <v>536870912</v>
    <v>Nueva Ecija</v>
    <v>e5430242-c181-bbba-a8d5-d8679420d015</v>
    <v>en-US</v>
    <v>Map</v>
  </rv>
  <rv s="0">
    <v>536870912</v>
    <v>Iloilo</v>
    <v>068df4d2-959f-8164-d1fd-994cf0150d12</v>
    <v>en-US</v>
    <v>Map</v>
  </rv>
  <rv s="0">
    <v>536870912</v>
    <v>Batangas</v>
    <v>f77aee21-102e-f6f4-cd8b-795951928807</v>
    <v>en-US</v>
    <v>Map</v>
  </rv>
  <rv s="0">
    <v>536870912</v>
    <v>Romblon</v>
    <v>6fd035a8-a5ba-d2f4-2122-9a82b636c180</v>
    <v>en-US</v>
    <v>Map</v>
  </rv>
  <rv s="0">
    <v>536870912</v>
    <v>Negros Occidental</v>
    <v>9124c64a-51fe-8970-69e4-28507542e45f</v>
    <v>en-US</v>
    <v>Map</v>
  </rv>
  <rv s="0">
    <v>536870912</v>
    <v>Palawan</v>
    <v>30a179ba-83c7-ea59-aa9e-504c60d0306a</v>
    <v>en-US</v>
    <v>Map</v>
  </rv>
  <rv s="0">
    <v>536870912</v>
    <v>Sorsogon</v>
    <v>79a4f911-e28a-11ea-948a-57262f5c5549</v>
    <v>en-US</v>
    <v>Map</v>
  </rv>
  <rv s="0">
    <v>536870912</v>
    <v>Ilocos Sur</v>
    <v>dfcb7d07-6343-dfe7-6867-6d9744442cf9</v>
    <v>en-US</v>
    <v>Map</v>
  </rv>
  <rv s="0">
    <v>536870912</v>
    <v>Camarines Norte</v>
    <v>b33c9c09-6fd7-50a1-6397-f936a8de41c4</v>
    <v>en-US</v>
    <v>Map</v>
  </rv>
  <rv s="0">
    <v>536870912</v>
    <v>Quezon</v>
    <v>c6d788df-51c8-40e8-26ff-c472820ae720</v>
    <v>en-US</v>
    <v>Map</v>
  </rv>
  <rv s="0">
    <v>536870912</v>
    <v>Camiguin</v>
    <v>85693490-5005-8c40-0e9d-7d026eb11aa2</v>
    <v>en-US</v>
    <v>Map</v>
  </rv>
  <rv s="0">
    <v>536870912</v>
    <v>Rizal</v>
    <v>c6b093ee-2456-1b7e-2148-fb0567132780</v>
    <v>en-US</v>
    <v>Map</v>
  </rv>
  <rv s="0">
    <v>536870912</v>
    <v>Masbate</v>
    <v>9744fce8-5c8f-d60c-a32f-ec4aa14e75b8</v>
    <v>en-US</v>
    <v>Map</v>
  </rv>
  <rv s="0">
    <v>536870912</v>
    <v>Samar</v>
    <v>a999fa36-ed0a-e034-2cf7-394ced58dc53</v>
    <v>en-US</v>
    <v>Map</v>
  </rv>
  <rv s="0">
    <v>536870912</v>
    <v>Eastern Samar</v>
    <v>a82cee3f-3388-8285-13c6-75e367e559db</v>
    <v>en-US</v>
    <v>Map</v>
  </rv>
  <rv s="0">
    <v>536870912</v>
    <v>Lanao del Sur</v>
    <v>df314c19-dc7f-1e63-74a0-b7719741fd70</v>
    <v>en-US</v>
    <v>Map</v>
  </rv>
  <rv s="0">
    <v>536870912</v>
    <v>Leyte</v>
    <v>94c97459-3cfd-4ff5-f776-aa7ff55a7b2e</v>
    <v>en-US</v>
    <v>Map</v>
  </rv>
  <rv s="0">
    <v>536870912</v>
    <v>Cagayan</v>
    <v>c27369d2-9ab0-e651-32e7-8f24d9a33023</v>
    <v>en-US</v>
    <v>Map</v>
  </rv>
  <rv s="0">
    <v>536870912</v>
    <v>Sulu</v>
    <v>d02aa221-0c67-1aea-7acc-05c6541cd601</v>
    <v>en-US</v>
    <v>Map</v>
  </rv>
  <rv s="0">
    <v>536870912</v>
    <v>Surigao del Norte</v>
    <v>aacb94f4-c2a7-ec2a-c41b-42e726b63d27</v>
    <v>en-US</v>
    <v>Map</v>
  </rv>
  <rv s="0">
    <v>536870912</v>
    <v>Pangasinan</v>
    <v>6c62aac0-e663-ab19-3a75-8e886d38c402</v>
    <v>en-US</v>
    <v>Map</v>
  </rv>
  <rv s="0">
    <v>536870912</v>
    <v>Mountain Province</v>
    <v>89e735d4-e9bb-0166-29a9-13f286192f70</v>
    <v>en-US</v>
    <v>Map</v>
  </rv>
  <rv s="0">
    <v>536870912</v>
    <v>Cavite</v>
    <v>59ab90bf-7ff8-a433-d78a-2803f3bcc64a</v>
    <v>en-US</v>
    <v>Map</v>
  </rv>
  <rv s="0">
    <v>536870912</v>
    <v>Bohol</v>
    <v>d743e6b8-fccc-a061-aa7d-eeb4c19ca97b</v>
    <v>en-US</v>
    <v>Map</v>
  </rv>
  <rv s="0">
    <v>536870912</v>
    <v>Albay</v>
    <v>c1d3d13d-dbb2-d95b-879f-cff817b53ed6</v>
    <v>en-US</v>
    <v>Map</v>
  </rv>
  <rv s="0">
    <v>536870912</v>
    <v>Bataan</v>
    <v>4c22acf7-e90d-0daf-6d66-a63f5b2adcc3</v>
    <v>en-US</v>
    <v>Map</v>
  </rv>
  <rv s="0">
    <v>536870912</v>
    <v>Ifugao</v>
    <v>5f55a8e3-593b-24a5-0201-b938d0055b2e</v>
    <v>en-US</v>
    <v>Map</v>
  </rv>
  <rv s="0">
    <v>536870912</v>
    <v>Ilocos Norte</v>
    <v>6253095b-6816-7985-36be-29d6991cc865</v>
    <v>en-US</v>
    <v>Map</v>
  </rv>
  <rv s="0">
    <v>536870912</v>
    <v>Basilan</v>
    <v>0a61fc3c-6d4a-cc85-4766-028d626149c5</v>
    <v>en-US</v>
    <v>Map</v>
  </rv>
  <rv s="0">
    <v>536870912</v>
    <v>Isabela</v>
    <v>67ccbd18-7330-76f8-6466-fb01e3f27483</v>
    <v>en-US</v>
    <v>Map</v>
  </rv>
  <rv s="0">
    <v>536870912</v>
    <v>Zambales</v>
    <v>fb1f00fe-78f7-2506-a3c2-02c4389d38d7</v>
    <v>en-US</v>
    <v>Map</v>
  </rv>
  <rv s="0">
    <v>536870912</v>
    <v>Bukidnon</v>
    <v>9dd337fa-fdf6-8f77-e9a1-56502827a36d</v>
    <v>en-US</v>
    <v>Map</v>
  </rv>
  <rv s="0">
    <v>536870912</v>
    <v>Benguet</v>
    <v>7e8657a4-5792-db47-90c7-2604b9aca19f</v>
    <v>en-US</v>
    <v>Map</v>
  </rv>
  <rv s="0">
    <v>536870912</v>
    <v>Marinduque</v>
    <v>672cc189-c047-228c-c256-62eb6c492774</v>
    <v>en-US</v>
    <v>Map</v>
  </rv>
  <rv s="0">
    <v>536870912</v>
    <v>Catanduanes</v>
    <v>cfc6137e-c1cc-2517-cd64-ba3f16b85c49</v>
    <v>en-US</v>
    <v>Map</v>
  </rv>
  <rv s="0">
    <v>536870912</v>
    <v>Antique</v>
    <v>f102470a-603c-aaf9-d204-cc1a44f4df22</v>
    <v>en-US</v>
    <v>Map</v>
  </rv>
  <rv s="0">
    <v>536870912</v>
    <v>Sarangani</v>
    <v>2b309045-7302-eaf1-5ee0-0241fcbda27b</v>
    <v>en-US</v>
    <v>Map</v>
  </rv>
  <rv s="0">
    <v>536870912</v>
    <v>Nueva Vizcaya</v>
    <v>a87e8338-26e2-0bac-26b5-dad65ab7d8ed</v>
    <v>en-US</v>
    <v>Map</v>
  </rv>
  <rv s="0">
    <v>536870912</v>
    <v>Misamis Occidental</v>
    <v>90251788-07d6-5de9-5fb2-122d9011b748</v>
    <v>en-US</v>
    <v>Map</v>
  </rv>
  <rv s="0">
    <v>536870912</v>
    <v>Negros Oriental</v>
    <v>a810cefa-ce8b-24f9-c464-8563570dddbc</v>
    <v>en-US</v>
    <v>Map</v>
  </rv>
  <rv s="0">
    <v>536870912</v>
    <v>Tawi-Tawi</v>
    <v>d33f1020-0388-d1a6-7ca6-13d574e4c4a5</v>
    <v>en-US</v>
    <v>Map</v>
  </rv>
  <rv s="0">
    <v>536870912</v>
    <v>Siquijor</v>
    <v>900cdb06-c146-8aad-588b-1abb2bc4954d</v>
    <v>en-US</v>
    <v>Map</v>
  </rv>
  <rv s="0">
    <v>536870912</v>
    <v>Biliran</v>
    <v>b27be238-c9cf-4606-6161-ad4f13ca4d14</v>
    <v>en-US</v>
    <v>Map</v>
  </rv>
  <rv s="0">
    <v>536870912</v>
    <v>Guimaras</v>
    <v>a59f4672-beb3-c887-0fb6-90845a1319e7</v>
    <v>en-US</v>
    <v>Map</v>
  </rv>
  <rv s="0">
    <v>536870912</v>
    <v>Abra</v>
    <v>50f0fde3-c476-44d4-bd68-67ab7562f844</v>
    <v>en-US</v>
    <v>Map</v>
  </rv>
  <rv s="0">
    <v>536870912</v>
    <v>Aklan</v>
    <v>d54082de-762e-326e-5462-2742153aee20</v>
    <v>en-US</v>
    <v>Map</v>
  </rv>
  <rv s="0">
    <v>536870912</v>
    <v>South Cotabato</v>
    <v>4f68ac36-80cf-cb03-603c-a39763ff6a63</v>
    <v>en-US</v>
    <v>Map</v>
  </rv>
  <rv s="0">
    <v>536870912</v>
    <v>Batanes</v>
    <v>071321cd-cdf1-7bd5-4f51-445de02e23f7</v>
    <v>en-US</v>
    <v>Map</v>
  </rv>
  <rv s="0">
    <v>536870912</v>
    <v>Zamboanga del Sur</v>
    <v>92ca3c72-1bd6-3d69-0bd9-79e64960f869</v>
    <v>en-US</v>
    <v>Map</v>
  </rv>
  <rv s="0">
    <v>536870912</v>
    <v>Maguindanao</v>
    <v>9f782a00-9905-f960-01c4-7d058bc367f4</v>
    <v>en-US</v>
    <v>Map</v>
  </rv>
  <rv s="0">
    <v>536870912</v>
    <v>Quirino</v>
    <v>fa177028-edac-8b0a-8574-7671754d7c78</v>
    <v>en-US</v>
    <v>Map</v>
  </rv>
  <rv s="0">
    <v>536870912</v>
    <v>Camarines Sur</v>
    <v>abce219f-6e2a-aed1-d1d8-0fa323980c58</v>
    <v>en-US</v>
    <v>Map</v>
  </rv>
  <rv s="0">
    <v>536870912</v>
    <v>Aurora</v>
    <v>5f3ee083-afad-a585-6329-0c636f8dad37</v>
    <v>en-US</v>
    <v>Map</v>
  </rv>
  <rv s="0">
    <v>536870912</v>
    <v>Southern Leyte</v>
    <v>dd6f64d2-a3e2-20d3-5387-101d1fdf995f</v>
    <v>en-US</v>
    <v>Map</v>
  </rv>
  <rv s="0">
    <v>536870912</v>
    <v>Occidental Mindoro</v>
    <v>e816710f-2355-5211-d5d9-367d58f6e5b6</v>
    <v>en-US</v>
    <v>Map</v>
  </rv>
  <rv s="0">
    <v>536870912</v>
    <v>La Union</v>
    <v>28905729-f4e1-e195-8ee5-e9f0185f79bb</v>
    <v>en-US</v>
    <v>Map</v>
  </rv>
  <rv s="0">
    <v>536870912</v>
    <v>Davao del Sur</v>
    <v>de4e39c5-f826-827f-b911-b4c5f32870c5</v>
    <v>en-US</v>
    <v>Map</v>
  </rv>
  <rv s="0">
    <v>536870912</v>
    <v>Davao del Norte</v>
    <v>9d76fe2e-b56a-c6ae-77eb-ed4776895f94</v>
    <v>en-US</v>
    <v>Map</v>
  </rv>
  <rv s="0">
    <v>536870912</v>
    <v>Zamboanga del Norte</v>
    <v>f6631fe4-1dfe-211b-f938-1e3e637959c2</v>
    <v>en-US</v>
    <v>Map</v>
  </rv>
  <rv s="0">
    <v>536870912</v>
    <v>Cotabato</v>
    <v>bcd75c68-1bea-80bc-3ff6-de6b7165cba4</v>
    <v>en-US</v>
    <v>Map</v>
  </rv>
  <rv s="0">
    <v>536870912</v>
    <v>Oriental Mindoro</v>
    <v>786e1e1a-3f36-7f63-ad18-0ae7a605070d</v>
    <v>en-US</v>
    <v>Map</v>
  </rv>
  <rv s="0">
    <v>536870912</v>
    <v>Lanao del Norte</v>
    <v>53d4a5e4-9974-b921-1dec-e6ed33289570</v>
    <v>en-US</v>
    <v>Map</v>
  </rv>
  <rv s="0">
    <v>536870912</v>
    <v>Zamboanga Sibugay</v>
    <v>d9bfe875-cd79-6d7c-905a-27a9a7127023</v>
    <v>en-US</v>
    <v>Map</v>
  </rv>
  <rv s="0">
    <v>536870912</v>
    <v>Apayao</v>
    <v>6f5b9897-70dc-fbb9-e495-e30a9cfe485f</v>
    <v>en-US</v>
    <v>Map</v>
  </rv>
  <rv s="0">
    <v>536870912</v>
    <v>Surigao del Sur</v>
    <v>afef8f50-4321-6f71-72c4-609b85910d0d</v>
    <v>en-US</v>
    <v>Map</v>
  </rv>
  <rv s="0">
    <v>536870912</v>
    <v>Northern Samar</v>
    <v>fa937597-73a7-9eb4-b8bd-fe9dbb2f4884</v>
    <v>en-US</v>
    <v>Map</v>
  </rv>
  <rv s="0">
    <v>536870912</v>
    <v>Agusan del Norte</v>
    <v>1d396096-557b-6793-a2b7-a4c20b51f0d0</v>
    <v>en-US</v>
    <v>Map</v>
  </rv>
  <rv s="0">
    <v>536870912</v>
    <v>Kalinga</v>
    <v>d47ead1a-b139-3463-9a65-e9641cb49af4</v>
    <v>en-US</v>
    <v>Map</v>
  </rv>
  <rv s="0">
    <v>536870912</v>
    <v>Sultan Kudarat</v>
    <v>77cd2cd4-8bb6-6a81-2115-03c609a1ad13</v>
    <v>en-US</v>
    <v>Map</v>
  </rv>
  <rv s="0">
    <v>536870912</v>
    <v>Misamis Oriental</v>
    <v>53920b42-5d5d-510b-d05f-df387a2297e5</v>
    <v>en-US</v>
    <v>Map</v>
  </rv>
  <rv s="0">
    <v>536870912</v>
    <v>Capiz</v>
    <v>d848e338-0672-ccc9-91b0-b6bda7212cdc</v>
    <v>en-US</v>
    <v>Map</v>
  </rv>
  <rv s="0">
    <v>536870912</v>
    <v>Davao Oriental</v>
    <v>23bee499-8a62-17a7-648d-7fab95372147</v>
    <v>en-US</v>
    <v>Map</v>
  </rv>
  <rv s="0">
    <v>536870912</v>
    <v>Agusan del Sur</v>
    <v>77bdbc59-f779-0f45-fbd9-c9dbc43232df</v>
    <v>en-US</v>
    <v>Map</v>
  </rv>
  <rv s="0">
    <v>536870912</v>
    <v>Dinagat Islands</v>
    <v>a338095e-5e70-5d46-eeac-607cde0cf001</v>
    <v>en-US</v>
    <v>Map</v>
  </rv>
  <rv s="0">
    <v>536870912</v>
    <v>Davao Occidental</v>
    <v>35aa0854-1795-47a4-abde-baaeb37be569</v>
    <v>en-US</v>
    <v>Map</v>
  </rv>
  <rv s="3">
    <v>432</v>
  </rv>
  <rv s="1">
    <fb>0.14047533279066099</fb>
    <v>28</v>
  </rv>
  <rv s="3">
    <v>433</v>
  </rv>
  <rv s="1">
    <fb>0.43099999999999999</fb>
    <v>28</v>
  </rv>
  <rv s="1">
    <fb>2.1500000953674298E-2</fb>
    <v>37</v>
  </rv>
  <rv s="1">
    <fb>50975903</fb>
    <v>29</v>
  </rv>
  <rv s="13">
    <v>#VALUE!</v>
    <v>en-US</v>
    <v>fe47e182-43d6-4546-8bee-86609d6dd805</v>
    <v>536870912</v>
    <v>1</v>
    <v>1421</v>
    <v>145</v>
    <v>Philippines</v>
    <v>24</v>
    <v>25</v>
    <v>Map</v>
    <v>26</v>
    <v>1422</v>
    <v>PH</v>
    <v>7618</v>
    <v>7619</v>
    <v>7620</v>
    <v>7621</v>
    <v>7622</v>
    <v>7623</v>
    <v>7624</v>
    <v>7625</v>
    <v>7626</v>
    <v>PHP</v>
    <v>The Philippines, officially the Republic of the Philippines, is an archipelagic country in Southeast Asia. It is situated in the western Pacific Ocean and consists of around 7,641 islands that are broadly categorized under three main geographical divisions from north to south: Luzon, Visayas, and Mindanao. The Philippines is bounded by the South China Sea to the west, the Philippine Sea to the east, and the Celebes Sea to the southwest. It shares maritime borders with Taiwan to the north, Japan to the northeast, Palau to the east and southeast, Indonesia to the south, Malaysia to the southwest, Vietnam to the west, and China to the northwest. The Philippines covers an area of 300,000 km² and, as of 2021, it had a population of around 109 million people, making it the world's thirteenth-most populous country. The Philippines has diverse ethnicities and cultures throughout its islands. Manila is the country's capital, while the largest city is Quezon City; both lie within the urban area of Metro Manila.</v>
    <v>7627</v>
    <v>7628</v>
    <v>7629</v>
    <v>7630</v>
    <v>7631</v>
    <v>7632</v>
    <v>7633</v>
    <v>7634</v>
    <v>7635</v>
    <v>4611</v>
    <v>7623</v>
    <v>7638</v>
    <v>7639</v>
    <v>7640</v>
    <v>7641</v>
    <v>7642</v>
    <v>93</v>
    <v>Philippines</v>
    <v>Lupang Hinirang</v>
    <v>7643</v>
    <v>Republic of the Philippines</v>
    <v>7644</v>
    <v>7645</v>
    <v>7646</v>
    <v>2360</v>
    <v>7098</v>
    <v>7647</v>
    <v>2075</v>
    <v>1585</v>
    <v>7648</v>
    <v>5228</v>
    <v>7649</v>
    <v>7731</v>
    <v>7732</v>
    <v>7733</v>
    <v>7734</v>
    <v>7735</v>
    <v>Philippines</v>
    <v>7736</v>
    <v>mdp/vdpid/201</v>
  </rv>
  <rv s="0">
    <v>536870912</v>
    <v>Poland</v>
    <v>1d6059a2-d1f1-d2d7-4261-dc7cd5cdb84b</v>
    <v>en-US</v>
    <v>Map</v>
  </rv>
  <rv s="1">
    <fb>0.469447075345374</fb>
    <v>28</v>
  </rv>
  <rv s="1">
    <fb>312685</fb>
    <v>29</v>
  </rv>
  <rv s="1">
    <fb>48</fb>
    <v>31</v>
  </rv>
  <rv s="0">
    <v>536870912</v>
    <v>Warsaw</v>
    <v>c79f30ac-b9a3-0949-6bdf-956551e5fc81</v>
    <v>en-US</v>
    <v>Map</v>
  </rv>
  <rv s="1">
    <fb>299036.516</fb>
    <v>29</v>
  </rv>
  <rv s="1">
    <fb>114.111779375092</fb>
    <v>32</v>
  </rv>
  <rv s="1">
    <fb>2.227478809383E-2</fb>
    <v>28</v>
  </rv>
  <rv s="1">
    <fb>3971.7997613105499</fb>
    <v>29</v>
  </rv>
  <rv s="1">
    <fb>1.46</fb>
    <v>30</v>
  </rv>
  <rv s="1">
    <fb>0.30883439025809101</fb>
    <v>28</v>
  </rv>
  <rv s="1">
    <fb>90.291375435655297</fb>
    <v>36</v>
  </rv>
  <rv s="1">
    <fb>592164400687.60706</fb>
    <v>34</v>
  </rv>
  <rv s="1">
    <fb>1.000159</fb>
    <v>28</v>
  </rv>
  <rv s="1">
    <fb>0.67827439999999994</fb>
    <v>28</v>
  </rv>
  <rv s="2">
    <v>38</v>
    <v>26</v>
    <v>1432</v>
    <v>6</v>
    <v>0</v>
    <v>Image of Poland</v>
  </rv>
  <rv s="1">
    <fb>3.8</fb>
    <v>36</v>
  </rv>
  <rv s="0">
    <v>805306368</v>
    <v>Krzysztof Tchórzewski (Minister)</v>
    <v>6b13d4e6-6d9e-4a69-b459-c93938f3a35a</v>
    <v>en-US</v>
    <v>Generic</v>
  </rv>
  <rv s="0">
    <v>805306368</v>
    <v>Andrzej Duda (President)</v>
    <v>fd659446-93d5-1c05-f501-9d102870ea43</v>
    <v>en-US</v>
    <v>Generic</v>
  </rv>
  <rv s="0">
    <v>805306368</v>
    <v>Mateusz Morawiecki (Prime Minister)</v>
    <v>0d18b0a0-3a62-782b-9156-6236fe9893be</v>
    <v>en-US</v>
    <v>Generic</v>
  </rv>
  <rv s="3">
    <v>434</v>
  </rv>
  <rv s="4">
    <v>https://www.bing.com/search?q=poland&amp;form=skydnc</v>
    <v>Learn more on Bing</v>
  </rv>
  <rv s="1">
    <fb>77.602439024390307</fb>
    <v>36</v>
  </rv>
  <rv s="1">
    <fb>151618860000</fb>
    <v>34</v>
  </rv>
  <rv s="1">
    <fb>2.93</fb>
    <v>33</v>
  </rv>
  <rv s="3">
    <v>435</v>
  </rv>
  <rv s="1">
    <fb>0.23246298360000001</fb>
    <v>28</v>
  </rv>
  <rv s="1">
    <fb>2.3788</fb>
    <v>30</v>
  </rv>
  <rv s="1">
    <fb>37970874</fb>
    <v>29</v>
  </rv>
  <rv s="1">
    <fb>0.38200000000000001</fb>
    <v>28</v>
  </rv>
  <rv s="1">
    <fb>0.56701000213622998</fb>
    <v>28</v>
  </rv>
  <rv s="0">
    <v>536870912</v>
    <v>Pomeranian Voivodeship</v>
    <v>765662c5-0a8a-9aea-8c1c-c063ec4e16f8</v>
    <v>en-US</v>
    <v>Map</v>
  </rv>
  <rv s="0">
    <v>536870912</v>
    <v>Silesian Voivodeship</v>
    <v>21f7e450-daba-be7f-4ac9-7f73980437c9</v>
    <v>en-US</v>
    <v>Map</v>
  </rv>
  <rv s="0">
    <v>536870912</v>
    <v>Lublin Voivodeship</v>
    <v>b5dea0b6-7035-ffe9-a5c1-a961fcb0e72e</v>
    <v>en-US</v>
    <v>Map</v>
  </rv>
  <rv s="0">
    <v>536870912</v>
    <v>Masovian Voivodeship</v>
    <v>32cae853-042c-0a77-5173-f511fead52f6</v>
    <v>en-US</v>
    <v>Map</v>
  </rv>
  <rv s="0">
    <v>536870912</v>
    <v>Łódź Voivodeship</v>
    <v>0fe063e3-0ad6-1012-edb0-f676300d33ea</v>
    <v>en-US</v>
    <v>Map</v>
  </rv>
  <rv s="0">
    <v>536870912</v>
    <v>Lower Silesian Voivodeship</v>
    <v>2c12027c-f1f3-15e4-470e-533d0b324b34</v>
    <v>en-US</v>
    <v>Map</v>
  </rv>
  <rv s="0">
    <v>536870912</v>
    <v>Lubusz Voivodeship</v>
    <v>c0d124dd-136d-3834-1fe8-efd33254942d</v>
    <v>en-US</v>
    <v>Map</v>
  </rv>
  <rv s="0">
    <v>536870912</v>
    <v>Kuyavian-Pomeranian Voivodeship</v>
    <v>2b254630-1d13-aca8-305f-0841a7ec6b83</v>
    <v>en-US</v>
    <v>Map</v>
  </rv>
  <rv s="0">
    <v>536870912</v>
    <v>Podlaskie Voivodeship</v>
    <v>82774917-52f8-91a2-e0f4-7810458bd6ed</v>
    <v>en-US</v>
    <v>Map</v>
  </rv>
  <rv s="0">
    <v>536870912</v>
    <v>Świętokrzyskie Voivodeship</v>
    <v>f361912e-d7ba-dd37-b583-2068d7a03177</v>
    <v>en-US</v>
    <v>Map</v>
  </rv>
  <rv s="0">
    <v>536870912</v>
    <v>Warmian-Masurian Voivodeship</v>
    <v>eed14489-8bcb-c40c-6362-4e95235cce3f</v>
    <v>en-US</v>
    <v>Map</v>
  </rv>
  <rv s="0">
    <v>536870912</v>
    <v>West Pomeranian Voivodeship</v>
    <v>af2cc162-3439-53b4-582b-cb4495bdbf8e</v>
    <v>en-US</v>
    <v>Map</v>
  </rv>
  <rv s="0">
    <v>536870912</v>
    <v>Greater Poland Voivodeship</v>
    <v>edec10d8-3c1d-302b-daa4-5a643ab293e8</v>
    <v>en-US</v>
    <v>Map</v>
  </rv>
  <rv s="0">
    <v>536870912</v>
    <v>Opole Voivodeship</v>
    <v>6a026a5e-de28-6062-3c38-7c6f4181e5bc</v>
    <v>en-US</v>
    <v>Map</v>
  </rv>
  <rv s="0">
    <v>536870912</v>
    <v>Lesser Poland Voivodeship</v>
    <v>efd58db8-b0c8-2329-0f3a-8adeab450d74</v>
    <v>en-US</v>
    <v>Map</v>
  </rv>
  <rv s="3">
    <v>436</v>
  </rv>
  <rv s="1">
    <fb>0.174019561608692</fb>
    <v>28</v>
  </rv>
  <rv s="1">
    <fb>0.40799999999999997</fb>
    <v>28</v>
  </rv>
  <rv s="1">
    <fb>3.4739999771118198E-2</fb>
    <v>37</v>
  </rv>
  <rv s="1">
    <fb>22796574</fb>
    <v>29</v>
  </rv>
  <rv s="13">
    <v>#VALUE!</v>
    <v>en-US</v>
    <v>1d6059a2-d1f1-d2d7-4261-dc7cd5cdb84b</v>
    <v>536870912</v>
    <v>1</v>
    <v>1431</v>
    <v>145</v>
    <v>Poland</v>
    <v>24</v>
    <v>25</v>
    <v>Map</v>
    <v>26</v>
    <v>158</v>
    <v>PL</v>
    <v>7739</v>
    <v>7740</v>
    <v>1808</v>
    <v>6215</v>
    <v>7741</v>
    <v>7742</v>
    <v>7743</v>
    <v>7744</v>
    <v>7745</v>
    <v>PLN</v>
    <v>Poland, officially the Republic of Poland, is a country in Central Europe. It is divided into 16 administrative provinces called voivodeships, covering an area of 312,696 km². Poland has a population of over 38 million and is the fifth-most populous member state of the European Union. Warsaw is the nation's capital and largest metropolis. Other major cities include Kraków, Łódź, Wrocław, Poznań, Gdańsk, and Szczecin.</v>
    <v>7746</v>
    <v>7747</v>
    <v>7748</v>
    <v>7749</v>
    <v>2840</v>
    <v>7750</v>
    <v>7751</v>
    <v>7752</v>
    <v>7753</v>
    <v>7754</v>
    <v>7742</v>
    <v>7758</v>
    <v>7759</v>
    <v>7760</v>
    <v>7761</v>
    <v>1067</v>
    <v>7762</v>
    <v>Poland</v>
    <v>Poland Is Not Yet Lost</v>
    <v>7763</v>
    <v>Republic of Poland</v>
    <v>7764</v>
    <v>7765</v>
    <v>7766</v>
    <v>516</v>
    <v>6513</v>
    <v>7767</v>
    <v>1162</v>
    <v>1650</v>
    <v>6045</v>
    <v>190</v>
    <v>7768</v>
    <v>7784</v>
    <v>7785</v>
    <v>149</v>
    <v>7786</v>
    <v>7787</v>
    <v>Poland</v>
    <v>7788</v>
    <v>mdp/vdpid/191</v>
  </rv>
  <rv s="0">
    <v>536870912</v>
    <v>Portugal</v>
    <v>9e917e65-c588-a0b7-f336-52fc6b5b2052</v>
    <v>en-US</v>
    <v>Map</v>
  </rv>
  <rv s="1">
    <fb>0.39452940398253294</fb>
    <v>28</v>
  </rv>
  <rv s="1">
    <fb>92212</fb>
    <v>29</v>
  </rv>
  <rv s="1">
    <fb>52000</fb>
    <v>29</v>
  </rv>
  <rv s="1">
    <fb>8.5</fb>
    <v>30</v>
  </rv>
  <rv s="1">
    <fb>351</fb>
    <v>31</v>
  </rv>
  <rv s="0">
    <v>536870912</v>
    <v>Lisbon</v>
    <v>9d006cb5-bff4-48b4-9c83-443eaf418b11</v>
    <v>en-US</v>
    <v>Map</v>
  </rv>
  <rv s="1">
    <fb>48741.764000000003</fb>
    <v>29</v>
  </rv>
  <rv s="1">
    <fb>110.624358614714</fb>
    <v>32</v>
  </rv>
  <rv s="1">
    <fb>3.3817841004612497E-3</fb>
    <v>28</v>
  </rv>
  <rv s="1">
    <fb>4662.6007998029399</fb>
    <v>29</v>
  </rv>
  <rv s="1">
    <fb>1.38</fb>
    <v>30</v>
  </rv>
  <rv s="1">
    <fb>0.34611423825368903</fb>
    <v>28</v>
  </rv>
  <rv s="1">
    <fb>77.024122555839</fb>
    <v>36</v>
  </rv>
  <rv s="1">
    <fb>237686075634.698</fb>
    <v>34</v>
  </rv>
  <rv s="1">
    <fb>1.0618313000000001</fb>
    <v>28</v>
  </rv>
  <rv s="1">
    <fb>0.63935809999999993</fb>
    <v>28</v>
  </rv>
  <rv s="2">
    <v>39</v>
    <v>26</v>
    <v>1440</v>
    <v>6</v>
    <v>0</v>
    <v>Image of Portugal</v>
  </rv>
  <rv s="0">
    <v>805306368</v>
    <v>António Costa (Prime Minister)</v>
    <v>461f25f6-d38c-4199-a2e3-c82f6d34e8cb</v>
    <v>en-US</v>
    <v>Generic</v>
  </rv>
  <rv s="0">
    <v>805306368</v>
    <v>Marcelo Rebelo de Sousa (President)</v>
    <v>cd15af88-d571-7e9f-0e69-8c7f54821ed3</v>
    <v>en-US</v>
    <v>Generic</v>
  </rv>
  <rv s="3">
    <v>437</v>
  </rv>
  <rv s="4">
    <v>https://www.bing.com/search?q=portugal&amp;form=skydnc</v>
    <v>Learn more on Bing</v>
  </rv>
  <rv s="1">
    <fb>81.3243902439024</fb>
    <v>36</v>
  </rv>
  <rv s="1">
    <fb>61933604857.411003</fb>
    <v>34</v>
  </rv>
  <rv s="1">
    <fb>3.78</fb>
    <v>33</v>
  </rv>
  <rv s="1">
    <fb>0.27650697260000001</fb>
    <v>28</v>
  </rv>
  <rv s="1">
    <fb>5.1239999999999997</fb>
    <v>30</v>
  </rv>
  <rv s="1">
    <fb>10269417</fb>
    <v>29</v>
  </rv>
  <rv s="1">
    <fb>0.41600000000000004</fb>
    <v>28</v>
  </rv>
  <rv s="1">
    <fb>0.58811000823974602</fb>
    <v>28</v>
  </rv>
  <rv s="0">
    <v>536870912</v>
    <v>Madeira</v>
    <v>fd1c338d-a716-e095-102a-5ac3106ddd68</v>
    <v>en-US</v>
    <v>Map</v>
  </rv>
  <rv s="0">
    <v>536870912</v>
    <v>Lisbon District</v>
    <v>9aabe4c9-f2ff-745a-22b7-741589d147d3</v>
    <v>en-US</v>
    <v>Map</v>
  </rv>
  <rv s="0">
    <v>536870912</v>
    <v>Azores</v>
    <v>162558d5-afd4-4b00-9d00-54ad16880f8b</v>
    <v>en-US</v>
    <v>Map</v>
  </rv>
  <rv s="0">
    <v>536870912</v>
    <v>Castelo Branco</v>
    <v>fb4769a8-e791-44cf-b415-49b116c2d850</v>
    <v>en-US</v>
    <v>Map</v>
  </rv>
  <rv s="0">
    <v>536870912</v>
    <v>Aveiro District</v>
    <v>2448fddc-7ab4-4061-c990-7ee0e882b83f</v>
    <v>en-US</v>
    <v>Map</v>
  </rv>
  <rv s="0">
    <v>536870912</v>
    <v>Vila Real</v>
    <v>16491095-1ede-45bc-b4f9-d0b768b902b4</v>
    <v>en-US</v>
    <v>Map</v>
  </rv>
  <rv s="0">
    <v>536870912</v>
    <v>Braga District</v>
    <v>bf9b0bf5-80ec-1d9e-e2bb-f15cfff91b3f</v>
    <v>en-US</v>
    <v>Map</v>
  </rv>
  <rv s="0">
    <v>536870912</v>
    <v>Bragança District</v>
    <v>511e9c5a-156c-4018-b440-d68a04fdd311</v>
    <v>en-US</v>
    <v>Map</v>
  </rv>
  <rv s="0">
    <v>536870912</v>
    <v>Coimbra District</v>
    <v>eaabde58-df44-d3f2-fcaf-2eb0b0c892ca</v>
    <v>en-US</v>
    <v>Map</v>
  </rv>
  <rv s="0">
    <v>536870912</v>
    <v>Viseu District</v>
    <v>4af2c91e-a2d9-03c8-4bcc-d0e611b7a836</v>
    <v>en-US</v>
    <v>Map</v>
  </rv>
  <rv s="0">
    <v>536870912</v>
    <v>Santarém District</v>
    <v>31ed3d3b-1669-48e6-9f45-7dff6e48107b</v>
    <v>en-US</v>
    <v>Map</v>
  </rv>
  <rv s="0">
    <v>536870912</v>
    <v>Leiria District</v>
    <v>1e45c3ae-38a6-3ec3-3187-2e72c0cad027</v>
    <v>en-US</v>
    <v>Map</v>
  </rv>
  <rv s="0">
    <v>536870912</v>
    <v>Porto District</v>
    <v>ab024f06-dfa0-f5d5-2ace-323a59e1c03f</v>
    <v>en-US</v>
    <v>Map</v>
  </rv>
  <rv s="0">
    <v>536870912</v>
    <v>Faro District</v>
    <v>0f961e40-6a20-4ce7-9c8b-3c9484a39b31</v>
    <v>en-US</v>
    <v>Map</v>
  </rv>
  <rv s="0">
    <v>536870912</v>
    <v>Beja District</v>
    <v>57132a4f-ab86-49cc-9a10-eea78fe194c6</v>
    <v>en-US</v>
    <v>Map</v>
  </rv>
  <rv s="0">
    <v>536870912</v>
    <v>Guarda District</v>
    <v>a6ab4e89-16d3-c736-2651-53af26e5c9fb</v>
    <v>en-US</v>
    <v>Map</v>
  </rv>
  <rv s="0">
    <v>536870912</v>
    <v>Viana do Castelo District</v>
    <v>e82c5675-25b8-35f8-dd22-1d162bbc45bd</v>
    <v>en-US</v>
    <v>Map</v>
  </rv>
  <rv s="0">
    <v>536870912</v>
    <v>Setúbal District</v>
    <v>2443fa57-ba7a-ca6f-6988-b7bb998c209d</v>
    <v>en-US</v>
    <v>Map</v>
  </rv>
  <rv s="0">
    <v>536870912</v>
    <v>Portalegre District</v>
    <v>0509a564-38fa-4a46-85bd-79ea9cfb105b</v>
    <v>en-US</v>
    <v>Map</v>
  </rv>
  <rv s="0">
    <v>536870912</v>
    <v>Évora District</v>
    <v>9f2c1154-ba9c-42db-b07d-6ac93b22f847</v>
    <v>en-US</v>
    <v>Map</v>
  </rv>
  <rv s="3">
    <v>438</v>
  </rv>
  <rv s="1">
    <fb>0.227551770073532</fb>
    <v>28</v>
  </rv>
  <rv s="1">
    <fb>6.33400011062622E-2</fb>
    <v>37</v>
  </rv>
  <rv s="1">
    <fb>6753579</fb>
    <v>29</v>
  </rv>
  <rv s="13">
    <v>#VALUE!</v>
    <v>en-US</v>
    <v>9e917e65-c588-a0b7-f336-52fc6b5b2052</v>
    <v>536870912</v>
    <v>1</v>
    <v>1439</v>
    <v>145</v>
    <v>Portugal</v>
    <v>24</v>
    <v>25</v>
    <v>Map</v>
    <v>26</v>
    <v>227</v>
    <v>PT</v>
    <v>7791</v>
    <v>7792</v>
    <v>7793</v>
    <v>7794</v>
    <v>7795</v>
    <v>7796</v>
    <v>7797</v>
    <v>7798</v>
    <v>7799</v>
    <v>EUR</v>
    <v>Portugal, officially the Portuguese Republic, is a country whose mainland is located on the Iberian Peninsula of Southwestern Europe, and whose territory also includes the Atlantic archipelagos of the Azores and Madeira. It features the westernmost point in continental Europe, and its Iberian portion is bordered to the west and south by the Atlantic Ocean and to the north and east by Spain, the sole country to have a land border with Portugal. Its two archipelagos form two autonomous regions with their own regional governments. Lisbon is the capital and largest city.</v>
    <v>7800</v>
    <v>7801</v>
    <v>7802</v>
    <v>7803</v>
    <v>3827</v>
    <v>7804</v>
    <v>7805</v>
    <v>7806</v>
    <v>7807</v>
    <v>564</v>
    <v>7796</v>
    <v>7810</v>
    <v>7811</v>
    <v>7812</v>
    <v>7813</v>
    <v>2491</v>
    <v>7814</v>
    <v>Portugal</v>
    <v>A Portuguesa</v>
    <v>317</v>
    <v>Portugal</v>
    <v>7815</v>
    <v>7816</v>
    <v>7817</v>
    <v>579</v>
    <v>4762</v>
    <v>7818</v>
    <v>1259</v>
    <v>583</v>
    <v>918</v>
    <v>104</v>
    <v>7819</v>
    <v>7840</v>
    <v>7841</v>
    <v>6631</v>
    <v>5949</v>
    <v>7842</v>
    <v>Portugal</v>
    <v>7843</v>
    <v>mdp/vdpid/193</v>
  </rv>
  <rv s="0">
    <v>536870912</v>
    <v>Qatar</v>
    <v>12aef15b-0748-2538-a691-1f10b68d6fc2</v>
    <v>en-US</v>
    <v>Map</v>
  </rv>
  <rv s="1">
    <fb>5.7708871662360002E-2</fb>
    <v>28</v>
  </rv>
  <rv s="1">
    <fb>11586</fb>
    <v>29</v>
  </rv>
  <rv s="1">
    <fb>9.5410000000000004</fb>
    <v>30</v>
  </rv>
  <rv s="1">
    <fb>974</fb>
    <v>31</v>
  </rv>
  <rv s="0">
    <v>536870912</v>
    <v>Doha</v>
    <v>c5b0d5d3-8bd3-bd8d-1f71-c25a489a1a0d</v>
    <v>en-US</v>
    <v>Map</v>
  </rv>
  <rv s="1">
    <fb>103259.053</fb>
    <v>29</v>
  </rv>
  <rv s="1">
    <fb>115.380849813981</fb>
    <v>32</v>
  </rv>
  <rv s="1">
    <fb>-6.6664112486110204E-3</fb>
    <v>28</v>
  </rv>
  <rv s="1">
    <fb>14781.648325999</fb>
    <v>29</v>
  </rv>
  <rv s="1">
    <fb>1.8660000000000001</fb>
    <v>30</v>
  </rv>
  <rv s="1">
    <fb>0</fb>
    <v>28</v>
  </rv>
  <rv s="1">
    <fb>99.995026721051204</fb>
    <v>36</v>
  </rv>
  <rv s="1">
    <fb>183466208791.20901</fb>
    <v>34</v>
  </rv>
  <rv s="1">
    <fb>1.0384244</fb>
    <v>28</v>
  </rv>
  <rv s="1">
    <fb>0.1786992</fb>
    <v>28</v>
  </rv>
  <rv s="2">
    <v>40</v>
    <v>26</v>
    <v>1453</v>
    <v>6</v>
    <v>0</v>
    <v>Image of Qatar</v>
  </rv>
  <rv s="1">
    <fb>5.8</fb>
    <v>36</v>
  </rv>
  <rv s="0">
    <v>805306368</v>
    <v>Tamim bin Hamad Al Thani (Emir)</v>
    <v>a1db2975-3bae-c431-415e-f2760e58c99a</v>
    <v>en-US</v>
    <v>Generic</v>
  </rv>
  <rv s="3">
    <v>439</v>
  </rv>
  <rv s="4">
    <v>https://www.bing.com/search?q=qatar+country&amp;form=skydnc</v>
    <v>Learn more on Bing</v>
  </rv>
  <rv s="1">
    <fb>80.099999999999994</fb>
    <v>36</v>
  </rv>
  <rv s="1">
    <fb>160050720000</fb>
    <v>34</v>
  </rv>
  <rv s="1">
    <fb>6.2283750999999998E-2</fb>
    <v>28</v>
  </rv>
  <rv s="1">
    <fb>2.4851999999999999</fb>
    <v>30</v>
  </rv>
  <rv s="1">
    <fb>2832067</fb>
    <v>29</v>
  </rv>
  <rv s="1">
    <fb>0.86819999694824201</fb>
    <v>28</v>
  </rv>
  <rv s="0">
    <v>536870912</v>
    <v>Al Rayyan</v>
    <v>9bf93336-1924-2e5e-cb2a-f85b1cc21f34</v>
    <v>en-US</v>
    <v>Map</v>
  </rv>
  <rv s="0">
    <v>536870912</v>
    <v>Al Wakrah</v>
    <v>4c88a270-4eb0-5c50-1314-b484c89246f1</v>
    <v>en-US</v>
    <v>Map</v>
  </rv>
  <rv s="0">
    <v>536870912</v>
    <v>Al Khor</v>
    <v>72adf305-d5e2-3388-1472-17d5f43e48a9</v>
    <v>en-US</v>
    <v>Map</v>
  </rv>
  <rv s="0">
    <v>536870912</v>
    <v>Umm Salal</v>
    <v>2178500b-c8f4-b470-ce7b-5b59055fa6bb</v>
    <v>en-US</v>
    <v>Map</v>
  </rv>
  <rv s="0">
    <v>536870912</v>
    <v>Al Daayen</v>
    <v>62a5b4cd-c677-fab5-a1cf-e2b759d10eba</v>
    <v>en-US</v>
    <v>Map</v>
  </rv>
  <rv s="0">
    <v>536870912</v>
    <v>Al Shamal</v>
    <v>0e293f7b-8248-ad3b-91d1-bd49d93a952b</v>
    <v>en-US</v>
    <v>Map</v>
  </rv>
  <rv s="3">
    <v>440</v>
  </rv>
  <rv s="1">
    <fb>0.14654950961848401</fb>
    <v>28</v>
  </rv>
  <rv s="1">
    <fb>9.0999998152255994E-4</fb>
    <v>37</v>
  </rv>
  <rv s="1">
    <fb>2809071</fb>
    <v>29</v>
  </rv>
  <rv s="70">
    <v>#VALUE!</v>
    <v>en-US</v>
    <v>12aef15b-0748-2538-a691-1f10b68d6fc2</v>
    <v>536870912</v>
    <v>1</v>
    <v>1450</v>
    <v>1451</v>
    <v>Qatar</v>
    <v>24</v>
    <v>25</v>
    <v>Map</v>
    <v>26</v>
    <v>1452</v>
    <v>QA</v>
    <v>7846</v>
    <v>7847</v>
    <v>5765</v>
    <v>7848</v>
    <v>7849</v>
    <v>7850</v>
    <v>7851</v>
    <v>7852</v>
    <v>7853</v>
    <v>QAR</v>
    <v>Qatar, officially the State of Qatar, is a country in Western Asia. It occupies the small Qatar Peninsula on the northeastern coast of the Arabian Peninsula, and shares its sole land border with neighbouring Gulf Cooperation Council monarchy Saudi Arabia to the south, with the rest of its territory surrounded by the Persian Gulf. The Gulf of Bahrain, an inlet of the Persian Gulf, separates Qatar from nearby Bahrain. The capital is Doha, home to over 80% of the nation's population.</v>
    <v>7854</v>
    <v>7855</v>
    <v>7856</v>
    <v>7857</v>
    <v>2850</v>
    <v>7858</v>
    <v>7859</v>
    <v>7860</v>
    <v>7861</v>
    <v>7862</v>
    <v>7850</v>
    <v>7864</v>
    <v>7865</v>
    <v>7866</v>
    <v>7867</v>
    <v>3202</v>
    <v>Qatar</v>
    <v>As-Salam al-Amiri</v>
    <v>5460</v>
    <v>State of Qatar</v>
    <v>7868</v>
    <v>7869</v>
    <v>7870</v>
    <v>7871</v>
    <v>7878</v>
    <v>7879</v>
    <v>873</v>
    <v>3327</v>
    <v>7880</v>
    <v>Qatar</v>
    <v>7881</v>
    <v>mdp/vdpid/197</v>
  </rv>
  <rv s="0">
    <v>536870912</v>
    <v>Romania</v>
    <v>0cc489d5-ff53-84f1-4fcc-76525efef33a</v>
    <v>en-US</v>
    <v>Map</v>
  </rv>
  <rv s="1">
    <fb>0.58766515994436697</fb>
    <v>28</v>
  </rv>
  <rv s="1">
    <fb>238391</fb>
    <v>29</v>
  </rv>
  <rv s="1">
    <fb>126000</fb>
    <v>29</v>
  </rv>
  <rv s="1">
    <fb>40</fb>
    <v>31</v>
  </rv>
  <rv s="0">
    <v>536870912</v>
    <v>Bucharest</v>
    <v>42022f97-112e-58a6-70f5-9536b20ee957</v>
    <v>en-US</v>
    <v>Map</v>
  </rv>
  <rv s="1">
    <fb>69258.629000000001</fb>
    <v>29</v>
  </rv>
  <rv s="1">
    <fb>123.780383348878</fb>
    <v>32</v>
  </rv>
  <rv s="1">
    <fb>3.8278543259942802E-2</fb>
    <v>28</v>
  </rv>
  <rv s="1">
    <fb>2584.4117872644301</fb>
    <v>29</v>
  </rv>
  <rv s="1">
    <fb>0.301208283871371</fb>
    <v>28</v>
  </rv>
  <rv s="1">
    <fb>72.523694574412801</fb>
    <v>36</v>
  </rv>
  <rv s="1">
    <fb>250077444017.08401</fb>
    <v>34</v>
  </rv>
  <rv s="1">
    <fb>0.85150870000000001</fb>
    <v>28</v>
  </rv>
  <rv s="1">
    <fb>0.4938187</fb>
    <v>28</v>
  </rv>
  <rv s="2">
    <v>41</v>
    <v>26</v>
    <v>1465</v>
    <v>6</v>
    <v>0</v>
    <v>Image of Romania</v>
  </rv>
  <rv s="0">
    <v>805306368</v>
    <v>Klaus Iohannis (President)</v>
    <v>7ff325b6-eaf2-021c-bc2a-09373a9427f3</v>
    <v>en-US</v>
    <v>Generic</v>
  </rv>
  <rv s="3">
    <v>441</v>
  </rv>
  <rv s="4">
    <v>https://www.bing.com/search?q=romania&amp;form=skydnc</v>
    <v>Learn more on Bing</v>
  </rv>
  <rv s="1">
    <fb>75.358536585365897</fb>
    <v>36</v>
  </rv>
  <rv s="1">
    <fb>26110300000</fb>
    <v>34</v>
  </rv>
  <rv s="1">
    <fb>2.25</fb>
    <v>33</v>
  </rv>
  <rv s="1">
    <fb>0.21276716530000001</fb>
    <v>28</v>
  </rv>
  <rv s="1">
    <fb>2.9807000000000001</fb>
    <v>30</v>
  </rv>
  <rv s="1">
    <fb>19356544</fb>
    <v>29</v>
  </rv>
  <rv s="1">
    <fb>0.247</fb>
    <v>28</v>
  </rv>
  <rv s="1">
    <fb>0.54661998748779295</fb>
    <v>28</v>
  </rv>
  <rv s="0">
    <v>536870912</v>
    <v>Călărași County</v>
    <v>cd578b99-3dd3-5dea-7c8b-4e9135436f97</v>
    <v>en-US</v>
    <v>Map</v>
  </rv>
  <rv s="0">
    <v>536870912</v>
    <v>Alba County</v>
    <v>c21726c8-9ad7-eaa6-44f2-a2dae7e40e2c</v>
    <v>en-US</v>
    <v>Map</v>
  </rv>
  <rv s="0">
    <v>536870912</v>
    <v>Cluj County</v>
    <v>28809817-0c91-c619-fb4f-e8e5cb804a76</v>
    <v>en-US</v>
    <v>Map</v>
  </rv>
  <rv s="0">
    <v>536870912</v>
    <v>Arad County</v>
    <v>09ac14dd-d901-08ce-e6d7-7050564ba78d</v>
    <v>en-US</v>
    <v>Map</v>
  </rv>
  <rv s="0">
    <v>536870912</v>
    <v>Sibiu County</v>
    <v>3f30d65f-4841-e070-8804-06cea2d2f5a4</v>
    <v>en-US</v>
    <v>Map</v>
  </rv>
  <rv s="0">
    <v>536870912</v>
    <v>Mureș County</v>
    <v>3f4266e8-0170-a113-1032-f94336eaafdf</v>
    <v>en-US</v>
    <v>Map</v>
  </rv>
  <rv s="0">
    <v>536870912</v>
    <v>Buzău County</v>
    <v>bdcbd591-5cd3-ea51-a909-f9e3a7d9135d</v>
    <v>en-US</v>
    <v>Map</v>
  </rv>
  <rv s="0">
    <v>536870912</v>
    <v>Dâmbovița County</v>
    <v>d8b28916-b16c-a4e5-b155-271ef6e4a2c2</v>
    <v>en-US</v>
    <v>Map</v>
  </rv>
  <rv s="0">
    <v>536870912</v>
    <v>Argeș County</v>
    <v>318eeda4-9dd3-e3c1-6d05-5e140d88acfc</v>
    <v>en-US</v>
    <v>Map</v>
  </rv>
  <rv s="0">
    <v>536870912</v>
    <v>Brașov County</v>
    <v>86db4373-f44e-f2af-1043-8cad4ea43afc</v>
    <v>en-US</v>
    <v>Map</v>
  </rv>
  <rv s="0">
    <v>536870912</v>
    <v>Constanța County</v>
    <v>0cdf21be-08e7-570f-51e1-921e4da71ed5</v>
    <v>en-US</v>
    <v>Map</v>
  </rv>
  <rv s="0">
    <v>536870912</v>
    <v>Iași County</v>
    <v>2be9dc91-9009-1844-f4a7-f66e4de3e1e2</v>
    <v>en-US</v>
    <v>Map</v>
  </rv>
  <rv s="0">
    <v>536870912</v>
    <v>Timiș County</v>
    <v>655fa6eb-9e3d-05b3-4101-2413d655f1ff</v>
    <v>en-US</v>
    <v>Map</v>
  </rv>
  <rv s="0">
    <v>536870912</v>
    <v>Botoșani County</v>
    <v>feff5245-d038-86d5-5930-7c8208872ee3</v>
    <v>en-US</v>
    <v>Map</v>
  </rv>
  <rv s="0">
    <v>536870912</v>
    <v>Bistrița-Năsăud County</v>
    <v>d0dac3d9-f47e-2719-abf6-372b00ae7ae0</v>
    <v>en-US</v>
    <v>Map</v>
  </rv>
  <rv s="0">
    <v>536870912</v>
    <v>Bacău County</v>
    <v>61b312d7-17c7-cfe6-4e56-77816817f56b</v>
    <v>en-US</v>
    <v>Map</v>
  </rv>
  <rv s="0">
    <v>536870912</v>
    <v>Giurgiu County</v>
    <v>ff095b0d-49c5-6888-d3bc-754012945cca</v>
    <v>en-US</v>
    <v>Map</v>
  </rv>
  <rv s="0">
    <v>536870912</v>
    <v>Caraș-Severin County</v>
    <v>f236c4b6-3033-3e05-9418-43c6d669da82</v>
    <v>en-US</v>
    <v>Map</v>
  </rv>
  <rv s="0">
    <v>536870912</v>
    <v>Ialomița County</v>
    <v>fc33a349-ea3d-08f4-c751-0ae5b7dcfa8c</v>
    <v>en-US</v>
    <v>Map</v>
  </rv>
  <rv s="0">
    <v>536870912</v>
    <v>Neamț County</v>
    <v>10688e6f-8161-14e3-8c27-cb9bb5be1f19</v>
    <v>en-US</v>
    <v>Map</v>
  </rv>
  <rv s="0">
    <v>536870912</v>
    <v>Bihor County</v>
    <v>3952dd81-0984-acbe-245c-8b3054ef95c9</v>
    <v>en-US</v>
    <v>Map</v>
  </rv>
  <rv s="0">
    <v>536870912</v>
    <v>Dolj County</v>
    <v>dea77125-28db-fbbc-ff54-52cbc5d207dd</v>
    <v>en-US</v>
    <v>Map</v>
  </rv>
  <rv s="0">
    <v>536870912</v>
    <v>Galați County</v>
    <v>ab9506dc-8457-ead3-6440-afd79051c3b0</v>
    <v>en-US</v>
    <v>Map</v>
  </rv>
  <rv s="0">
    <v>536870912</v>
    <v>Maramureș County</v>
    <v>4ed7d056-ef13-2d0e-56a6-e9da21330a94</v>
    <v>en-US</v>
    <v>Map</v>
  </rv>
  <rv s="0">
    <v>536870912</v>
    <v>Brăila County</v>
    <v>0a804e68-4031-607a-3fa0-df03c2b648d2</v>
    <v>en-US</v>
    <v>Map</v>
  </rv>
  <rv s="0">
    <v>536870912</v>
    <v>Ilfov County</v>
    <v>d6b13ffc-3490-2609-746c-5b9daf56e5ee</v>
    <v>en-US</v>
    <v>Map</v>
  </rv>
  <rv s="0">
    <v>536870912</v>
    <v>Suceava County</v>
    <v>0730647e-3d4b-ffb2-f452-53c11e65cf8d</v>
    <v>en-US</v>
    <v>Map</v>
  </rv>
  <rv s="0">
    <v>536870912</v>
    <v>Harghita County</v>
    <v>8378f330-84ea-467e-8a66-f27ad353cd4c</v>
    <v>en-US</v>
    <v>Map</v>
  </rv>
  <rv s="0">
    <v>536870912</v>
    <v>Tulcea County</v>
    <v>85222a52-a63f-ea94-229e-d38e8da96a5e</v>
    <v>en-US</v>
    <v>Map</v>
  </rv>
  <rv s="0">
    <v>536870912</v>
    <v>Vaslui County</v>
    <v>f808d8c2-0910-ed03-f4de-05f9fae6976f</v>
    <v>en-US</v>
    <v>Map</v>
  </rv>
  <rv s="0">
    <v>536870912</v>
    <v>Vâlcea County</v>
    <v>7bfc5a59-d44b-48f9-b75d-740ad5186eaa</v>
    <v>en-US</v>
    <v>Map</v>
  </rv>
  <rv s="0">
    <v>536870912</v>
    <v>Prahova County</v>
    <v>ef7d6b15-b80b-c2ac-d5e3-b2a9061583d8</v>
    <v>en-US</v>
    <v>Map</v>
  </rv>
  <rv s="0">
    <v>536870912</v>
    <v>Hunedoara County</v>
    <v>202a8128-b503-a325-37e5-8e5e68c15867</v>
    <v>en-US</v>
    <v>Map</v>
  </rv>
  <rv s="0">
    <v>536870912</v>
    <v>Sălaj County</v>
    <v>a1b242e4-860b-a6ec-6f82-2159334291e6</v>
    <v>en-US</v>
    <v>Map</v>
  </rv>
  <rv s="0">
    <v>536870912</v>
    <v>Gorj County</v>
    <v>9f8069d1-da23-e934-5858-395dd70ecd4a</v>
    <v>en-US</v>
    <v>Map</v>
  </rv>
  <rv s="0">
    <v>536870912</v>
    <v>Covasna County</v>
    <v>fa5ce805-c93a-97b6-9e15-4b761a9b83c6</v>
    <v>en-US</v>
    <v>Map</v>
  </rv>
  <rv s="0">
    <v>536870912</v>
    <v>Satu Mare County</v>
    <v>61f38a75-f137-9e6e-2306-81c1a708240e</v>
    <v>en-US</v>
    <v>Map</v>
  </rv>
  <rv s="0">
    <v>536870912</v>
    <v>Mehedinți County</v>
    <v>4281fa8c-81b5-1f40-b397-e1eb6ba2dc78</v>
    <v>en-US</v>
    <v>Map</v>
  </rv>
  <rv s="0">
    <v>536870912</v>
    <v>Teleorman County</v>
    <v>a13105c9-1956-9418-947c-69c3f670616f</v>
    <v>en-US</v>
    <v>Map</v>
  </rv>
  <rv s="0">
    <v>536870912</v>
    <v>Olt County</v>
    <v>b11684a9-7647-de09-64a1-49b27c0b2422</v>
    <v>en-US</v>
    <v>Map</v>
  </rv>
  <rv s="0">
    <v>536870912</v>
    <v>Vrancea County</v>
    <v>9ed2ae9a-d03d-2bb8-9374-23833b05fc4c</v>
    <v>en-US</v>
    <v>Map</v>
  </rv>
  <rv s="3">
    <v>442</v>
  </rv>
  <rv s="1">
    <fb>0.14584834808348801</fb>
    <v>28</v>
  </rv>
  <rv s="1">
    <fb>3.9760000705719001E-2</fb>
    <v>37</v>
  </rv>
  <rv s="1">
    <fb>10468793</fb>
    <v>29</v>
  </rv>
  <rv s="13">
    <v>#VALUE!</v>
    <v>en-US</v>
    <v>0cc489d5-ff53-84f1-4fcc-76525efef33a</v>
    <v>536870912</v>
    <v>1</v>
    <v>1463</v>
    <v>145</v>
    <v>Romania</v>
    <v>24</v>
    <v>25</v>
    <v>Map</v>
    <v>26</v>
    <v>1464</v>
    <v>RO</v>
    <v>7884</v>
    <v>7885</v>
    <v>7886</v>
    <v>4272</v>
    <v>7887</v>
    <v>7888</v>
    <v>7889</v>
    <v>7890</v>
    <v>7891</v>
    <v>RON</v>
    <v>Romania is a country located at the crossroads of Central, Eastern, and Southeastern Europe. It borders Bulgaria to the south, Ukraine to the north, Hungary to the west, Serbia to the southwest, Moldova to the east, and the Black Sea to the southeast. It has a predominantly temperate-continental climate, and an area of 238,397 km², with a population of around 19 million. Romania is the twelfth-largest country in Europe and the sixth-most populous member state of the European Union. Its capital and largest city is Bucharest, and other major urban areas include Iași, Cluj-Napoca, Timișoara, Constanța, Craiova, Sibiu, Brașov, and Galați.</v>
    <v>7892</v>
    <v>4358</v>
    <v>7893</v>
    <v>7894</v>
    <v>5294</v>
    <v>7895</v>
    <v>7896</v>
    <v>7897</v>
    <v>7898</v>
    <v>851</v>
    <v>7888</v>
    <v>7900</v>
    <v>7901</v>
    <v>7902</v>
    <v>7903</v>
    <v>5304</v>
    <v>7904</v>
    <v>Romania</v>
    <v>Deșteaptă-te, române!</v>
    <v>6386</v>
    <v>Romania</v>
    <v>7905</v>
    <v>7906</v>
    <v>7907</v>
    <v>7908</v>
    <v>6190</v>
    <v>3050</v>
    <v>2321</v>
    <v>4845</v>
    <v>1651</v>
    <v>3381</v>
    <v>7909</v>
    <v>7951</v>
    <v>7952</v>
    <v>1618</v>
    <v>6291</v>
    <v>7953</v>
    <v>Romania</v>
    <v>7954</v>
    <v>mdp/vdpid/200</v>
  </rv>
  <rv s="0">
    <v>536870912</v>
    <v>Russia</v>
    <v>ed4fce79-8ad4-352b-205b-e4db36c49bbe</v>
    <v>en-US</v>
    <v>Map</v>
  </rv>
  <rv s="1">
    <fb>0.13294470341402198</fb>
    <v>28</v>
  </rv>
  <rv s="1">
    <fb>17098240</fb>
    <v>29</v>
  </rv>
  <rv s="1">
    <fb>1454000</fb>
    <v>29</v>
  </rv>
  <rv s="1">
    <fb>11.5</fb>
    <v>30</v>
  </rv>
  <rv s="0">
    <v>536870912</v>
    <v>Moscow</v>
    <v>6bb559e5-6af9-adf8-d8bc-7f999aba8a3a</v>
    <v>en-US</v>
    <v>Map</v>
  </rv>
  <rv s="1">
    <fb>1732026.7760000001</fb>
    <v>29</v>
  </rv>
  <rv s="1">
    <fb>180.74643865422601</fb>
    <v>32</v>
  </rv>
  <rv s="1">
    <fb>4.4703597689969995E-2</fb>
    <v>28</v>
  </rv>
  <rv s="1">
    <fb>6602.6575252928196</fb>
    <v>29</v>
  </rv>
  <rv s="1">
    <fb>1.57</fb>
    <v>30</v>
  </rv>
  <rv s="1">
    <fb>0.49758561923004796</fb>
    <v>28</v>
  </rv>
  <rv s="1">
    <fb>92.142875817828696</fb>
    <v>36</v>
  </rv>
  <rv s="1">
    <fb>0.59</fb>
    <v>33</v>
  </rv>
  <rv s="1">
    <fb>1699876578871.3501</fb>
    <v>34</v>
  </rv>
  <rv s="1">
    <fb>1.0258246</fb>
    <v>28</v>
  </rv>
  <rv s="1">
    <fb>0.81909310000000002</fb>
    <v>28</v>
  </rv>
  <rv s="2">
    <v>42</v>
    <v>26</v>
    <v>1475</v>
    <v>6</v>
    <v>0</v>
    <v>Image of Russia</v>
  </rv>
  <rv s="0">
    <v>805306368</v>
    <v>Vladimir Putin (President)</v>
    <v>60d41b9e-06ae-967b-bcc5-97ad4a13d29c</v>
    <v>en-US</v>
    <v>Generic</v>
  </rv>
  <rv s="3">
    <v>443</v>
  </rv>
  <rv s="4">
    <v>https://www.bing.com/search?q=russia&amp;form=skydnc</v>
    <v>Learn more on Bing</v>
  </rv>
  <rv s="1">
    <fb>72.657317073170702</fb>
    <v>36</v>
  </rv>
  <rv s="1">
    <fb>576116340000</fb>
    <v>34</v>
  </rv>
  <rv s="1">
    <fb>17</fb>
    <v>36</v>
  </rv>
  <rv s="3">
    <v>444</v>
  </rv>
  <rv s="1">
    <fb>0.36436404289999996</fb>
    <v>28</v>
  </rv>
  <rv s="1">
    <fb>4.0138999999999996</fb>
    <v>30</v>
  </rv>
  <rv s="1">
    <fb>144373535</fb>
    <v>29</v>
  </rv>
  <rv s="1">
    <fb>0.45100000000000001</fb>
    <v>28</v>
  </rv>
  <rv s="1">
    <fb>7.0999999999999994E-2</fb>
    <v>28</v>
  </rv>
  <rv s="1">
    <fb>0.61800998687744102</fb>
    <v>28</v>
  </rv>
  <rv s="0">
    <v>536870912</v>
    <v>Saint Petersburg</v>
    <v>e3ed1086-8cd2-4813-dfa1-22d6666852c7</v>
    <v>en-US</v>
    <v>Map</v>
  </rv>
  <rv s="0">
    <v>536870912</v>
    <v>Moscow Oblast</v>
    <v>dd63de90-3429-69f1-11c7-7129ec818a44</v>
    <v>en-US</v>
    <v>Map</v>
  </rv>
  <rv s="0">
    <v>536870912</v>
    <v>Karelia</v>
    <v>b542b037-34d5-6ff0-91c9-63d232429e90</v>
    <v>en-US</v>
    <v>Map</v>
  </rv>
  <rv s="0">
    <v>536870912</v>
    <v>Tatarstan</v>
    <v>7e36bead-7c24-03eb-3164-2a047e5b7eb1</v>
    <v>en-US</v>
    <v>Map</v>
  </rv>
  <rv s="0">
    <v>536870912</v>
    <v>Bashkortostan</v>
    <v>fc6eab09-3383-820f-1442-4f6dde32cbf9</v>
    <v>en-US</v>
    <v>Map</v>
  </rv>
  <rv s="0">
    <v>536870912</v>
    <v>Stavropol Krai</v>
    <v>cea31d3e-370c-d7b9-8aa9-739d9a55a85a</v>
    <v>en-US</v>
    <v>Map</v>
  </rv>
  <rv s="0">
    <v>536870912</v>
    <v>Sakhalin Oblast</v>
    <v>a0ca8508-79a7-09d7-1e4f-84e80916d921</v>
    <v>en-US</v>
    <v>Map</v>
  </rv>
  <rv s="0">
    <v>536870912</v>
    <v>Chechnya</v>
    <v>380a5b31-8fbf-1061-698e-34d4218fc514</v>
    <v>en-US</v>
    <v>Map</v>
  </rv>
  <rv s="0">
    <v>536870912</v>
    <v>Novosibirsk Oblast</v>
    <v>e05e3666-c6d4-b98c-cf0b-3f8fbdcca509</v>
    <v>en-US</v>
    <v>Map</v>
  </rv>
  <rv s="0">
    <v>536870912</v>
    <v>Primorsky Krai</v>
    <v>c162694d-0600-3d2a-14ab-bd32888d7c8d</v>
    <v>en-US</v>
    <v>Map</v>
  </rv>
  <rv s="0">
    <v>536870912</v>
    <v>Kaliningrad Oblast</v>
    <v>7898a7d2-2c53-4ac9-fd66-da04a64ed92e</v>
    <v>en-US</v>
    <v>Map</v>
  </rv>
  <rv s="0">
    <v>536870912</v>
    <v>Chuvashia</v>
    <v>52dde999-303c-705c-0053-8cd4a44ea3bc</v>
    <v>en-US</v>
    <v>Map</v>
  </rv>
  <rv s="0">
    <v>536870912</v>
    <v>Tuva</v>
    <v>ab07bfe8-07ff-28f8-5b60-d4cd5e7f48f8</v>
    <v>en-US</v>
    <v>Map</v>
  </rv>
  <rv s="0">
    <v>536870912</v>
    <v>Dagestan</v>
    <v>7be0631e-08a6-71a2-bd8f-1be3fab541d4</v>
    <v>en-US</v>
    <v>Map</v>
  </rv>
  <rv s="0">
    <v>536870912</v>
    <v>Altai Republic</v>
    <v>bc671e26-2d75-8823-293a-5af58859f724</v>
    <v>en-US</v>
    <v>Map</v>
  </rv>
  <rv s="0">
    <v>536870912</v>
    <v>Chukotka Autonomous Okrug</v>
    <v>32d0b1a4-54c8-f9af-b97c-f05f93680504</v>
    <v>en-US</v>
    <v>Map</v>
  </rv>
  <rv s="0">
    <v>536870912</v>
    <v>Khanty-Mansi Autonomous Okrug</v>
    <v>c54c2f51-aac8-6ea4-fc82-3027ba8cc45b</v>
    <v>en-US</v>
    <v>Map</v>
  </rv>
  <rv s="0">
    <v>536870912</v>
    <v>Khabarovsk Krai</v>
    <v>02068939-5788-e619-fddd-7743d37b74b3</v>
    <v>en-US</v>
    <v>Map</v>
  </rv>
  <rv s="0">
    <v>536870912</v>
    <v>Kabardino-Balkaria</v>
    <v>3c3eefab-1013-5556-2903-4a792d0de818</v>
    <v>en-US</v>
    <v>Map</v>
  </rv>
  <rv s="0">
    <v>536870912</v>
    <v>Sverdlovsk Oblast</v>
    <v>32643100-03ea-0c14-f58e-a7d70c8c1468</v>
    <v>en-US</v>
    <v>Map</v>
  </rv>
  <rv s="0">
    <v>536870912</v>
    <v>Udmurtia</v>
    <v>9650b146-7f52-f62d-cc53-c0f71081c647</v>
    <v>en-US</v>
    <v>Map</v>
  </rv>
  <rv s="0">
    <v>536870912</v>
    <v>Buryatia</v>
    <v>559aae54-84df-2df7-b208-d0e2975a541f</v>
    <v>en-US</v>
    <v>Map</v>
  </rv>
  <rv s="0">
    <v>536870912</v>
    <v>Adygea</v>
    <v>22b5ba45-672e-34b8-e6f1-db4a112d6473</v>
    <v>en-US</v>
    <v>Map</v>
  </rv>
  <rv s="0">
    <v>536870912</v>
    <v>Tomsk Oblast</v>
    <v>4833e982-a51c-b27a-99ba-c7aa39fdbfc5</v>
    <v>en-US</v>
    <v>Map</v>
  </rv>
  <rv s="0">
    <v>536870912</v>
    <v>Kaluga Oblast</v>
    <v>97df7123-82c1-1ae8-dc29-631fa213b57f</v>
    <v>en-US</v>
    <v>Map</v>
  </rv>
  <rv s="0">
    <v>536870912</v>
    <v>Kalmykia</v>
    <v>aa5d46bb-1a45-ccab-629e-32a57e11433b</v>
    <v>en-US</v>
    <v>Map</v>
  </rv>
  <rv s="0">
    <v>536870912</v>
    <v>Khakassia</v>
    <v>f1e1928b-1461-ec9b-f1f0-d161dfb0ded0</v>
    <v>en-US</v>
    <v>Map</v>
  </rv>
  <rv s="0">
    <v>536870912</v>
    <v>Komi Republic</v>
    <v>7ef61531-763c-4148-8cc5-3804e7ea0b0f</v>
    <v>en-US</v>
    <v>Map</v>
  </rv>
  <rv s="0">
    <v>536870912</v>
    <v>Karachay-Cherkessia</v>
    <v>427be6f6-6a91-8144-0b4b-023b249fb86c</v>
    <v>en-US</v>
    <v>Map</v>
  </rv>
  <rv s="0">
    <v>536870912</v>
    <v>Jewish Autonomous Oblast</v>
    <v>f238d267-34ac-88dc-5e18-ecd8a1d9f1bd</v>
    <v>en-US</v>
    <v>Map</v>
  </rv>
  <rv s="0">
    <v>536870912</v>
    <v>Rostov Oblast</v>
    <v>05c23ef3-37da-92dc-0d82-db4e339caaa8</v>
    <v>en-US</v>
    <v>Map</v>
  </rv>
  <rv s="0">
    <v>536870912</v>
    <v>Astrakhan Oblast</v>
    <v>06c7a94b-2d3b-41f7-ad05-8d46bb820ade</v>
    <v>en-US</v>
    <v>Map</v>
  </rv>
  <rv s="0">
    <v>536870912</v>
    <v>Orenburg Oblast</v>
    <v>e416ef3d-74dd-73c7-82c5-e10e02791bfb</v>
    <v>en-US</v>
    <v>Map</v>
  </rv>
  <rv s="0">
    <v>536870912</v>
    <v>Bryansk Oblast</v>
    <v>0ea1957d-9d7f-b8a7-f59b-31b5d6b1bd4a</v>
    <v>en-US</v>
    <v>Map</v>
  </rv>
  <rv s="0">
    <v>536870912</v>
    <v>Samara Oblast</v>
    <v>13d9bea7-a7c1-1b2c-7fb1-e678ddcd7a71</v>
    <v>en-US</v>
    <v>Map</v>
  </rv>
  <rv s="0">
    <v>536870912</v>
    <v>Oryol Oblast</v>
    <v>30918ef9-6129-11eb-d922-92a0eda65b46</v>
    <v>en-US</v>
    <v>Map</v>
  </rv>
  <rv s="0">
    <v>536870912</v>
    <v>Smolensk Oblast</v>
    <v>d2bbaf83-1065-8b46-d8df-55a0e9dd6b3a</v>
    <v>en-US</v>
    <v>Map</v>
  </rv>
  <rv s="0">
    <v>536870912</v>
    <v>Ryazan Oblast</v>
    <v>6c69b62c-3503-7ba4-5d89-faeb0fc23ab3</v>
    <v>en-US</v>
    <v>Map</v>
  </rv>
  <rv s="0">
    <v>536870912</v>
    <v>Nizhny Novgorod Oblast</v>
    <v>691cbf3e-b13a-27a2-730d-d3a89a54588c</v>
    <v>en-US</v>
    <v>Map</v>
  </rv>
  <rv s="0">
    <v>536870912</v>
    <v>Mari El</v>
    <v>b89c03bf-1661-bc0b-45ea-52497ba4afaf</v>
    <v>en-US</v>
    <v>Map</v>
  </rv>
  <rv s="0">
    <v>536870912</v>
    <v>Krasnoyarsk Krai</v>
    <v>1266f13e-65bc-fc05-ccd0-3c7a17af0597</v>
    <v>en-US</v>
    <v>Map</v>
  </rv>
  <rv s="0">
    <v>536870912</v>
    <v>Tyumen Oblast</v>
    <v>f7074e1e-5809-6c44-a836-391d78cc63b0</v>
    <v>en-US</v>
    <v>Map</v>
  </rv>
  <rv s="0">
    <v>536870912</v>
    <v>Yaroslavl Oblast</v>
    <v>78a787d0-5bd7-369e-abec-20334f55f284</v>
    <v>en-US</v>
    <v>Map</v>
  </rv>
  <rv s="0">
    <v>536870912</v>
    <v>Pskov Oblast</v>
    <v>c4c338de-2857-ea26-c274-85903024dee2</v>
    <v>en-US</v>
    <v>Map</v>
  </rv>
  <rv s="0">
    <v>536870912</v>
    <v>Tula Oblast</v>
    <v>06958213-9024-c72f-be1d-870a43124549</v>
    <v>en-US</v>
    <v>Map</v>
  </rv>
  <rv s="0">
    <v>536870912</v>
    <v>Chelyabinsk Oblast</v>
    <v>e8506c94-c78a-be96-22a5-f42d90ce4d85</v>
    <v>en-US</v>
    <v>Map</v>
  </rv>
  <rv s="0">
    <v>536870912</v>
    <v>Kursk Oblast</v>
    <v>567e1124-acb2-49af-175b-c71b4a0ba198</v>
    <v>en-US</v>
    <v>Map</v>
  </rv>
  <rv s="0">
    <v>536870912</v>
    <v>Murmansk Oblast</v>
    <v>07a783e3-274d-ec11-cee4-83081096a87f</v>
    <v>en-US</v>
    <v>Map</v>
  </rv>
  <rv s="0">
    <v>536870912</v>
    <v>Mordovia</v>
    <v>f239c732-02c7-4a65-ceef-e3e0f395c4ad</v>
    <v>en-US</v>
    <v>Map</v>
  </rv>
  <rv s="0">
    <v>536870912</v>
    <v>Perm Krai</v>
    <v>e3254562-12b4-8af6-5efc-c33e6b4cc2fd</v>
    <v>en-US</v>
    <v>Map</v>
  </rv>
  <rv s="0">
    <v>536870912</v>
    <v>Tver Oblast</v>
    <v>43dbfe25-b444-4ee4-6a06-4a0c84faf831</v>
    <v>en-US</v>
    <v>Map</v>
  </rv>
  <rv s="0">
    <v>536870912</v>
    <v>Voronezh Oblast</v>
    <v>9b7449fa-9d99-9753-8580-fc09a3e938a1</v>
    <v>en-US</v>
    <v>Map</v>
  </rv>
  <rv s="0">
    <v>536870912</v>
    <v>Yamalo-Nenets Autonomous Okrug</v>
    <v>9ad3fb88-2ff4-83f3-32a9-b85ad7f10c6c</v>
    <v>en-US</v>
    <v>Map</v>
  </rv>
  <rv s="0">
    <v>536870912</v>
    <v>Ulyanovsk Oblast</v>
    <v>285ad0e8-dfc5-6c4f-f919-783c565347c2</v>
    <v>en-US</v>
    <v>Map</v>
  </rv>
  <rv s="0">
    <v>536870912</v>
    <v>Magadan Oblast</v>
    <v>41a617f0-e934-53ad-bb6c-2cac390b18ba</v>
    <v>en-US</v>
    <v>Map</v>
  </rv>
  <rv s="0">
    <v>536870912</v>
    <v>Volgograd Oblast</v>
    <v>8b9d97f0-f2de-ac3e-5891-976a9a8b1e60</v>
    <v>en-US</v>
    <v>Map</v>
  </rv>
  <rv s="0">
    <v>536870912</v>
    <v>Zabaykalsky Krai</v>
    <v>4eec5a15-6252-a5ba-a675-32f7c3941986</v>
    <v>en-US</v>
    <v>Map</v>
  </rv>
  <rv s="0">
    <v>536870912</v>
    <v>Lipetsk Oblast</v>
    <v>f35c04f7-4cb7-0802-ca04-755f7af52074</v>
    <v>en-US</v>
    <v>Map</v>
  </rv>
  <rv s="0">
    <v>536870912</v>
    <v>Vladimir Oblast</v>
    <v>2d317c56-15fe-4a06-56e0-02319a666d05</v>
    <v>en-US</v>
    <v>Map</v>
  </rv>
  <rv s="0">
    <v>536870912</v>
    <v>Altai Krai</v>
    <v>5e9c8636-bfc7-6ace-eac3-4751db61d1cd</v>
    <v>en-US</v>
    <v>Map</v>
  </rv>
  <rv s="0">
    <v>536870912</v>
    <v>Ivanovo Oblast</v>
    <v>fdcd3a68-b12f-1397-beb5-b43095d4606b</v>
    <v>en-US</v>
    <v>Map</v>
  </rv>
  <rv s="0">
    <v>536870912</v>
    <v>Arkhangelsk Oblast</v>
    <v>a26f0229-f4b7-1b73-1448-9522bf6b8a00</v>
    <v>en-US</v>
    <v>Map</v>
  </rv>
  <rv s="0">
    <v>536870912</v>
    <v>Tambov Oblast</v>
    <v>c8c484f3-ed59-31b5-c134-bc324e7837a7</v>
    <v>en-US</v>
    <v>Map</v>
  </rv>
  <rv s="0">
    <v>536870912</v>
    <v>Vologda Oblast</v>
    <v>e52cd8ce-a2fe-316d-8b57-f4e3b77333a5</v>
    <v>en-US</v>
    <v>Map</v>
  </rv>
  <rv s="0">
    <v>536870912</v>
    <v>Kurgan Oblast</v>
    <v>903834e8-fe8c-1307-487f-0fb6d8993461</v>
    <v>en-US</v>
    <v>Map</v>
  </rv>
  <rv s="0">
    <v>536870912</v>
    <v>Krasnodar Krai</v>
    <v>9a429c3b-d4ba-835f-1b73-b43e11683d61</v>
    <v>en-US</v>
    <v>Map</v>
  </rv>
  <rv s="0">
    <v>536870912</v>
    <v>Omsk Oblast</v>
    <v>ca626861-e115-9a15-2bb4-9047d7b785cd</v>
    <v>en-US</v>
    <v>Map</v>
  </rv>
  <rv s="0">
    <v>536870912</v>
    <v>Belgorod Oblast</v>
    <v>c8940f0f-9335-1cda-1a75-5dd0ab1960ff</v>
    <v>en-US</v>
    <v>Map</v>
  </rv>
  <rv s="0">
    <v>536870912</v>
    <v>Saratov Oblast</v>
    <v>a391453d-4362-449f-bbe1-00b8176ec2f8</v>
    <v>en-US</v>
    <v>Map</v>
  </rv>
  <rv s="0">
    <v>536870912</v>
    <v>Penza Oblast</v>
    <v>6037735b-86a2-89e3-37b1-b7b82ed427b8</v>
    <v>en-US</v>
    <v>Map</v>
  </rv>
  <rv s="0">
    <v>536870912</v>
    <v>Leningrad Oblast</v>
    <v>5c4a620f-878c-b7a4-a401-7f5115731d25</v>
    <v>en-US</v>
    <v>Map</v>
  </rv>
  <rv s="0">
    <v>536870912</v>
    <v>Ingushetia</v>
    <v>d71ef53a-a58c-2149-fc5b-7f305c67d703</v>
    <v>en-US</v>
    <v>Map</v>
  </rv>
  <rv s="0">
    <v>536870912</v>
    <v>Amur Oblast</v>
    <v>706fd605-8507-bdd1-46b4-ee14136bf6f2</v>
    <v>en-US</v>
    <v>Map</v>
  </rv>
  <rv s="0">
    <v>536870912</v>
    <v>Kemerovo Oblast</v>
    <v>1e6a003a-be48-9fa5-55bd-e117a8409e45</v>
    <v>en-US</v>
    <v>Map</v>
  </rv>
  <rv s="0">
    <v>536870912</v>
    <v>Irkutsk Oblast</v>
    <v>d1d27863-f692-cd79-ec4a-a224cb9b6b50</v>
    <v>en-US</v>
    <v>Map</v>
  </rv>
  <rv s="0">
    <v>536870912</v>
    <v>Nenets Autonomous Okrug</v>
    <v>0bfd44fb-94fd-9862-0994-343325ef0e56</v>
    <v>en-US</v>
    <v>Map</v>
  </rv>
  <rv s="0">
    <v>536870912</v>
    <v>Kamchatka Krai</v>
    <v>aa601ace-14aa-0457-d7e0-cc6046c92351</v>
    <v>en-US</v>
    <v>Map</v>
  </rv>
  <rv s="0">
    <v>536870912</v>
    <v>Kostroma Oblast</v>
    <v>48255075-9db6-a984-2d1d-fcf0441e427b</v>
    <v>en-US</v>
    <v>Map</v>
  </rv>
  <rv s="0">
    <v>536870912</v>
    <v>Novgorod Oblast</v>
    <v>5c6f11f1-917e-4dd9-5f0f-bca854810e3e</v>
    <v>en-US</v>
    <v>Map</v>
  </rv>
  <rv s="0">
    <v>536870912</v>
    <v>Kirov Oblast</v>
    <v>d59795b1-20b4-27f8-b756-5227d25439ae</v>
    <v>en-US</v>
    <v>Map</v>
  </rv>
  <rv s="3">
    <v>445</v>
  </rv>
  <rv s="1">
    <fb>0.11384595754929799</fb>
    <v>28</v>
  </rv>
  <rv s="3">
    <v>446</v>
  </rv>
  <rv s="1">
    <fb>4.5850000381469698E-2</fb>
    <v>37</v>
  </rv>
  <rv s="1">
    <fb>107683889</fb>
    <v>29</v>
  </rv>
  <rv s="13">
    <v>#VALUE!</v>
    <v>en-US</v>
    <v>ed4fce79-8ad4-352b-205b-e4db36c49bbe</v>
    <v>536870912</v>
    <v>1</v>
    <v>1473</v>
    <v>145</v>
    <v>Russia</v>
    <v>24</v>
    <v>25</v>
    <v>Map</v>
    <v>26</v>
    <v>1474</v>
    <v>RU</v>
    <v>7957</v>
    <v>7958</v>
    <v>7959</v>
    <v>7960</v>
    <v>5002</v>
    <v>7961</v>
    <v>7962</v>
    <v>7963</v>
    <v>7964</v>
    <v>RUB</v>
    <v>Russia, or the Russian Federation, is a transcontinental country spanning Eastern Europe and Northern Asia. It is the largest country in the world by area, covering over 17,125,191 square kilometres, and encompassing one-eighth of Earth's inhabitable landmass. Russia extends across eleven time zones and borders sixteen sovereign nations, the most of any country in the world. It is the ninth-most populous country and the most populous country in Europe, with a population of 145.5 million. The country's capital and largest city is Moscow, the largest city entirely within Europe. Saint Petersburg is Russia's cultural centre and second-largest city. Other major urban areas include Novosibirsk, Yekaterinburg, Nizhny Novgorod and Kazan.</v>
    <v>7965</v>
    <v>7966</v>
    <v>7967</v>
    <v>7968</v>
    <v>7969</v>
    <v>7970</v>
    <v>7971</v>
    <v>7972</v>
    <v>7973</v>
    <v>851</v>
    <v>7961</v>
    <v>7975</v>
    <v>7976</v>
    <v>7977</v>
    <v>7978</v>
    <v>7979</v>
    <v>6186</v>
    <v>Russia</v>
    <v>National Anthem of Russia</v>
    <v>7980</v>
    <v>Russian Federation</v>
    <v>7981</v>
    <v>7982</v>
    <v>7983</v>
    <v>913</v>
    <v>428</v>
    <v>7984</v>
    <v>1367</v>
    <v>7985</v>
    <v>6663</v>
    <v>3328</v>
    <v>7986</v>
    <v>8067</v>
    <v>8068</v>
    <v>8069</v>
    <v>1977</v>
    <v>8070</v>
    <v>Russia</v>
    <v>8071</v>
    <v>mdp/vdpid/203</v>
  </rv>
  <rv s="0">
    <v>536870912</v>
    <v>Rwanda</v>
    <v>eb5f926e-ec19-3d93-b71c-da7503c96e60</v>
    <v>en-US</v>
    <v>Map</v>
  </rv>
  <rv s="1">
    <fb>0.73437371348677705</fb>
    <v>28</v>
  </rv>
  <rv s="1">
    <fb>26338</fb>
    <v>29</v>
  </rv>
  <rv s="1">
    <fb>31.696000000000002</fb>
    <v>30</v>
  </rv>
  <rv s="1">
    <fb>250</fb>
    <v>31</v>
  </rv>
  <rv s="0">
    <v>536870912</v>
    <v>Kigali</v>
    <v>4312f5fb-d203-6f22-75c2-2e76025511fb</v>
    <v>en-US</v>
    <v>Map</v>
  </rv>
  <rv s="1">
    <fb>1114.768</fb>
    <v>29</v>
  </rv>
  <rv s="1">
    <fb>151.08936856969899</fb>
    <v>32</v>
  </rv>
  <rv s="1">
    <fb>3.3533429931691103E-2</fb>
    <v>28</v>
  </rv>
  <rv s="1">
    <fb>4.0439999999999996</fb>
    <v>30</v>
  </rv>
  <rv s="1">
    <fb>0.197324680905135</fb>
    <v>28</v>
  </rv>
  <rv s="1">
    <fb>10122472590.172001</fb>
    <v>34</v>
  </rv>
  <rv s="1">
    <fb>1.3304155</fb>
    <v>28</v>
  </rv>
  <rv s="1">
    <fb>6.7257200000000003E-2</fb>
    <v>28</v>
  </rv>
  <rv s="0">
    <v>805306368</v>
    <v>Paul Kagame (President)</v>
    <v>c0781b90-3993-56d6-0563-317d96d61770</v>
    <v>en-US</v>
    <v>Generic</v>
  </rv>
  <rv s="0">
    <v>805306368</v>
    <v>Édouard Ngirente (Prime Minister)</v>
    <v>5b722680-1c86-b874-f26e-483514ed8e91</v>
    <v>en-US</v>
    <v>Generic</v>
  </rv>
  <rv s="3">
    <v>447</v>
  </rv>
  <rv s="4">
    <v>https://www.bing.com/search?q=rwanda&amp;form=skydnc</v>
    <v>Learn more on Bing</v>
  </rv>
  <rv s="1">
    <fb>68.7</fb>
    <v>36</v>
  </rv>
  <rv s="1">
    <fb>3214220000</fb>
    <v>34</v>
  </rv>
  <rv s="1">
    <fb>248</fb>
    <v>36</v>
  </rv>
  <rv s="3">
    <v>448</v>
  </rv>
  <rv s="1">
    <fb>0.25965821559999996</fb>
    <v>28</v>
  </rv>
  <rv s="1">
    <fb>0.13400000000000001</fb>
    <v>30</v>
  </rv>
  <rv s="1">
    <fb>12626950</fb>
    <v>29</v>
  </rv>
  <rv s="1">
    <fb>0.19800000000000001</fb>
    <v>28</v>
  </rv>
  <rv s="1">
    <fb>0.50800000000000001</fb>
    <v>28</v>
  </rv>
  <rv s="1">
    <fb>0.83654998779296907</fb>
    <v>28</v>
  </rv>
  <rv s="0">
    <v>536870912</v>
    <v>Southern Province, Rwanda</v>
    <v>e0ae656e-e7ce-e8ff-5cb3-b59fd1407c17</v>
    <v>en-US</v>
    <v>Map</v>
  </rv>
  <rv s="0">
    <v>536870912</v>
    <v>Eastern Province, Rwanda</v>
    <v>9800f774-8039-2f6f-c5ad-5665e89cb49c</v>
    <v>en-US</v>
    <v>Map</v>
  </rv>
  <rv s="0">
    <v>536870912</v>
    <v>Western Province, Rwanda</v>
    <v>42eb4682-c969-8380-27e4-f906bc76abaf</v>
    <v>en-US</v>
    <v>Map</v>
  </rv>
  <rv s="0">
    <v>536870912</v>
    <v>Northern Province, Rwanda</v>
    <v>8eb85005-df1a-23e3-832a-250fa2fbc1a4</v>
    <v>en-US</v>
    <v>Map</v>
  </rv>
  <rv s="0">
    <v>536870912</v>
    <v>Gikongoro Province</v>
    <v>acb7c425-0b91-1a92-5d02-1aa0a30cb852</v>
    <v>en-US</v>
    <v>Map</v>
  </rv>
  <rv s="3">
    <v>449</v>
  </rv>
  <rv s="1">
    <fb>0.14263284937979501</fb>
    <v>28</v>
  </rv>
  <rv s="1">
    <fb>0.33200000000000002</fb>
    <v>28</v>
  </rv>
  <rv s="1">
    <fb>1.02999997138977E-2</fb>
    <v>37</v>
  </rv>
  <rv s="1">
    <fb>2186104</fb>
    <v>29</v>
  </rv>
  <rv s="71">
    <v>#VALUE!</v>
    <v>en-US</v>
    <v>eb5f926e-ec19-3d93-b71c-da7503c96e60</v>
    <v>536870912</v>
    <v>1</v>
    <v>1484</v>
    <v>1485</v>
    <v>Rwanda</v>
    <v>24</v>
    <v>49</v>
    <v>Map</v>
    <v>26</v>
    <v>1486</v>
    <v>RW</v>
    <v>8074</v>
    <v>8075</v>
    <v>2006</v>
    <v>8076</v>
    <v>8077</v>
    <v>8078</v>
    <v>8079</v>
    <v>8080</v>
    <v>8081</v>
    <v>RWF</v>
    <v>Rwanda, officially the Republic of Rwanda, is a landlocked country in the Great Rift Valley of Central Africa, where the African Great Lakes region and Southeast Africa converge. Located a few degrees south of the Equator, Rwanda is bordered by Uganda, Tanzania, Burundi, and the Democratic Republic of the Congo. It is highly elevated, giving it the soubriquet "land of a thousand hills", with its geography dominated by mountains in the west and savanna to the southeast, with numerous lakes throughout the country. The climate is temperate to subtropical, with two rainy seasons and two dry seasons each year. Rwanda has a population of over 12.6 million living on 26,338 km² of land, and is the most densely populated mainland African country; among countries larger than 10,000 km², it is the fifth most densely populated country in the world. One million people live in the capital and largest city Kigali.</v>
    <v>8082</v>
    <v>8083</v>
    <v>2629</v>
    <v>8084</v>
    <v>8085</v>
    <v>8086</v>
    <v>1020</v>
    <v>8078</v>
    <v>8089</v>
    <v>8090</v>
    <v>8091</v>
    <v>8092</v>
    <v>8093</v>
    <v>Rwanda</v>
    <v>Rwanda Nziza</v>
    <v>8094</v>
    <v>Republic of Rwanda</v>
    <v>8095</v>
    <v>8096</v>
    <v>8097</v>
    <v>8098</v>
    <v>1040</v>
    <v>8099</v>
    <v>1927</v>
    <v>3587</v>
    <v>2855</v>
    <v>2077</v>
    <v>8100</v>
    <v>8106</v>
    <v>8107</v>
    <v>1441</v>
    <v>8108</v>
    <v>8109</v>
    <v>Rwanda</v>
    <v>8110</v>
    <v>mdp/vdpid/204</v>
  </rv>
  <rv s="0">
    <v>536870912</v>
    <v>Saint Kitts and Nevis</v>
    <v>20c6d98e-8969-529c-b2bd-822369713ba3</v>
    <v>en-US</v>
    <v>Map</v>
  </rv>
  <rv s="1">
    <fb>0.230769230769231</fb>
    <v>28</v>
  </rv>
  <rv s="1">
    <fb>261</fb>
    <v>29</v>
  </rv>
  <rv s="0">
    <v>536870912</v>
    <v>Basseterre</v>
    <v>5499dd37-9ccd-c4ce-c1fb-2ebab86a585b</v>
    <v>en-US</v>
    <v>Map</v>
  </rv>
  <rv s="1">
    <fb>238.35499999999999</fb>
    <v>29</v>
  </rv>
  <rv s="1">
    <fb>104.565438498638</fb>
    <v>32</v>
  </rv>
  <rv s="1">
    <fb>-1.03712214131567E-2</fb>
    <v>28</v>
  </rv>
  <rv s="1">
    <fb>2.1070000000000002</fb>
    <v>30</v>
  </rv>
  <rv s="1">
    <fb>0.42307692307692302</fb>
    <v>28</v>
  </rv>
  <rv s="1">
    <fb>1050992592.59259</fb>
    <v>34</v>
  </rv>
  <rv s="1">
    <fb>1.0873554000000001</fb>
    <v>28</v>
  </rv>
  <rv s="1">
    <fb>0.86681489999999994</fb>
    <v>28</v>
  </rv>
  <rv s="0">
    <v>805306368</v>
    <v>Timothy Harris (Prime Minister)</v>
    <v>eaeb8f95-2405-dd48-46b9-f96ee84fc0ad</v>
    <v>en-US</v>
    <v>Generic</v>
  </rv>
  <rv s="3">
    <v>450</v>
  </rv>
  <rv s="4">
    <v>https://www.bing.com/search?q=saint+kitts+and+nevis&amp;form=skydnc</v>
    <v>Learn more on Bing</v>
  </rv>
  <rv s="1">
    <fb>71.336585365853693</fb>
    <v>36</v>
  </rv>
  <rv s="1">
    <fb>3.33</fb>
    <v>33</v>
  </rv>
  <rv s="1">
    <fb>0.56642470860000005</fb>
    <v>28</v>
  </rv>
  <rv s="1">
    <fb>2.5230000000000001</fb>
    <v>30</v>
  </rv>
  <rv s="1">
    <fb>52823</fb>
    <v>29</v>
  </rv>
  <rv s="0">
    <v>536870912</v>
    <v>Saint George Gingerland Parish</v>
    <v>a93eb8c1-76ab-6edc-880e-5dd4cede4dac</v>
    <v>en-US</v>
    <v>Map</v>
  </rv>
  <rv s="0">
    <v>536870912</v>
    <v>Saint Thomas Lowland Parish</v>
    <v>6b790f9c-1f8d-5120-64df-0ef4ba0de189</v>
    <v>en-US</v>
    <v>Map</v>
  </rv>
  <rv s="0">
    <v>536870912</v>
    <v>Saint Paul Capisterre Parish</v>
    <v>b9efdf66-4b91-3739-c006-a2b4596bd5d6</v>
    <v>en-US</v>
    <v>Map</v>
  </rv>
  <rv s="0">
    <v>536870912</v>
    <v>Christ Church Nichola Town Parish</v>
    <v>93d14397-fbce-683d-e160-5daaf274379d</v>
    <v>en-US</v>
    <v>Map</v>
  </rv>
  <rv s="0">
    <v>536870912</v>
    <v>Saint Peter Basseterre Parish</v>
    <v>fd5133af-7333-1f3c-cb80-b9fdccdd95fa</v>
    <v>en-US</v>
    <v>Map</v>
  </rv>
  <rv s="0">
    <v>536870912</v>
    <v>Trinity Palmetto Point Parish</v>
    <v>abe9ec0f-01d0-a858-9825-83200d6d43e8</v>
    <v>en-US</v>
    <v>Map</v>
  </rv>
  <rv s="0">
    <v>536870912</v>
    <v>Saint Paul Charlestown Parish</v>
    <v>7bdfd3dd-f1ea-0343-5fb3-a56e903b88c9</v>
    <v>en-US</v>
    <v>Map</v>
  </rv>
  <rv s="0">
    <v>536870912</v>
    <v>Saint John Figtree Parish</v>
    <v>f01ac8d3-ea86-139b-7833-cde0d3a1df88</v>
    <v>en-US</v>
    <v>Map</v>
  </rv>
  <rv s="0">
    <v>536870912</v>
    <v>Saint James Windward Parish</v>
    <v>f28867cb-4a6f-bdf1-2e34-da31f3558486</v>
    <v>en-US</v>
    <v>Map</v>
  </rv>
  <rv s="0">
    <v>536870912</v>
    <v>Saint Mary Cayon Parish</v>
    <v>32a7e1ec-54b3-46f2-3a8c-7006016058aa</v>
    <v>en-US</v>
    <v>Map</v>
  </rv>
  <rv s="0">
    <v>536870912</v>
    <v>Saint John Capisterre Parish</v>
    <v>59de45ee-e9d2-0164-e273-130ec61998a9</v>
    <v>en-US</v>
    <v>Map</v>
  </rv>
  <rv s="0">
    <v>536870912</v>
    <v>Saint Anne Sandy Point Parish</v>
    <v>fea87b10-36b5-e190-049d-89c29a63f28b</v>
    <v>en-US</v>
    <v>Map</v>
  </rv>
  <rv s="0">
    <v>536870912</v>
    <v>Saint George Basseterre Parish</v>
    <v>4eba7d2f-0b43-faa1-51d8-dd780af97a32</v>
    <v>en-US</v>
    <v>Map</v>
  </rv>
  <rv s="0">
    <v>536870912</v>
    <v>Saint Thomas Middle Island Parish</v>
    <v>7a436e93-606e-9e0a-0a96-52f7379a0fa4</v>
    <v>en-US</v>
    <v>Map</v>
  </rv>
  <rv s="3">
    <v>451</v>
  </rv>
  <rv s="1">
    <fb>0.18461224110708599</fb>
    <v>28</v>
  </rv>
  <rv s="1">
    <fb>16269</fb>
    <v>29</v>
  </rv>
  <rv s="36">
    <v>#VALUE!</v>
    <v>en-US</v>
    <v>20c6d98e-8969-529c-b2bd-822369713ba3</v>
    <v>536870912</v>
    <v>1</v>
    <v>1494</v>
    <v>544</v>
    <v>Saint Kitts and Nevis</v>
    <v>24</v>
    <v>49</v>
    <v>Map</v>
    <v>26</v>
    <v>1495</v>
    <v>KN</v>
    <v>8113</v>
    <v>8114</v>
    <v>549</v>
    <v>248</v>
    <v>8115</v>
    <v>8116</v>
    <v>8117</v>
    <v>8118</v>
    <v>XCD</v>
    <v>Saint Kitts and Nevis, officially the Federation of Saint Christopher and Nevis, is an island country in the West Indies. Located in the Leeward Islands chain of the Lesser Antilles, it is the smallest sovereign state in the Western Hemisphere, in both area and population, as well as the world's smallest sovereign federation. The country is a Commonwealth realm, with Elizabeth II as Queen and head of state. It is the only sovereign federation in the Caribbean.</v>
    <v>8119</v>
    <v>8120</v>
    <v>365</v>
    <v>8121</v>
    <v>8122</v>
    <v>8123</v>
    <v>1532</v>
    <v>8115</v>
    <v>8125</v>
    <v>8126</v>
    <v>8127</v>
    <v>8128</v>
    <v>Saint Kitts and Nevis</v>
    <v>O Land of Beauty!</v>
    <v>378</v>
    <v>Federation of Saint Kitts and Nevis</v>
    <v>8129</v>
    <v>8130</v>
    <v>8131</v>
    <v>8146</v>
    <v>8147</v>
    <v>392</v>
    <v>4472</v>
    <v>Saint Kitts and Nevis</v>
    <v>8148</v>
    <v>mdp/vdpid/207</v>
  </rv>
  <rv s="0">
    <v>536870912</v>
    <v>Saint Lucia</v>
    <v>0d097960-d7ea-79a1-d032-ef196289d313</v>
    <v>en-US</v>
    <v>Map</v>
  </rv>
  <rv s="1">
    <fb>0.17377049805688</fb>
    <v>28</v>
  </rv>
  <rv s="1">
    <fb>616</fb>
    <v>29</v>
  </rv>
  <rv s="0">
    <v>536870912</v>
    <v>Castries</v>
    <v>93f2737c-8f89-dc8d-e6ce-37572bc03e81</v>
    <v>en-US</v>
    <v>Map</v>
  </rv>
  <rv s="1">
    <fb>414.37099999999998</fb>
    <v>29</v>
  </rv>
  <rv s="1">
    <fb>110.132070405894</fb>
    <v>32</v>
  </rv>
  <rv s="1">
    <fb>1.9384624437607301E-2</fb>
    <v>28</v>
  </rv>
  <rv s="1">
    <fb>1.4359999999999999</fb>
    <v>30</v>
  </rv>
  <rv s="1">
    <fb>0.33180327493636397</fb>
    <v>28</v>
  </rv>
  <rv s="1">
    <fb>1.3</fb>
    <v>33</v>
  </rv>
  <rv s="1">
    <fb>2122450629.6296301</fb>
    <v>34</v>
  </rv>
  <rv s="1">
    <fb>1.0259824</fb>
    <v>28</v>
  </rv>
  <rv s="1">
    <fb>0.14066529999999999</fb>
    <v>28</v>
  </rv>
  <rv s="2">
    <v>43</v>
    <v>26</v>
    <v>1505</v>
    <v>6</v>
    <v>0</v>
    <v>Image of Saint Lucia</v>
  </rv>
  <rv s="1">
    <fb>14.9</fb>
    <v>36</v>
  </rv>
  <rv s="3">
    <v>452</v>
  </rv>
  <rv s="4">
    <v>https://www.bing.com/search?q=saint+lucia&amp;form=skydnc</v>
    <v>Learn more on Bing</v>
  </rv>
  <rv s="1">
    <fb>76.057000000000002</fb>
    <v>36</v>
  </rv>
  <rv s="1">
    <fb>117</fb>
    <v>36</v>
  </rv>
  <rv s="1">
    <fb>0.48384949329999999</fb>
    <v>28</v>
  </rv>
  <rv s="1">
    <fb>0.64090000000000003</fb>
    <v>30</v>
  </rv>
  <rv s="1">
    <fb>182790</fb>
    <v>29</v>
  </rv>
  <rv s="1">
    <fb>0.38600000000000001</fb>
    <v>28</v>
  </rv>
  <rv s="1">
    <fb>0.67103996276855493</fb>
    <v>28</v>
  </rv>
  <rv s="0">
    <v>536870912</v>
    <v>Canaries, Saint Lucia</v>
    <v>6ce32848-5ef4-2645-ee84-feb8ad8f2d51</v>
    <v>en-US</v>
    <v>Map</v>
  </rv>
  <rv s="3">
    <v>453</v>
  </rv>
  <rv s="1">
    <fb>0.18219767764380101</fb>
    <v>28</v>
  </rv>
  <rv s="1">
    <fb>0.34700000000000003</fb>
    <v>28</v>
  </rv>
  <rv s="1">
    <fb>0.207059993743896</fb>
    <v>37</v>
  </rv>
  <rv s="1">
    <fb>34280</fb>
    <v>29</v>
  </rv>
  <rv s="72">
    <v>#VALUE!</v>
    <v>en-US</v>
    <v>0d097960-d7ea-79a1-d032-ef196289d313</v>
    <v>536870912</v>
    <v>1</v>
    <v>1502</v>
    <v>1503</v>
    <v>Saint Lucia</v>
    <v>24</v>
    <v>25</v>
    <v>Map</v>
    <v>26</v>
    <v>1504</v>
    <v>LC</v>
    <v>8151</v>
    <v>8152</v>
    <v>2793</v>
    <v>248</v>
    <v>8153</v>
    <v>8154</v>
    <v>8155</v>
    <v>8156</v>
    <v>XCD</v>
    <v>Saint Lucia is an island country in the West Indies in the eastern Caribbean Sea on the boundary with the Atlantic Ocean. The island was previously called Iyonola, the name given to the island by the native Arawaks, and later Hewanorra, the name given by the native Caribs, two separate Amerindian peoples. Part of the Windward Islands of the Lesser Antilles, it is located north/northeast of the island of Saint Vincent, northwest of Barbados and south of Martinique. It covers a land area of 617 km² and reported a population of 165,595 in the 2010 census. St. Lucia's largest city is Castries, its current capital, and its second largest is Soufrière, the first French colonial capital on the island.</v>
    <v>8157</v>
    <v>8158</v>
    <v>365</v>
    <v>8159</v>
    <v>8160</v>
    <v>8161</v>
    <v>8162</v>
    <v>8163</v>
    <v>8164</v>
    <v>8153</v>
    <v>8165</v>
    <v>8166</v>
    <v>8167</v>
    <v>8168</v>
    <v>Saint Lucia</v>
    <v>Sons and Daughters of Saint Lucia</v>
    <v>378</v>
    <v>Saint Lucia</v>
    <v>8169</v>
    <v>8170</v>
    <v>8171</v>
    <v>1646</v>
    <v>8172</v>
    <v>1127</v>
    <v>1161</v>
    <v>101</v>
    <v>4300</v>
    <v>2399</v>
    <v>8173</v>
    <v>8175</v>
    <v>8176</v>
    <v>392</v>
    <v>8177</v>
    <v>8178</v>
    <v>Saint Lucia</v>
    <v>8179</v>
    <v>mdp/vdpid/218</v>
  </rv>
  <rv s="0">
    <v>536870912</v>
    <v>Samoa</v>
    <v>0da2bb1b-9823-c254-9ad3-a506224035c8</v>
    <v>en-US</v>
    <v>Map</v>
  </rv>
  <rv s="1">
    <fb>0.123674911660777</fb>
    <v>28</v>
  </rv>
  <rv s="1">
    <fb>2831</fb>
    <v>29</v>
  </rv>
  <rv s="1">
    <fb>24.378</fb>
    <v>30</v>
  </rv>
  <rv s="1">
    <fb>685</fb>
    <v>31</v>
  </rv>
  <rv s="0">
    <v>536870912</v>
    <v>Apia</v>
    <v>afa512c2-f775-77f8-0d31-81026fc743bb</v>
    <v>en-US</v>
    <v>Map</v>
  </rv>
  <rv s="1">
    <fb>245.68899999999999</fb>
    <v>29</v>
  </rv>
  <rv s="1">
    <fb>117.55552211969299</fb>
    <v>32</v>
  </rv>
  <rv s="1">
    <fb>9.8232656988814209E-3</fb>
    <v>28</v>
  </rv>
  <rv s="1">
    <fb>3.8769999999999998</fb>
    <v>30</v>
  </rv>
  <rv s="1">
    <fb>0.604240282685512</fb>
    <v>28</v>
  </rv>
  <rv s="1">
    <fb>850655017.22048795</fb>
    <v>34</v>
  </rv>
  <rv s="1">
    <fb>1.1052420999999999</fb>
    <v>28</v>
  </rv>
  <rv s="1">
    <fb>7.5638300000000006E-2</fb>
    <v>28</v>
  </rv>
  <rv s="2">
    <v>44</v>
    <v>26</v>
    <v>1517</v>
    <v>6</v>
    <v>0</v>
    <v>Image of Samoa</v>
  </rv>
  <rv s="3">
    <v>454</v>
  </rv>
  <rv s="4">
    <v>https://www.bing.com/search?q=samoa&amp;form=skydnc</v>
    <v>Learn more on Bing</v>
  </rv>
  <rv s="1">
    <fb>73.186999999999998</fb>
    <v>36</v>
  </rv>
  <rv s="1">
    <fb>43</fb>
    <v>36</v>
  </rv>
  <rv s="1">
    <fb>0.1150121613</fb>
    <v>28</v>
  </rv>
  <rv s="1">
    <fb>0.34089999999999998</fb>
    <v>30</v>
  </rv>
  <rv s="1">
    <fb>202506</fb>
    <v>29</v>
  </rv>
  <rv s="1">
    <fb>0.46399999999999997</fb>
    <v>28</v>
  </rv>
  <rv s="1">
    <fb>6.8000000000000005E-2</fb>
    <v>28</v>
  </rv>
  <rv s="1">
    <fb>0.43685001373290999</fb>
    <v>28</v>
  </rv>
  <rv s="0">
    <v>536870912</v>
    <v>Atua</v>
    <v>9977db0c-9a1a-fb15-627b-d1b3bfe37f13</v>
    <v>en-US</v>
    <v>Map</v>
  </rv>
  <rv s="0">
    <v>536870912</v>
    <v>Tuamasaga</v>
    <v>ca4e9e1f-bf8d-d0a4-d2e0-651f81792de1</v>
    <v>en-US</v>
    <v>Map</v>
  </rv>
  <rv s="0">
    <v>536870912</v>
    <v>Va'a-o-Fonoti</v>
    <v>1b07655e-85f8-b534-87be-c12d9c23531e</v>
    <v>en-US</v>
    <v>Map</v>
  </rv>
  <rv s="0">
    <v>536870912</v>
    <v>Aiga-i-le-Tai</v>
    <v>80320dcd-b0cb-44fb-1f3b-798f8cf144e7</v>
    <v>en-US</v>
    <v>Map</v>
  </rv>
  <rv s="0">
    <v>536870912</v>
    <v>Palauli</v>
    <v>45171573-1326-b264-d243-eb8b999689f0</v>
    <v>en-US</v>
    <v>Map</v>
  </rv>
  <rv s="0">
    <v>536870912</v>
    <v>Vaisigano</v>
    <v>e04db308-2e19-d4ed-7060-5207e5614abb</v>
    <v>en-US</v>
    <v>Map</v>
  </rv>
  <rv s="3">
    <v>455</v>
  </rv>
  <rv s="1">
    <fb>0.25460185544525499</fb>
    <v>28</v>
  </rv>
  <rv s="3">
    <v>456</v>
  </rv>
  <rv s="1">
    <fb>0.193</fb>
    <v>28</v>
  </rv>
  <rv s="1">
    <fb>8.3590002059936511E-2</fb>
    <v>37</v>
  </rv>
  <rv s="1">
    <fb>35588</fb>
    <v>29</v>
  </rv>
  <rv s="73">
    <v>#VALUE!</v>
    <v>en-US</v>
    <v>0da2bb1b-9823-c254-9ad3-a506224035c8</v>
    <v>536870912</v>
    <v>1</v>
    <v>1514</v>
    <v>1515</v>
    <v>Samoa</v>
    <v>24</v>
    <v>25</v>
    <v>Map</v>
    <v>26</v>
    <v>1516</v>
    <v>WS</v>
    <v>8182</v>
    <v>8183</v>
    <v>8184</v>
    <v>8185</v>
    <v>8186</v>
    <v>8187</v>
    <v>8188</v>
    <v>8189</v>
    <v>WST</v>
    <v>Samoa, officially the Independent State of Samoa and until 1997 known as Western Samoa, is a Polynesian island country consisting of two main islands; two smaller, inhabited islands; and several smaller, uninhabited islands, including the Aleipata Islands. Samoa is located 64 km west of American Samoa, 889 km northeast of Tonga, 1,152 km northeast of Fiji, 483 km east of Wallis and Futuna, 1,151 km southeast of Tuvalu, 519 km south of Tokelau, 4,190 km southwest of Hawaii, and 610 km northwest of Niue. The capital city is Apia. The Lapita people discovered and settled the Samoan Islands around 3,500 years ago. They developed a Samoan language and Samoan cultural identity.</v>
    <v>8190</v>
    <v>8191</v>
    <v>365</v>
    <v>6797</v>
    <v>8192</v>
    <v>8193</v>
    <v>8194</v>
    <v>8195</v>
    <v>6228</v>
    <v>8186</v>
    <v>8196</v>
    <v>8197</v>
    <v>8198</v>
    <v>8199</v>
    <v>2015</v>
    <v>Samoa</v>
    <v>The Banner of Freedom</v>
    <v>256</v>
    <v>Independent State of Samoa</v>
    <v>8200</v>
    <v>8201</v>
    <v>8202</v>
    <v>496</v>
    <v>4585</v>
    <v>8203</v>
    <v>1259</v>
    <v>8204</v>
    <v>1422</v>
    <v>4512</v>
    <v>8205</v>
    <v>8212</v>
    <v>8213</v>
    <v>8214</v>
    <v>8215</v>
    <v>8216</v>
    <v>Samoa</v>
    <v>8217</v>
    <v>mdp/vdpid/259</v>
  </rv>
  <rv s="0">
    <v>536870912</v>
    <v>San Marino</v>
    <v>185d8e87-9d95-fed8-e01c-773c13bf35ad</v>
    <v>en-US</v>
    <v>Map</v>
  </rv>
  <rv s="1">
    <fb>0.16666666666666699</fb>
    <v>28</v>
  </rv>
  <rv s="1">
    <fb>61.2</fb>
    <v>29</v>
  </rv>
  <rv s="1">
    <fb>6.8</fb>
    <v>30</v>
  </rv>
  <rv s="1">
    <fb>378</fb>
    <v>31</v>
  </rv>
  <rv s="0">
    <v>536870912</v>
    <v>San Marino</v>
    <v>ff31ae3b-5108-043e-7ec1-27b0b35a08ab</v>
    <v>en-US</v>
    <v>Map</v>
  </rv>
  <rv s="1">
    <fb>110.631595560108</fb>
    <v>32</v>
  </rv>
  <rv s="1">
    <fb>1.04597683468952E-2</fb>
    <v>28</v>
  </rv>
  <rv s="1">
    <fb>1.26</fb>
    <v>30</v>
  </rv>
  <rv s="1">
    <fb>1637931034.48276</fb>
    <v>34</v>
  </rv>
  <rv s="1">
    <fb>1.0808401999999999</fb>
    <v>28</v>
  </rv>
  <rv s="1">
    <fb>0.4247126</fb>
    <v>28</v>
  </rv>
  <rv s="1">
    <fb>1.7</fb>
    <v>36</v>
  </rv>
  <rv s="4">
    <v>https://www.bing.com/search?q=san+marino&amp;form=skydnc</v>
    <v>Learn more on Bing</v>
  </rv>
  <rv s="1">
    <fb>85.417073170731697</fb>
    <v>36</v>
  </rv>
  <rv s="1">
    <fb>0.1832862469</fb>
    <v>28</v>
  </rv>
  <rv s="1">
    <fb>6.1093999999999999</fb>
    <v>30</v>
  </rv>
  <rv s="1">
    <fb>33860</fb>
    <v>29</v>
  </rv>
  <rv s="0">
    <v>536870912</v>
    <v>Borgo Maggiore</v>
    <v>b4a29c75-a2d6-9549-b7e2-fbf9b9a7694c</v>
    <v>en-US</v>
    <v>Map</v>
  </rv>
  <rv s="0">
    <v>536870912</v>
    <v>Serravalle</v>
    <v>2c4b3d57-8854-1833-da4e-ae7736021f51</v>
    <v>en-US</v>
    <v>Map</v>
  </rv>
  <rv s="0">
    <v>536870912</v>
    <v>Domagnano</v>
    <v>0af8a8e5-f736-9c30-a1c9-019ace5ce8ba</v>
    <v>en-US</v>
    <v>Map</v>
  </rv>
  <rv s="0">
    <v>536870912</v>
    <v>Faetano</v>
    <v>63ecdab7-192f-dc09-1c4a-d785f0d2f752</v>
    <v>en-US</v>
    <v>Map</v>
  </rv>
  <rv s="0">
    <v>536870912</v>
    <v>Fiorentino</v>
    <v>a9b7b449-cec7-1d44-884b-e07cd92d20a2</v>
    <v>en-US</v>
    <v>Map</v>
  </rv>
  <rv s="0">
    <v>536870912</v>
    <v>Montegiardino</v>
    <v>4c6dbef3-5260-9488-04f6-79cd40c59ebb</v>
    <v>en-US</v>
    <v>Map</v>
  </rv>
  <rv s="0">
    <v>536870912</v>
    <v>Acquaviva</v>
    <v>b21e8f47-a0e1-2624-b85b-a192cb36d873</v>
    <v>en-US</v>
    <v>Map</v>
  </rv>
  <rv s="0">
    <v>536870912</v>
    <v>Chiesanuova</v>
    <v>82f792b2-835d-b989-2431-0cf3c7297c61</v>
    <v>en-US</v>
    <v>Map</v>
  </rv>
  <rv s="3">
    <v>457</v>
  </rv>
  <rv s="1">
    <fb>0.18147244196106702</fb>
    <v>28</v>
  </rv>
  <rv s="1">
    <fb>32969</fb>
    <v>29</v>
  </rv>
  <rv s="74">
    <v>#VALUE!</v>
    <v>en-US</v>
    <v>185d8e87-9d95-fed8-e01c-773c13bf35ad</v>
    <v>536870912</v>
    <v>1</v>
    <v>1524</v>
    <v>1525</v>
    <v>San Marino</v>
    <v>24</v>
    <v>49</v>
    <v>Map</v>
    <v>26</v>
    <v>1526</v>
    <v>SM</v>
    <v>8220</v>
    <v>8221</v>
    <v>8222</v>
    <v>8223</v>
    <v>8224</v>
    <v>8225</v>
    <v>8226</v>
    <v>EUR</v>
    <v>San Marino, officially the Republic of San Marino, also known as the Most Serene Republic of San Marino, is a small country in Southern Europe enclaved by Italy. Located on the northeastern side of the Apennine Mountains, San Marino covers a land area of just over 61 km², and has a population of 33,562.</v>
    <v>8227</v>
    <v>7856</v>
    <v>8228</v>
    <v>8229</v>
    <v>8230</v>
    <v>8231</v>
    <v>8224</v>
    <v>8232</v>
    <v>8233</v>
    <v>San Marino</v>
    <v>Inno Nazionale della Repubblica</v>
    <v>4758</v>
    <v>Republic of San Marino</v>
    <v>8234</v>
    <v>8235</v>
    <v>8236</v>
    <v>8245</v>
    <v>8246</v>
    <v>149</v>
    <v>7287</v>
    <v>San Marino</v>
    <v>8247</v>
    <v>mdp/vdpid/214</v>
  </rv>
  <rv s="0">
    <v>536870912</v>
    <v>São Tomé and Príncipe</v>
    <v>54da485f-443f-55ec-0697-974f0aca178a</v>
    <v>en-US</v>
    <v>Map</v>
  </rv>
  <rv s="1">
    <fb>0.50729167461395297</fb>
    <v>28</v>
  </rv>
  <rv s="1">
    <fb>964</fb>
    <v>29</v>
  </rv>
  <rv s="1">
    <fb>31.538</fb>
    <v>30</v>
  </rv>
  <rv s="1">
    <fb>239</fb>
    <v>31</v>
  </rv>
  <rv s="0">
    <v>536870912</v>
    <v>São Tomé</v>
    <v>c0da709b-9496-c3f5-2f8d-b785f3df5634</v>
    <v>en-US</v>
    <v>Map</v>
  </rv>
  <rv s="1">
    <fb>121.011</fb>
    <v>29</v>
  </rv>
  <rv s="1">
    <fb>185.08955168232399</fb>
    <v>32</v>
  </rv>
  <rv s="1">
    <fb>7.857064313335331E-2</fb>
    <v>28</v>
  </rv>
  <rv s="1">
    <fb>4.3209999999999997</fb>
    <v>30</v>
  </rv>
  <rv s="1">
    <fb>0.55833331743876102</fb>
    <v>28</v>
  </rv>
  <rv s="1">
    <fb>429016605.20820498</fb>
    <v>34</v>
  </rv>
  <rv s="1">
    <fb>1.0679154</fb>
    <v>28</v>
  </rv>
  <rv s="1">
    <fb>0.1338452</fb>
    <v>28</v>
  </rv>
  <rv s="1">
    <fb>24.4</fb>
    <v>36</v>
  </rv>
  <rv s="0">
    <v>805306368</v>
    <v>Evaristo Carvalho (President)</v>
    <v>908d6e2e-6b99-91e0-bacf-9610d15c6226</v>
    <v>en-US</v>
    <v>Generic</v>
  </rv>
  <rv s="0">
    <v>805306368</v>
    <v>Patrice Trovoada (Prime Minister)</v>
    <v>eb77ff3e-d7a3-b2ca-fe2c-b168ce534280</v>
    <v>en-US</v>
    <v>Generic</v>
  </rv>
  <rv s="3">
    <v>458</v>
  </rv>
  <rv s="4">
    <v>https://www.bing.com/search?q=s%c3%a3o+tom%c3%a9+and+pr%c3%adncipe&amp;form=skydnc</v>
    <v>Learn more on Bing</v>
  </rv>
  <rv s="1">
    <fb>70.17</fb>
    <v>36</v>
  </rv>
  <rv s="1">
    <fb>130</fb>
    <v>36</v>
  </rv>
  <rv s="1">
    <fb>0.11673493260000001</fb>
    <v>28</v>
  </rv>
  <rv s="1">
    <fb>5.3100000000000001E-2</fb>
    <v>30</v>
  </rv>
  <rv s="1">
    <fb>215056</fb>
    <v>29</v>
  </rv>
  <rv s="1">
    <fb>0.49200000000000005</fb>
    <v>28</v>
  </rv>
  <rv s="1">
    <fb>0.61199999999999999</fb>
    <v>28</v>
  </rv>
  <rv s="1">
    <fb>0.57789001464843803</fb>
    <v>28</v>
  </rv>
  <rv s="1">
    <fb>0.14612629428327001</fb>
    <v>28</v>
  </rv>
  <rv s="1">
    <fb>0.37</fb>
    <v>28</v>
  </rv>
  <rv s="1">
    <fb>0.133690004348755</fb>
    <v>37</v>
  </rv>
  <rv s="1">
    <fb>158277</fb>
    <v>29</v>
  </rv>
  <rv s="75">
    <v>#VALUE!</v>
    <v>en-US</v>
    <v>54da485f-443f-55ec-0697-974f0aca178a</v>
    <v>536870912</v>
    <v>1</v>
    <v>1534</v>
    <v>1535</v>
    <v>São Tomé and Príncipe</v>
    <v>24</v>
    <v>49</v>
    <v>Map</v>
    <v>26</v>
    <v>1536</v>
    <v>ST</v>
    <v>8250</v>
    <v>8251</v>
    <v>767</v>
    <v>8252</v>
    <v>8253</v>
    <v>8254</v>
    <v>8255</v>
    <v>8256</v>
    <v>8257</v>
    <v>STN</v>
    <v>São Tomé and Príncipe, officially the Democratic Republic of São Tomé and Príncipe, is an island country in the Gulf of Guinea, off the western equatorial coast of Central Africa. It consists of two archipelagos around the two main islands of São Tomé and Príncipe, about 150 km apart and about 250 and 225 km off the north-western coast of Gabon. With a population of 201,800, São Tomé and Príncipe is the second-smallest and second-least populous African sovereign state after Seychelles.</v>
    <v>8258</v>
    <v>8259</v>
    <v>365</v>
    <v>8260</v>
    <v>8261</v>
    <v>8262</v>
    <v>8263</v>
    <v>8254</v>
    <v>8266</v>
    <v>8267</v>
    <v>8268</v>
    <v>8269</v>
    <v>São Tomé and Príncipe</v>
    <v>Independência total</v>
    <v>317</v>
    <v>Democratic Republic of S�o Tom� and Pr�ncipe</v>
    <v>8270</v>
    <v>8271</v>
    <v>8272</v>
    <v>584</v>
    <v>8273</v>
    <v>8274</v>
    <v>324</v>
    <v>1420</v>
    <v>3741</v>
    <v>1422</v>
    <v>8275</v>
    <v>8276</v>
    <v>1690</v>
    <v>8277</v>
    <v>8278</v>
    <v>São Tomé and Príncipe</v>
    <v>8279</v>
    <v>mdp/vdpid/233</v>
  </rv>
  <rv s="0">
    <v>536870912</v>
    <v>Saudi Arabia</v>
    <v>672bc136-22f9-3750-0459-2fbd2340f892</v>
    <v>en-US</v>
    <v>Map</v>
  </rv>
  <rv s="1">
    <fb>0.80764668394047501</fb>
    <v>28</v>
  </rv>
  <rv s="1">
    <fb>2149690</fb>
    <v>29</v>
  </rv>
  <rv s="1">
    <fb>252000</fb>
    <v>29</v>
  </rv>
  <rv s="1">
    <fb>17.797999999999998</fb>
    <v>30</v>
  </rv>
  <rv s="1">
    <fb>966</fb>
    <v>31</v>
  </rv>
  <rv s="0">
    <v>536870912</v>
    <v>Riyadh</v>
    <v>77f8babc-744b-01c3-105d-fd8a09a9f9c3</v>
    <v>en-US</v>
    <v>Map</v>
  </rv>
  <rv s="1">
    <fb>563449.21799999999</fb>
    <v>29</v>
  </rv>
  <rv s="1">
    <fb>118.399825471917</fb>
    <v>32</v>
  </rv>
  <rv s="1">
    <fb>-1.2060168826831901E-2</fb>
    <v>28</v>
  </rv>
  <rv s="1">
    <fb>9401.3667693566804</fb>
    <v>29</v>
  </rv>
  <rv s="1">
    <fb>2.319</fb>
    <v>30</v>
  </rv>
  <rv s="1">
    <fb>4.5448413492177901E-3</fb>
    <v>28</v>
  </rv>
  <rv s="1">
    <fb>99.928018621746105</fb>
    <v>36</v>
  </rv>
  <rv s="1">
    <fb>0.24</fb>
    <v>33</v>
  </rv>
  <rv s="1">
    <fb>792966838161.65906</fb>
    <v>34</v>
  </rv>
  <rv s="1">
    <fb>0.99769900000000011</fb>
    <v>28</v>
  </rv>
  <rv s="1">
    <fb>0.68039890000000003</fb>
    <v>28</v>
  </rv>
  <rv s="0">
    <v>805306368</v>
    <v>Mohammad Bin Salman Al Saud (Crown prince)</v>
    <v>485957f4-5f7f-4ecb-8ef8-627eb3f0b28a</v>
    <v>en-US</v>
    <v>Generic</v>
  </rv>
  <rv s="0">
    <v>805306368</v>
    <v>Salman of Saudi Arabia (Prime Minister)</v>
    <v>3b5a69d0-c16b-2cb2-fb8c-65e7c9a377e6</v>
    <v>en-US</v>
    <v>Generic</v>
  </rv>
  <rv s="3">
    <v>459</v>
  </rv>
  <rv s="4">
    <v>https://www.bing.com/search?q=saudi+arabia&amp;form=skydnc</v>
    <v>Learn more on Bing</v>
  </rv>
  <rv s="1">
    <fb>74.998000000000005</fb>
    <v>36</v>
  </rv>
  <rv s="1">
    <fb>2406819600000</fb>
    <v>34</v>
  </rv>
  <rv s="1">
    <fb>3.85</fb>
    <v>33</v>
  </rv>
  <rv s="1">
    <fb>0.1497993758</fb>
    <v>28</v>
  </rv>
  <rv s="1">
    <fb>2.6116999999999999</fb>
    <v>30</v>
  </rv>
  <rv s="1">
    <fb>34268528</fb>
    <v>29</v>
  </rv>
  <rv s="1">
    <fb>0.55880001068115204</fb>
    <v>28</v>
  </rv>
  <rv s="0">
    <v>536870912</v>
    <v>Eastern Province, Saudi Arabia</v>
    <v>1c96fec0-30d7-7d30-b7b8-5a167655bb75</v>
    <v>en-US</v>
    <v>Map</v>
  </rv>
  <rv s="3">
    <v>460</v>
  </rv>
  <rv s="1">
    <fb>8.92574503531601E-2</fb>
    <v>28</v>
  </rv>
  <rv s="1">
    <fb>5.9270000457763698E-2</fb>
    <v>37</v>
  </rv>
  <rv s="1">
    <fb>28807838</fb>
    <v>29</v>
  </rv>
  <rv s="52">
    <v>#VALUE!</v>
    <v>en-US</v>
    <v>672bc136-22f9-3750-0459-2fbd2340f892</v>
    <v>536870912</v>
    <v>1</v>
    <v>1545</v>
    <v>959</v>
    <v>Saudi Arabia</v>
    <v>24</v>
    <v>49</v>
    <v>Map</v>
    <v>26</v>
    <v>1546</v>
    <v>SA</v>
    <v>8282</v>
    <v>8283</v>
    <v>8284</v>
    <v>8285</v>
    <v>8286</v>
    <v>8287</v>
    <v>8288</v>
    <v>8289</v>
    <v>8290</v>
    <v>SAR</v>
    <v>Saudi Arabia, officially the Kingdom of Saudi Arabia, is a country on the Arabian Peninsula in Western Asia. It has a land area of about 2,150,000 km², making it the fifth-largest country in Asia, the second-largest in the Arab world, and the largest in Western Asia. It is bordered by the Red Sea to the west; Jordan, Iraq, and Kuwait to the north; the Persian Gulf, Qatar and the United Arab Emirates to the east; Oman to the southeast; and Yemen to the south. Bahrain is an island country off the east coast. The Gulf of Aqaba in the northwest separates Saudi Arabia from Egypt. Saudi Arabia is the only country with a coastline along both the Red Sea and the Persian Gulf, and most of its terrain consists of arid desert, lowland, steppe, and mountains. Its capital and largest city is Riyadh. The country is home to Mecca and Medina, the two holiest cities in Islam.</v>
    <v>8291</v>
    <v>8292</v>
    <v>8293</v>
    <v>8294</v>
    <v>8295</v>
    <v>8296</v>
    <v>8297</v>
    <v>8298</v>
    <v>573</v>
    <v>8287</v>
    <v>8301</v>
    <v>8302</v>
    <v>8303</v>
    <v>8304</v>
    <v>7979</v>
    <v>8305</v>
    <v>Saudi Arabia</v>
    <v>National Anthem of Saudi Arabia</v>
    <v>861</v>
    <v>Kingdom of Saudi Arabia</v>
    <v>8306</v>
    <v>8307</v>
    <v>8308</v>
    <v>8309</v>
    <v>8311</v>
    <v>8312</v>
    <v>873</v>
    <v>3588</v>
    <v>8313</v>
    <v>Saudi Arabia</v>
    <v>8314</v>
    <v>mdp/vdpid/205</v>
  </rv>
  <rv s="0">
    <v>536870912</v>
    <v>Senegal</v>
    <v>61b4b41a-e86a-1c43-604a-57097e879fb9</v>
    <v>en-US</v>
    <v>Map</v>
  </rv>
  <rv s="1">
    <fb>0.46060354230509504</fb>
    <v>28</v>
  </rv>
  <rv s="1">
    <fb>196722</fb>
    <v>29</v>
  </rv>
  <rv s="1">
    <fb>34.523000000000003</fb>
    <v>30</v>
  </rv>
  <rv s="1">
    <fb>221</fb>
    <v>31</v>
  </rv>
  <rv s="0">
    <v>536870912</v>
    <v>Dakar</v>
    <v>231d192c-d87d-99c6-2482-7dd7e8becc3e</v>
    <v>en-US</v>
    <v>Map</v>
  </rv>
  <rv s="1">
    <fb>10901.991</fb>
    <v>29</v>
  </rv>
  <rv s="1">
    <fb>109.251270172291</fb>
    <v>32</v>
  </rv>
  <rv s="1">
    <fb>1.7585651759565901E-2</fb>
    <v>28</v>
  </rv>
  <rv s="1">
    <fb>229.35179510637599</fb>
    <v>29</v>
  </rv>
  <rv s="1">
    <fb>4.625</fb>
    <v>30</v>
  </rv>
  <rv s="1">
    <fb>0.42762166935023105</fb>
    <v>28</v>
  </rv>
  <rv s="1">
    <fb>53.909117209717202</fb>
    <v>36</v>
  </rv>
  <rv s="1">
    <fb>23578084052.014702</fb>
    <v>34</v>
  </rv>
  <rv s="1">
    <fb>0.80950040000000001</fb>
    <v>28</v>
  </rv>
  <rv s="1">
    <fb>0.12762589999999999</fb>
    <v>28</v>
  </rv>
  <rv s="1">
    <fb>31.8</fb>
    <v>36</v>
  </rv>
  <rv s="0">
    <v>536870912</v>
    <v>Pikine</v>
    <v>31c22863-3504-11e0-e937-2da63817af22</v>
    <v>en-US</v>
    <v>Map</v>
  </rv>
  <rv s="0">
    <v>805306368</v>
    <v>Macky Sall (President)</v>
    <v>13544059-fefa-81bb-1f77-27b72c1b73e9</v>
    <v>en-US</v>
    <v>Generic</v>
  </rv>
  <rv s="3">
    <v>461</v>
  </rv>
  <rv s="4">
    <v>https://www.bing.com/search?q=senegal&amp;form=skydnc</v>
    <v>Learn more on Bing</v>
  </rv>
  <rv s="1">
    <fb>67.665000000000006</fb>
    <v>36</v>
  </rv>
  <rv s="1">
    <fb>315</fb>
    <v>36</v>
  </rv>
  <rv s="1">
    <fb>0.44180671030000002</fb>
    <v>28</v>
  </rv>
  <rv s="1">
    <fb>6.9099999999999995E-2</fb>
    <v>30</v>
  </rv>
  <rv s="1">
    <fb>16296364</fb>
    <v>29</v>
  </rv>
  <rv s="1">
    <fb>0.46899999999999997</fb>
    <v>28</v>
  </rv>
  <rv s="1">
    <fb>6.0999999999999999E-2</fb>
    <v>28</v>
  </rv>
  <rv s="1">
    <fb>0.45683998107910201</fb>
    <v>28</v>
  </rv>
  <rv s="0">
    <v>536870912</v>
    <v>Dakar Region</v>
    <v>3bb61292-7b3c-7124-2947-27d8f8207ea6</v>
    <v>en-US</v>
    <v>Map</v>
  </rv>
  <rv s="0">
    <v>536870912</v>
    <v>Kédougou Region</v>
    <v>be665ea0-47d0-74cf-a4c9-749564e5d774</v>
    <v>en-US</v>
    <v>Map</v>
  </rv>
  <rv s="0">
    <v>536870912</v>
    <v>Ziguinchor Region</v>
    <v>d4699e3e-86b1-9fdc-8429-2bd7e9bb2f07</v>
    <v>en-US</v>
    <v>Map</v>
  </rv>
  <rv s="0">
    <v>536870912</v>
    <v>Kaffrine Region</v>
    <v>d07d2758-d957-15b8-0148-96c6ac35c8cc</v>
    <v>en-US</v>
    <v>Map</v>
  </rv>
  <rv s="0">
    <v>536870912</v>
    <v>Saint-Louis Region</v>
    <v>dd8c5a0a-57ff-1d66-70a5-890cccde5de6</v>
    <v>en-US</v>
    <v>Map</v>
  </rv>
  <rv s="0">
    <v>536870912</v>
    <v>Sédhiou Region</v>
    <v>9f50a8d2-d72a-ae8c-222b-a038d4bfa5bf</v>
    <v>en-US</v>
    <v>Map</v>
  </rv>
  <rv s="0">
    <v>536870912</v>
    <v>Fatick Region</v>
    <v>b43f17b3-9f6f-299a-9d6e-c6be9ad16f93</v>
    <v>en-US</v>
    <v>Map</v>
  </rv>
  <rv s="0">
    <v>536870912</v>
    <v>Louga Region</v>
    <v>08e6ec18-e2d9-407c-d36e-2d2b3e5812e7</v>
    <v>en-US</v>
    <v>Map</v>
  </rv>
  <rv s="0">
    <v>536870912</v>
    <v>Diourbel Region</v>
    <v>3a04c367-3989-9214-f703-f9caae8c2380</v>
    <v>en-US</v>
    <v>Map</v>
  </rv>
  <rv s="0">
    <v>536870912</v>
    <v>Kolda Region</v>
    <v>c6cbe52c-3bb9-4f46-99ce-df49ccf17d78</v>
    <v>en-US</v>
    <v>Map</v>
  </rv>
  <rv s="0">
    <v>536870912</v>
    <v>Matam Region</v>
    <v>5b6b478c-d8e5-3d03-e263-172092ca0e2a</v>
    <v>en-US</v>
    <v>Map</v>
  </rv>
  <rv s="0">
    <v>536870912</v>
    <v>Kaolack Region</v>
    <v>86e997d8-50b5-6fbb-a0e8-cc6f1af0d180</v>
    <v>en-US</v>
    <v>Map</v>
  </rv>
  <rv s="0">
    <v>536870912</v>
    <v>Tambacounda Region</v>
    <v>81d98438-d785-d9fd-11a6-ed6aff0674b7</v>
    <v>en-US</v>
    <v>Map</v>
  </rv>
  <rv s="0">
    <v>536870912</v>
    <v>Thiès Region</v>
    <v>aacbf82b-f645-4869-bdab-70cf7794b920</v>
    <v>en-US</v>
    <v>Map</v>
  </rv>
  <rv s="3">
    <v>462</v>
  </rv>
  <rv s="1">
    <fb>0.16294156680093402</fb>
    <v>28</v>
  </rv>
  <rv s="1">
    <fb>0.44799999999999995</fb>
    <v>28</v>
  </rv>
  <rv s="1">
    <fb>6.6040000915527294E-2</fb>
    <v>37</v>
  </rv>
  <rv s="1">
    <fb>7765706</fb>
    <v>29</v>
  </rv>
  <rv s="6">
    <v>#VALUE!</v>
    <v>en-US</v>
    <v>61b4b41a-e86a-1c43-604a-57097e879fb9</v>
    <v>536870912</v>
    <v>1</v>
    <v>1554</v>
    <v>48</v>
    <v>Senegal</v>
    <v>24</v>
    <v>49</v>
    <v>Map</v>
    <v>26</v>
    <v>1555</v>
    <v>SN</v>
    <v>8317</v>
    <v>8318</v>
    <v>837</v>
    <v>8319</v>
    <v>8320</v>
    <v>8321</v>
    <v>8322</v>
    <v>8323</v>
    <v>8324</v>
    <v>XOF</v>
    <v>Senegal, officially the Republic of Senegal, is a country in West Africa. Senegal is bordered by Mauritania in the north, Mali to the east, Guinea to the southeast, and Guinea-Bissau to the southwest. Senegal nearly surrounds the Gambia, a country occupying a narrow sliver of land along the banks of the Gambia River, which separates Senegal's southern region of Casamance from the rest of the country. Senegal also shares a maritime border with Cape Verde. The climate is typically Sahelian, though there is a rainy season. Senegal's economic and political capital is Dakar.</v>
    <v>8325</v>
    <v>8326</v>
    <v>8327</v>
    <v>8328</v>
    <v>3192</v>
    <v>8329</v>
    <v>8330</v>
    <v>8331</v>
    <v>8332</v>
    <v>8333</v>
    <v>8335</v>
    <v>8336</v>
    <v>8337</v>
    <v>8338</v>
    <v>6385</v>
    <v>Senegal</v>
    <v>Pincez Tous vos Koras, Frappez les Balafons</v>
    <v>1202</v>
    <v>Republic of Senegal</v>
    <v>8339</v>
    <v>8340</v>
    <v>8341</v>
    <v>4510</v>
    <v>1719</v>
    <v>8342</v>
    <v>2075</v>
    <v>8343</v>
    <v>4196</v>
    <v>1652</v>
    <v>8344</v>
    <v>8359</v>
    <v>8360</v>
    <v>1690</v>
    <v>8361</v>
    <v>8362</v>
    <v>Senegal</v>
    <v>8363</v>
    <v>mdp/vdpid/210</v>
  </rv>
  <rv s="0">
    <v>536870912</v>
    <v>Serbia</v>
    <v>bfde06a5-c040-2791-7779-ac3934ad56d8</v>
    <v>en-US</v>
    <v>Map</v>
  </rv>
  <rv s="1">
    <fb>0.39332266178824599</fb>
    <v>28</v>
  </rv>
  <rv s="1">
    <fb>77474</fb>
    <v>29</v>
  </rv>
  <rv s="1">
    <fb>381</fb>
    <v>31</v>
  </rv>
  <rv s="0">
    <v>536870912</v>
    <v>Belgrade</v>
    <v>23967a85-77cf-f376-c0a7-769fd8f12d6b</v>
    <v>en-US</v>
    <v>Map</v>
  </rv>
  <rv s="1">
    <fb>45221.444000000003</fb>
    <v>29</v>
  </rv>
  <rv s="1">
    <fb>143.997573551714</fb>
    <v>32</v>
  </rv>
  <rv s="1">
    <fb>1.8492298451108998E-2</fb>
    <v>28</v>
  </rv>
  <rv s="1">
    <fb>4271.7446669105002</fb>
    <v>29</v>
  </rv>
  <rv s="1">
    <fb>1.49</fb>
    <v>30</v>
  </rv>
  <rv s="1">
    <fb>0.31115937598259202</fb>
    <v>28</v>
  </rv>
  <rv s="1">
    <fb>83.871261642928602</fb>
    <v>36</v>
  </rv>
  <rv s="1">
    <fb>51409167350.754799</fb>
    <v>34</v>
  </rv>
  <rv s="1">
    <fb>1.0030193000000001</fb>
    <v>28</v>
  </rv>
  <rv s="1">
    <fb>0.67158659999999992</fb>
    <v>28</v>
  </rv>
  <rv s="2">
    <v>45</v>
    <v>26</v>
    <v>1564</v>
    <v>6</v>
    <v>0</v>
    <v>Image of Serbia</v>
  </rv>
  <rv s="1">
    <fb>4.8</fb>
    <v>36</v>
  </rv>
  <rv s="0">
    <v>805306368</v>
    <v>Ana Brnabić (Prime Minister)</v>
    <v>b7a6bbea-7ffd-d647-94f2-ef3f91381582</v>
    <v>en-US</v>
    <v>Generic</v>
  </rv>
  <rv s="0">
    <v>805306368</v>
    <v>Aleksandar Vučić (President)</v>
    <v>a8f29601-b0b4-618d-06c1-225d9c9ca494</v>
    <v>en-US</v>
    <v>Generic</v>
  </rv>
  <rv s="3">
    <v>463</v>
  </rv>
  <rv s="4">
    <v>https://www.bing.com/search?q=serbia&amp;form=skydnc</v>
    <v>Learn more on Bing</v>
  </rv>
  <rv s="1">
    <fb>75.539024390243895</fb>
    <v>36</v>
  </rv>
  <rv s="1">
    <fb>1791690000</fb>
    <v>34</v>
  </rv>
  <rv s="3">
    <v>464</v>
  </rv>
  <rv s="1">
    <fb>0.40587734609999998</fb>
    <v>28</v>
  </rv>
  <rv s="1">
    <fb>3.1131000000000002</fb>
    <v>30</v>
  </rv>
  <rv s="1">
    <fb>6944975</fb>
    <v>29</v>
  </rv>
  <rv s="1">
    <fb>0.25600000000000001</fb>
    <v>28</v>
  </rv>
  <rv s="1">
    <fb>0.54875999450683599</fb>
    <v>28</v>
  </rv>
  <rv s="0">
    <v>536870912</v>
    <v>South Bačka District</v>
    <v>3b6bf260-5f36-2f33-f93c-25ddc78dc37b</v>
    <v>en-US</v>
    <v>Map</v>
  </rv>
  <rv s="0">
    <v>536870912</v>
    <v>Kolubara District</v>
    <v>4cfa6c33-d52d-c0e0-d59e-4b97a24548aa</v>
    <v>en-US</v>
    <v>Map</v>
  </rv>
  <rv s="0">
    <v>536870912</v>
    <v>Srem District</v>
    <v>794a5a1f-3b8d-b0db-5924-9e66b4a9fb3f</v>
    <v>en-US</v>
    <v>Map</v>
  </rv>
  <rv s="0">
    <v>536870912</v>
    <v>South Banat District</v>
    <v>1cb5c728-aa24-9ee2-4304-f3f4d7f9bc36</v>
    <v>en-US</v>
    <v>Map</v>
  </rv>
  <rv s="0">
    <v>536870912</v>
    <v>Braničevo District</v>
    <v>a07c6be1-8fe2-69b2-2187-39748186c884</v>
    <v>en-US</v>
    <v>Map</v>
  </rv>
  <rv s="0">
    <v>536870912</v>
    <v>Mačva District</v>
    <v>3700cd33-66a3-4307-a6a4-0052c5a1a9cd</v>
    <v>en-US</v>
    <v>Map</v>
  </rv>
  <rv s="0">
    <v>536870912</v>
    <v>Bor District</v>
    <v>9ffcfa10-55be-f82f-cb8e-afca4700a28b</v>
    <v>en-US</v>
    <v>Map</v>
  </rv>
  <rv s="0">
    <v>536870912</v>
    <v>Central Banat District</v>
    <v>db1a60f4-4d29-db90-281b-e46d486156c9</v>
    <v>en-US</v>
    <v>Map</v>
  </rv>
  <rv s="0">
    <v>536870912</v>
    <v>Raška District</v>
    <v>8c653eb9-14b9-489c-ab00-f38e993137fc</v>
    <v>en-US</v>
    <v>Map</v>
  </rv>
  <rv s="0">
    <v>536870912</v>
    <v>North Banat District</v>
    <v>412e968b-7dc0-3592-2176-e8fa00bf85fa</v>
    <v>en-US</v>
    <v>Map</v>
  </rv>
  <rv s="0">
    <v>536870912</v>
    <v>Rasina District</v>
    <v>b07edd1c-21ee-ac36-f59e-703020e74185</v>
    <v>en-US</v>
    <v>Map</v>
  </rv>
  <rv s="0">
    <v>536870912</v>
    <v>North Bačka District</v>
    <v>4264da16-3531-4cc1-99c5-0559ace6880f</v>
    <v>en-US</v>
    <v>Map</v>
  </rv>
  <rv s="0">
    <v>536870912</v>
    <v>West Bačka District</v>
    <v>49dfcc2e-e5c1-4a00-a596-a4b6abe539fd</v>
    <v>en-US</v>
    <v>Map</v>
  </rv>
  <rv s="0">
    <v>536870912</v>
    <v>Jablanica District</v>
    <v>16236efd-1eca-d77d-cde8-546ed74407d7</v>
    <v>en-US</v>
    <v>Map</v>
  </rv>
  <rv s="0">
    <v>536870912</v>
    <v>Pčinja District</v>
    <v>553f9237-b6f3-4d59-b448-e891febf795f</v>
    <v>en-US</v>
    <v>Map</v>
  </rv>
  <rv s="0">
    <v>536870912</v>
    <v>Podunavlje District</v>
    <v>1bc538cc-ed8c-0a64-aaef-80eebb06eed4</v>
    <v>en-US</v>
    <v>Map</v>
  </rv>
  <rv s="0">
    <v>536870912</v>
    <v>Zlatibor District</v>
    <v>7ed061c8-ef14-f3ec-edf4-656d71063c27</v>
    <v>en-US</v>
    <v>Map</v>
  </rv>
  <rv s="0">
    <v>536870912</v>
    <v>Zaječar District</v>
    <v>bf30904f-9632-457e-b741-4ebc19b76af2</v>
    <v>en-US</v>
    <v>Map</v>
  </rv>
  <rv s="0">
    <v>536870912</v>
    <v>Toplica District</v>
    <v>55dcdea5-a7b1-53a8-08e0-41bb67c07978</v>
    <v>en-US</v>
    <v>Map</v>
  </rv>
  <rv s="0">
    <v>536870912</v>
    <v>Moravica District</v>
    <v>89880f9b-171d-cf8e-1a53-c8d66d717f83</v>
    <v>en-US</v>
    <v>Map</v>
  </rv>
  <rv s="0">
    <v>536870912</v>
    <v>Šumadija District</v>
    <v>5ab530fd-7899-457b-a64a-7737385a8eb7</v>
    <v>en-US</v>
    <v>Map</v>
  </rv>
  <rv s="0">
    <v>536870912</v>
    <v>Pomoravlje District</v>
    <v>03b3cb07-b7d9-574d-5772-db151f2e2919</v>
    <v>en-US</v>
    <v>Map</v>
  </rv>
  <rv s="0">
    <v>536870912</v>
    <v>Pirot District</v>
    <v>0b1d3d41-522e-85f6-2839-c1a73f48bfa2</v>
    <v>en-US</v>
    <v>Map</v>
  </rv>
  <rv s="0">
    <v>536870912</v>
    <v>Nišava District</v>
    <v>56d3daa6-6c64-4b4e-b95a-92901df4991a</v>
    <v>en-US</v>
    <v>Map</v>
  </rv>
  <rv s="3">
    <v>465</v>
  </rv>
  <rv s="1">
    <fb>0.185525002126608</fb>
    <v>28</v>
  </rv>
  <rv s="1">
    <fb>0.12685999870300299</fb>
    <v>37</v>
  </rv>
  <rv s="1">
    <fb>3907243</fb>
    <v>29</v>
  </rv>
  <rv s="13">
    <v>#VALUE!</v>
    <v>en-US</v>
    <v>bfde06a5-c040-2791-7779-ac3934ad56d8</v>
    <v>536870912</v>
    <v>1</v>
    <v>1562</v>
    <v>145</v>
    <v>Serbia</v>
    <v>24</v>
    <v>25</v>
    <v>Map</v>
    <v>26</v>
    <v>1563</v>
    <v>RS</v>
    <v>8366</v>
    <v>8367</v>
    <v>1094</v>
    <v>6019</v>
    <v>8368</v>
    <v>8369</v>
    <v>8370</v>
    <v>8371</v>
    <v>8372</v>
    <v>RSD</v>
    <v>Serbia, officially the Republic of Serbia, is a landlocked country in Southeast Europe, at the crossroads of the Pannonian Plain and the Balkans. It shares land borders with Hungary to the north, Romania to the northeast, Bulgaria to the southeast, North Macedonia to the south, Croatia and Bosnia and Herzegovina to the west, and Montenegro to the southwest, and claiming a border with Albania through the disputed territory of Kosovo. Serbia has a population of roughly 7 million inhabitants. Its capital Belgrade is also the largest city.</v>
    <v>8373</v>
    <v>8374</v>
    <v>8375</v>
    <v>8376</v>
    <v>5294</v>
    <v>8377</v>
    <v>8378</v>
    <v>8379</v>
    <v>8380</v>
    <v>8381</v>
    <v>8369</v>
    <v>8384</v>
    <v>8385</v>
    <v>8386</v>
    <v>8387</v>
    <v>4292</v>
    <v>1576</v>
    <v>Serbia</v>
    <v>Bože pravde</v>
    <v>8388</v>
    <v>Republic of Serbia</v>
    <v>8389</v>
    <v>8390</v>
    <v>8391</v>
    <v>2786</v>
    <v>8392</v>
    <v>1418</v>
    <v>2255</v>
    <v>6514</v>
    <v>3279</v>
    <v>3381</v>
    <v>8393</v>
    <v>8418</v>
    <v>8419</v>
    <v>149</v>
    <v>150</v>
    <v>8420</v>
    <v>Serbia</v>
    <v>8421</v>
    <v>mdp/vdpid/271</v>
  </rv>
  <rv s="0">
    <v>536870912</v>
    <v>Seychelles</v>
    <v>edbdad3e-b40e-62fd-849a-f3eaffadc75d</v>
    <v>en-US</v>
    <v>Map</v>
  </rv>
  <rv s="1">
    <fb>3.3695651137310399E-2</fb>
    <v>28</v>
  </rv>
  <rv s="1">
    <fb>455</fb>
    <v>29</v>
  </rv>
  <rv s="1">
    <fb>17.100000000000001</fb>
    <v>30</v>
  </rv>
  <rv s="1">
    <fb>248</fb>
    <v>31</v>
  </rv>
  <rv s="0">
    <v>536870912</v>
    <v>Victoria</v>
    <v>775ad069-ad7c-7703-43b7-0fd25b36e04a</v>
    <v>en-US</v>
    <v>Map</v>
  </rv>
  <rv s="1">
    <fb>605.05499999999995</fb>
    <v>29</v>
  </rv>
  <rv s="1">
    <fb>129.95819746015201</fb>
    <v>32</v>
  </rv>
  <rv s="1">
    <fb>1.8061115998362701E-2</fb>
    <v>28</v>
  </rv>
  <rv s="1">
    <fb>2.41</fb>
    <v>30</v>
  </rv>
  <rv s="1">
    <fb>0.88413039497707202</fb>
    <v>28</v>
  </rv>
  <rv s="1">
    <fb>1698843062.76141</fb>
    <v>34</v>
  </rv>
  <rv s="1">
    <fb>1.0037948999999999</fb>
    <v>28</v>
  </rv>
  <rv s="1">
    <fb>0.17079849999999999</fb>
    <v>28</v>
  </rv>
  <rv s="2">
    <v>46</v>
    <v>26</v>
    <v>1577</v>
    <v>6</v>
    <v>0</v>
    <v>Image of Seychelles</v>
  </rv>
  <rv s="0">
    <v>805306368</v>
    <v>Wavel Ramkalawan (President)</v>
    <v>083a7524-88a8-9381-3900-0a9fc1b5d357</v>
    <v>en-US</v>
    <v>Generic</v>
  </rv>
  <rv s="3">
    <v>466</v>
  </rv>
  <rv s="4">
    <v>https://www.bing.com/search?q=seychelles&amp;form=skydnc</v>
    <v>Learn more on Bing</v>
  </rv>
  <rv s="1">
    <fb>72.841463414634106</fb>
    <v>36</v>
  </rv>
  <rv s="1">
    <fb>1136540000</fb>
    <v>34</v>
  </rv>
  <rv s="3">
    <v>467</v>
  </rv>
  <rv s="1">
    <fb>2.4844012200000001E-2</fb>
    <v>28</v>
  </rv>
  <rv s="1">
    <fb>0.94579999999999997</fb>
    <v>30</v>
  </rv>
  <rv s="1">
    <fb>97625</fb>
    <v>29</v>
  </rv>
  <rv s="1">
    <fb>0.184</fb>
    <v>28</v>
  </rv>
  <rv s="1">
    <fb>0.53</fb>
    <v>28</v>
  </rv>
  <rv s="0">
    <v>536870912</v>
    <v>La Digue</v>
    <v>1f2060ab-a3a0-2c6a-ba91-964ee3c5c935</v>
    <v>en-US</v>
    <v>Map</v>
  </rv>
  <rv s="0">
    <v>536870912</v>
    <v>Takamaka, Seychelles</v>
    <v>6e453608-ae0a-b342-f5ab-ce26f302bcd8</v>
    <v>en-US</v>
    <v>Map</v>
  </rv>
  <rv s="0">
    <v>536870912</v>
    <v>Grand'Anse Praslin</v>
    <v>9c29603b-c760-5e2d-3835-19d72d32a41c</v>
    <v>en-US</v>
    <v>Map</v>
  </rv>
  <rv s="0">
    <v>536870912</v>
    <v>Beau Vallon</v>
    <v>a17a6c77-755a-8725-5022-5cc26b762c89</v>
    <v>en-US</v>
    <v>Map</v>
  </rv>
  <rv s="0">
    <v>536870912</v>
    <v>Anse Boileau</v>
    <v>5116d6e9-dfe9-3bc8-afd9-3e340b122891</v>
    <v>en-US</v>
    <v>Map</v>
  </rv>
  <rv s="0">
    <v>536870912</v>
    <v>Mont Fleuri</v>
    <v>997d5069-a1df-ac64-2fb4-98539abfd098</v>
    <v>en-US</v>
    <v>Map</v>
  </rv>
  <rv s="0">
    <v>536870912</v>
    <v>Baie Lazare</v>
    <v>9541bf03-b038-b270-6118-dc714f32f008</v>
    <v>en-US</v>
    <v>Map</v>
  </rv>
  <rv s="0">
    <v>536870912</v>
    <v>Anse Royale</v>
    <v>e73216fd-8d69-dd96-beaf-1435086aead1</v>
    <v>en-US</v>
    <v>Map</v>
  </rv>
  <rv s="0">
    <v>536870912</v>
    <v>Bel Ombre, Seychelles</v>
    <v>2c2f4200-45d7-7e9c-bdaf-312fa8f2aea3</v>
    <v>en-US</v>
    <v>Map</v>
  </rv>
  <rv s="0">
    <v>536870912</v>
    <v>Saint Louis, Seychelles</v>
    <v>d0a0dba1-e562-fee5-84d6-2f356eaa0fe3</v>
    <v>en-US</v>
    <v>Map</v>
  </rv>
  <rv s="0">
    <v>536870912</v>
    <v>Glacis, Seychelles</v>
    <v>c32ae8df-1e45-b167-67dc-cc954cc3fba6</v>
    <v>en-US</v>
    <v>Map</v>
  </rv>
  <rv s="0">
    <v>536870912</v>
    <v>Anse Etoile</v>
    <v>9637b260-1d1a-215b-1a6f-c53c26c2f6a3</v>
    <v>en-US</v>
    <v>Map</v>
  </rv>
  <rv s="0">
    <v>536870912</v>
    <v>Port Glaud</v>
    <v>e48919e6-ccf5-033b-cdc2-6cf948dcbb7e</v>
    <v>en-US</v>
    <v>Map</v>
  </rv>
  <rv s="0">
    <v>536870912</v>
    <v>Au Cap</v>
    <v>09a4fe1f-6895-97cb-440e-2401a22b8c8c</v>
    <v>en-US</v>
    <v>Map</v>
  </rv>
  <rv s="0">
    <v>536870912</v>
    <v>Grand'Anse Mahé</v>
    <v>1174b345-2bed-cf59-0822-8763981c46fb</v>
    <v>en-US</v>
    <v>Map</v>
  </rv>
  <rv s="0">
    <v>536870912</v>
    <v>Plaisance, Seychelles</v>
    <v>0b547d04-47e0-ade2-72c2-53d1e2a2eecc</v>
    <v>en-US</v>
    <v>Map</v>
  </rv>
  <rv s="0">
    <v>536870912</v>
    <v>Bel Air, Seychelles</v>
    <v>6028dc63-f5bc-b003-614f-c3423b3283ac</v>
    <v>en-US</v>
    <v>Map</v>
  </rv>
  <rv s="0">
    <v>536870912</v>
    <v>Mont Buxton</v>
    <v>faaae7c2-897c-738e-66ca-b43069e8b9e4</v>
    <v>en-US</v>
    <v>Map</v>
  </rv>
  <rv s="0">
    <v>536870912</v>
    <v>Pointe La Rue</v>
    <v>a165b555-c1f4-532b-3dfc-0a710fec98aa</v>
    <v>en-US</v>
    <v>Map</v>
  </rv>
  <rv s="0">
    <v>536870912</v>
    <v>Cascade, Seychelles</v>
    <v>09a1d7d4-e49e-71be-d2ae-db520ec3cd0d</v>
    <v>en-US</v>
    <v>Map</v>
  </rv>
  <rv s="0">
    <v>536870912</v>
    <v>Roche Caiman</v>
    <v>27e3108d-54be-afb4-144d-2984f7caacd8</v>
    <v>en-US</v>
    <v>Map</v>
  </rv>
  <rv s="0">
    <v>536870912</v>
    <v>Les Mamelles</v>
    <v>c1ef852d-383b-ac8a-ad2f-fce594a4e355</v>
    <v>en-US</v>
    <v>Map</v>
  </rv>
  <rv s="3">
    <v>468</v>
  </rv>
  <rv s="1">
    <fb>0.341163212544145</fb>
    <v>28</v>
  </rv>
  <rv s="3">
    <v>469</v>
  </rv>
  <rv s="1">
    <fb>55762</fb>
    <v>29</v>
  </rv>
  <rv s="76">
    <v>#VALUE!</v>
    <v>en-US</v>
    <v>edbdad3e-b40e-62fd-849a-f3eaffadc75d</v>
    <v>536870912</v>
    <v>1</v>
    <v>1574</v>
    <v>1575</v>
    <v>Seychelles</v>
    <v>24</v>
    <v>25</v>
    <v>Map</v>
    <v>26</v>
    <v>1576</v>
    <v>SC</v>
    <v>8424</v>
    <v>8425</v>
    <v>357</v>
    <v>8426</v>
    <v>8427</v>
    <v>8428</v>
    <v>8429</v>
    <v>8430</v>
    <v>8431</v>
    <v>SCR</v>
    <v>Seychelles; French: or, officially the Republic of Seychelles, is an archipelagic island country consisting of 115 islands in the Indian Ocean at the eastern edge of the Somali Sea. Its capital and largest city, Victoria, is 1,500 kilometres east of mainland Africa. Nearby island countries and territories include the Comoros, Madagascar, Mauritius, and the French overseas regions of Mayotte and Réunion to the south; and Maldives and the Chagos Archipelago to the east. It is the least populated sovereign African country, with an estimated 2020 population of 98,462.</v>
    <v>8432</v>
    <v>8433</v>
    <v>365</v>
    <v>8434</v>
    <v>8435</v>
    <v>8436</v>
    <v>8437</v>
    <v>4572</v>
    <v>8428</v>
    <v>8439</v>
    <v>8440</v>
    <v>8441</v>
    <v>8442</v>
    <v>5943</v>
    <v>2069</v>
    <v>Seychelles</v>
    <v>Koste Seselwa</v>
    <v>8443</v>
    <v>Republic of Seychelles</v>
    <v>8444</v>
    <v>8445</v>
    <v>8446</v>
    <v>8447</v>
    <v>6711</v>
    <v>8448</v>
    <v>1584</v>
    <v>6293</v>
    <v>2855</v>
    <v>637</v>
    <v>8471</v>
    <v>8472</v>
    <v>8473</v>
    <v>4550</v>
    <v>Seychelles</v>
    <v>8474</v>
    <v>mdp/vdpid/208</v>
  </rv>
  <rv s="0">
    <v>536870912</v>
    <v>Sierra Leone</v>
    <v>41793478-51d5-adbf-c119-180944ed6ef5</v>
    <v>en-US</v>
    <v>Map</v>
  </rv>
  <rv s="1">
    <fb>0.54710446106954802</fb>
    <v>28</v>
  </rv>
  <rv s="1">
    <fb>71740</fb>
    <v>29</v>
  </rv>
  <rv s="1">
    <fb>33.405999999999999</fb>
    <v>30</v>
  </rv>
  <rv s="1">
    <fb>232</fb>
    <v>31</v>
  </rv>
  <rv s="0">
    <v>536870912</v>
    <v>Freetown</v>
    <v>55165688-4d05-763a-a26e-f7e79cafa0da</v>
    <v>en-US</v>
    <v>Map</v>
  </rv>
  <rv s="1">
    <fb>1092.7660000000001</fb>
    <v>29</v>
  </rv>
  <rv s="1">
    <fb>234.15870949074099</fb>
    <v>32</v>
  </rv>
  <rv s="1">
    <fb>0.148030585681759</fb>
    <v>28</v>
  </rv>
  <rv s="1">
    <fb>4.2629999999999999</fb>
    <v>30</v>
  </rv>
  <rv s="1">
    <fb>0.43053478770521603</fb>
    <v>28</v>
  </rv>
  <rv s="1">
    <fb>1.08</fb>
    <v>33</v>
  </rv>
  <rv s="1">
    <fb>3941474310.7691302</fb>
    <v>34</v>
  </rv>
  <rv s="1">
    <fb>1.1275457</fb>
    <v>28</v>
  </rv>
  <rv s="1">
    <fb>1.9587799999999999E-2</fb>
    <v>28</v>
  </rv>
  <rv s="1">
    <fb>78.5</fb>
    <v>36</v>
  </rv>
  <rv s="0">
    <v>805306368</v>
    <v>Alfred Palo Conteh (Minister)</v>
    <v>0d2ecc67-8331-dc8f-0160-e792573888e7</v>
    <v>en-US</v>
    <v>Generic</v>
  </rv>
  <rv s="0">
    <v>805306368</v>
    <v>Mohamed Juldeh Jalloh (Vice President)</v>
    <v>c772cd24-8e86-0208-1402-c6235a4729a1</v>
    <v>en-US</v>
    <v>Generic</v>
  </rv>
  <rv s="3">
    <v>470</v>
  </rv>
  <rv s="4">
    <v>https://www.bing.com/search?q=sierra+leone&amp;form=skydnc</v>
    <v>Learn more on Bing</v>
  </rv>
  <rv s="1">
    <fb>54.308999999999997</fb>
    <v>36</v>
  </rv>
  <rv s="1">
    <fb>1120</fb>
    <v>36</v>
  </rv>
  <rv s="1">
    <fb>0.56999999999999995</fb>
    <v>33</v>
  </rv>
  <rv s="1">
    <fb>0.38238115090000002</fb>
    <v>28</v>
  </rv>
  <rv s="1">
    <fb>2.5000000000000001E-2</fb>
    <v>30</v>
  </rv>
  <rv s="1">
    <fb>7813215</fb>
    <v>29</v>
  </rv>
  <rv s="1">
    <fb>0.57895999908447304</fb>
    <v>28</v>
  </rv>
  <rv s="0">
    <v>536870912</v>
    <v>Eastern Province</v>
    <v>afd79e24-2e3a-f3e5-34e1-a805620bfd76</v>
    <v>en-US</v>
    <v>Map</v>
  </rv>
  <rv s="0">
    <v>536870912</v>
    <v>Southern Province</v>
    <v>2f3c9dcb-0cd5-6744-49b4-b8117e86218c</v>
    <v>en-US</v>
    <v>Map</v>
  </rv>
  <rv s="0">
    <v>536870912</v>
    <v>Western Area</v>
    <v>97c4bd99-40a7-27ce-e2dd-0f1433b76c55</v>
    <v>en-US</v>
    <v>Map</v>
  </rv>
  <rv s="0">
    <v>536870912</v>
    <v>Northern Province</v>
    <v>bd7b6207-d6cb-1c1f-6277-d09bea114dfb</v>
    <v>en-US</v>
    <v>Map</v>
  </rv>
  <rv s="3">
    <v>471</v>
  </rv>
  <rv s="1">
    <fb>8.5952159824142504E-2</fb>
    <v>28</v>
  </rv>
  <rv s="1">
    <fb>0.307</fb>
    <v>28</v>
  </rv>
  <rv s="1">
    <fb>4.4279999732971198E-2</fb>
    <v>37</v>
  </rv>
  <rv s="1">
    <fb>3319366</fb>
    <v>29</v>
  </rv>
  <rv s="25">
    <v>#VALUE!</v>
    <v>en-US</v>
    <v>41793478-51d5-adbf-c119-180944ed6ef5</v>
    <v>536870912</v>
    <v>1</v>
    <v>1586</v>
    <v>327</v>
    <v>Sierra Leone</v>
    <v>24</v>
    <v>49</v>
    <v>Map</v>
    <v>26</v>
    <v>1587</v>
    <v>SL</v>
    <v>8477</v>
    <v>8478</v>
    <v>71</v>
    <v>8479</v>
    <v>8480</v>
    <v>8481</v>
    <v>8482</v>
    <v>8483</v>
    <v>8484</v>
    <v>SLL</v>
    <v>Sierra Leone, also UK:, US:, officially the Republic of Sierra Leone, colloquially Salone, is a country on the southwest coast of West Africa. It is bordered by Liberia to the southeast and Guinea surrounds the northern half of the nation. Covering a total area of 71,740 km², Sierra Leone has a tropical climate, with diverse environments ranging from savanna to rainforests. The country has a population of 7,092,113 as of the 2015 census. The capital and largest city is Freetown. The country is divided into five administrative regions, which are subdivided into 16 districts.</v>
    <v>8485</v>
    <v>8486</v>
    <v>8487</v>
    <v>8488</v>
    <v>8489</v>
    <v>8490</v>
    <v>8491</v>
    <v>8481</v>
    <v>8494</v>
    <v>8495</v>
    <v>8496</v>
    <v>8497</v>
    <v>8498</v>
    <v>Sierra Leone</v>
    <v>High We Exalt Thee, Realm of the Free</v>
    <v>378</v>
    <v>Republic of Sierra Leone</v>
    <v>8499</v>
    <v>8500</v>
    <v>8501</v>
    <v>3048</v>
    <v>3116</v>
    <v>4714</v>
    <v>2600</v>
    <v>4300</v>
    <v>1651</v>
    <v>1322</v>
    <v>8502</v>
    <v>8507</v>
    <v>8508</v>
    <v>1690</v>
    <v>8509</v>
    <v>8510</v>
    <v>Sierra Leone</v>
    <v>8511</v>
    <v>mdp/vdpid/213</v>
  </rv>
  <rv s="0">
    <v>536870912</v>
    <v>Singapore</v>
    <v>f5ffb882-7230-f3fe-7141-cde5f4b5ed1a</v>
    <v>en-US</v>
    <v>Map</v>
  </rv>
  <rv s="1">
    <fb>9.3088859241440211E-3</fb>
    <v>28</v>
  </rv>
  <rv s="1">
    <fb>716.1</fb>
    <v>29</v>
  </rv>
  <rv s="1">
    <fb>81000</fb>
    <v>29</v>
  </rv>
  <rv s="1">
    <fb>8.8000000000000007</fb>
    <v>30</v>
  </rv>
  <rv s="1">
    <fb>65</fb>
    <v>31</v>
  </rv>
  <rv s="1">
    <fb>37535.411999999997</fb>
    <v>29</v>
  </rv>
  <rv s="1">
    <fb>114.40578588194499</fb>
    <v>32</v>
  </rv>
  <rv s="1">
    <fb>5.6526056878035804E-3</fb>
    <v>28</v>
  </rv>
  <rv s="1">
    <fb>8844.6875930120095</fb>
    <v>29</v>
  </rv>
  <rv s="1">
    <fb>1.1399999999999999</fb>
    <v>30</v>
  </rv>
  <rv s="1">
    <fb>0.23060648842866199</fb>
    <v>28</v>
  </rv>
  <rv s="1">
    <fb>90.578873580503199</fb>
    <v>36</v>
  </rv>
  <rv s="1">
    <fb>1.25</fb>
    <v>33</v>
  </rv>
  <rv s="1">
    <fb>372062527488.638</fb>
    <v>34</v>
  </rv>
  <rv s="1">
    <fb>1.0062694999999999</fb>
    <v>28</v>
  </rv>
  <rv s="1">
    <fb>0.8479291000000001</fb>
    <v>28</v>
  </rv>
  <rv s="2">
    <v>47</v>
    <v>26</v>
    <v>1598</v>
    <v>6</v>
    <v>0</v>
    <v>Image of Singapore</v>
  </rv>
  <rv s="0">
    <v>805306368</v>
    <v>Lee Hsien Loong (Prime Minister)</v>
    <v>a1036a81-858a-b9b5-05e7-b0d5b1f8d37d</v>
    <v>en-US</v>
    <v>Generic</v>
  </rv>
  <rv s="0">
    <v>805306368</v>
    <v>Ong Ye Kung (Minister)</v>
    <v>140fbd9e-a9e9-efc5-0504-67aa66a531b2</v>
    <v>en-US</v>
    <v>Generic</v>
  </rv>
  <rv s="3">
    <v>472</v>
  </rv>
  <rv s="4">
    <v>https://www.bing.com/search?q=singapore&amp;form=skydnc</v>
    <v>Learn more on Bing</v>
  </rv>
  <rv s="1">
    <fb>83.146341463414601</fb>
    <v>36</v>
  </rv>
  <rv s="1">
    <fb>697271330000</fb>
    <v>34</v>
  </rv>
  <rv s="3">
    <v>473</v>
  </rv>
  <rv s="1">
    <fb>0.367371636</fb>
    <v>28</v>
  </rv>
  <rv s="1">
    <fb>2.2936000000000001</fb>
    <v>30</v>
  </rv>
  <rv s="1">
    <fb>5703569</fb>
    <v>29</v>
  </rv>
  <rv s="1">
    <fb>0.70538002014160195</fb>
    <v>28</v>
  </rv>
  <rv s="3">
    <v>474</v>
  </rv>
  <rv s="1">
    <fb>0.131417170586072</fb>
    <v>28</v>
  </rv>
  <rv s="3">
    <v>475</v>
  </rv>
  <rv s="1">
    <fb>4.1090002059936494E-2</fb>
    <v>37</v>
  </rv>
  <rv s="77">
    <v>#VALUE!</v>
    <v>en-US</v>
    <v>f5ffb882-7230-f3fe-7141-cde5f4b5ed1a</v>
    <v>536870912</v>
    <v>1</v>
    <v>1595</v>
    <v>1596</v>
    <v>Singapore</v>
    <v>24</v>
    <v>25</v>
    <v>Map</v>
    <v>26</v>
    <v>1597</v>
    <v>SG</v>
    <v>8514</v>
    <v>8515</v>
    <v>8516</v>
    <v>8517</v>
    <v>8518</v>
    <v>8519</v>
    <v>8520</v>
    <v>8521</v>
    <v>SGD</v>
    <v>Singapore, officially the Republic of Singapore, is a sovereign island country and city-state in maritime Southeast Asia. It lies about one degree of latitude north of the equator, off the southern tip of the Malay Peninsula, bordering the Strait of Malacca to the west, the Singapore Strait to the south, the South China Sea to the east and the Straits of Johor to the north. The country's territory is composed of one main island, 63 satellite islands and islets, and one outlying islet, the combined area of which has increased by 25% since the country's independence as a result of extensive land reclamation projects. It has the third highest population density in the world. With a multicultural population and recognising the need to respect cultural identities of the major ethnic groups within the nation, Singapore has four official languages; English, Malay, Mandarin, and Tamil. English is the lingua franca and numerous public services are available only in English. Multiracialism is enshrined in the constitution and continues to shape national policies in education, housing, and politics.</v>
    <v>8522</v>
    <v>8523</v>
    <v>8524</v>
    <v>8525</v>
    <v>8526</v>
    <v>8527</v>
    <v>8528</v>
    <v>8529</v>
    <v>8530</v>
    <v>6502</v>
    <v>8533</v>
    <v>8534</v>
    <v>8535</v>
    <v>8536</v>
    <v>2491</v>
    <v>Singapore</v>
    <v>Majulah Singapura</v>
    <v>8537</v>
    <v>Republic of Singapore</v>
    <v>8538</v>
    <v>8539</v>
    <v>8540</v>
    <v>8541</v>
    <v>8542</v>
    <v>8543</v>
    <v>8544</v>
    <v>3048</v>
    <v>8545</v>
    <v>Singapore</v>
    <v>8540</v>
    <v>mdp/vdpid/215</v>
  </rv>
  <rv s="0">
    <v>536870912</v>
    <v>Slovakia</v>
    <v>edb4720a-f85f-2ef3-4669-e9de895513b0</v>
    <v>en-US</v>
    <v>Map</v>
  </rv>
  <rv s="1">
    <fb>0.39226289517470903</fb>
    <v>28</v>
  </rv>
  <rv s="1">
    <fb>49035</fb>
    <v>29</v>
  </rv>
  <rv s="1">
    <fb>421</fb>
    <v>31</v>
  </rv>
  <rv s="0">
    <v>536870912</v>
    <v>Bratislava</v>
    <v>58b70fde-dfcf-1beb-05ed-c5baeec68486</v>
    <v>en-US</v>
    <v>Map</v>
  </rv>
  <rv s="1">
    <fb>32423.614000000001</fb>
    <v>29</v>
  </rv>
  <rv s="1">
    <fb>115.338987748767</fb>
    <v>32</v>
  </rv>
  <rv s="1">
    <fb>2.6645613342544297E-2</fb>
    <v>28</v>
  </rv>
  <rv s="1">
    <fb>5137.0738351939799</fb>
    <v>29</v>
  </rv>
  <rv s="1">
    <fb>1.52</fb>
    <v>30</v>
  </rv>
  <rv s="1">
    <fb>0.40353576355488302</fb>
    <v>28</v>
  </rv>
  <rv s="1">
    <fb>64.091495098880202</fb>
    <v>36</v>
  </rv>
  <rv s="1">
    <fb>1.32</fb>
    <v>33</v>
  </rv>
  <rv s="1">
    <fb>105422304975.576</fb>
    <v>34</v>
  </rv>
  <rv s="1">
    <fb>0.98732050000000005</fb>
    <v>28</v>
  </rv>
  <rv s="1">
    <fb>0.46634390000000003</fb>
    <v>28</v>
  </rv>
  <rv s="1">
    <fb>4.5999999999999996</fb>
    <v>36</v>
  </rv>
  <rv s="3">
    <v>476</v>
  </rv>
  <rv s="4">
    <v>https://www.bing.com/search?q=slovakia&amp;form=skydnc</v>
    <v>Learn more on Bing</v>
  </rv>
  <rv s="1">
    <fb>77.165853658536605</fb>
    <v>36</v>
  </rv>
  <rv s="1">
    <fb>4801320000</fb>
    <v>34</v>
  </rv>
  <rv s="1">
    <fb>3.11</fb>
    <v>33</v>
  </rv>
  <rv s="3">
    <v>477</v>
  </rv>
  <rv s="1">
    <fb>0.18443573520000001</fb>
    <v>28</v>
  </rv>
  <rv s="1">
    <fb>3.4156</fb>
    <v>30</v>
  </rv>
  <rv s="1">
    <fb>5454073</fb>
    <v>29</v>
  </rv>
  <rv s="1">
    <fb>0.151</fb>
    <v>28</v>
  </rv>
  <rv s="1">
    <fb>0.19</fb>
    <v>28</v>
  </rv>
  <rv s="1">
    <fb>0.59541000366210906</fb>
    <v>28</v>
  </rv>
  <rv s="0">
    <v>536870912</v>
    <v>Bratislava Region</v>
    <v>e637bf19-eeaa-4459-9caf-f56123dbf175</v>
    <v>en-US</v>
    <v>Map</v>
  </rv>
  <rv s="0">
    <v>536870912</v>
    <v>Trenčín Region</v>
    <v>20297534-639a-464f-90d3-81da4026bd2b</v>
    <v>en-US</v>
    <v>Map</v>
  </rv>
  <rv s="0">
    <v>536870912</v>
    <v>Trnava Region</v>
    <v>4f2bb7cb-6583-4c39-9bf0-d4e3bb63dc18</v>
    <v>en-US</v>
    <v>Map</v>
  </rv>
  <rv s="0">
    <v>536870912</v>
    <v>Košice Region</v>
    <v>d93306fe-d07e-40fc-876e-e0ebf15d5b24</v>
    <v>en-US</v>
    <v>Map</v>
  </rv>
  <rv s="0">
    <v>536870912</v>
    <v>Banská Bystrica Region</v>
    <v>2e442f08-059f-48a2-8f6e-cbe382c50935</v>
    <v>en-US</v>
    <v>Map</v>
  </rv>
  <rv s="0">
    <v>536870912</v>
    <v>Prešov Region</v>
    <v>9ed1d64f-c597-423c-8a57-6c255167c0ef</v>
    <v>en-US</v>
    <v>Map</v>
  </rv>
  <rv s="0">
    <v>536870912</v>
    <v>Žilina Region</v>
    <v>712f0aa7-5c71-4ca0-b231-743ce5252eb2</v>
    <v>en-US</v>
    <v>Map</v>
  </rv>
  <rv s="0">
    <v>536870912</v>
    <v>Nitra Region</v>
    <v>d1ead58e-466d-468e-a927-7b14d511bee9</v>
    <v>en-US</v>
    <v>Map</v>
  </rv>
  <rv s="3">
    <v>478</v>
  </rv>
  <rv s="1">
    <fb>0.18701973520562698</fb>
    <v>28</v>
  </rv>
  <rv s="1">
    <fb>5.56099987030029E-2</fb>
    <v>37</v>
  </rv>
  <rv s="1">
    <fb>2930419</fb>
    <v>29</v>
  </rv>
  <rv s="7">
    <v>#VALUE!</v>
    <v>en-US</v>
    <v>edb4720a-f85f-2ef3-4669-e9de895513b0</v>
    <v>536870912</v>
    <v>1</v>
    <v>1607</v>
    <v>60</v>
    <v>Slovakia</v>
    <v>24</v>
    <v>49</v>
    <v>Map</v>
    <v>26</v>
    <v>1608</v>
    <v>SK</v>
    <v>8548</v>
    <v>8549</v>
    <v>2573</v>
    <v>2747</v>
    <v>8550</v>
    <v>8551</v>
    <v>8552</v>
    <v>8553</v>
    <v>8554</v>
    <v>EUR</v>
    <v>Slovakia, officially the Slovak Republic, is a landlocked country in Central Europe. It is bordered by Poland to the north, Ukraine to the east, Hungary to the south, Austria to the southwest, and the Czech Republic to the northwest. Slovakia's mostly mountainous territory spans about 49,000 square kilometres, with a population of over 5.4 million. The capital and largest city is Bratislava, while the second largest city is Košice.</v>
    <v>8555</v>
    <v>8556</v>
    <v>8557</v>
    <v>8558</v>
    <v>8559</v>
    <v>8560</v>
    <v>8561</v>
    <v>8562</v>
    <v>8563</v>
    <v>8551</v>
    <v>8564</v>
    <v>8565</v>
    <v>8566</v>
    <v>8567</v>
    <v>370</v>
    <v>8568</v>
    <v>Slovakia</v>
    <v>Nad Tatrou sa blýska</v>
    <v>8569</v>
    <v>The Slovak Republic</v>
    <v>8570</v>
    <v>8571</v>
    <v>8572</v>
    <v>427</v>
    <v>2253</v>
    <v>2096</v>
    <v>1367</v>
    <v>1121</v>
    <v>8573</v>
    <v>8574</v>
    <v>8575</v>
    <v>8584</v>
    <v>8585</v>
    <v>149</v>
    <v>4472</v>
    <v>8586</v>
    <v>Slovakia</v>
    <v>8587</v>
    <v>mdp/vdpid/143</v>
  </rv>
  <rv s="0">
    <v>536870912</v>
    <v>Slovenia</v>
    <v>4982784a-4967-52d1-c08e-ffd0f091566e</v>
    <v>en-US</v>
    <v>Map</v>
  </rv>
  <rv s="1">
    <fb>0.30656339759590101</fb>
    <v>28</v>
  </rv>
  <rv s="1">
    <fb>20273</fb>
    <v>29</v>
  </rv>
  <rv s="1">
    <fb>9.4</fb>
    <v>30</v>
  </rv>
  <rv s="1">
    <fb>386</fb>
    <v>31</v>
  </rv>
  <rv s="0">
    <v>536870912</v>
    <v>Ljubljana</v>
    <v>692acddf-5ab9-3bdd-6312-19b898edc3c2</v>
    <v>en-US</v>
    <v>Map</v>
  </rv>
  <rv s="1">
    <fb>12632.815000000001</fb>
    <v>29</v>
  </rv>
  <rv s="1">
    <fb>111.051074912815</fb>
    <v>32</v>
  </rv>
  <rv s="1">
    <fb>1.6305226075433801E-2</fb>
    <v>28</v>
  </rv>
  <rv s="1">
    <fb>6727.9993016421104</fb>
    <v>29</v>
  </rv>
  <rv s="1">
    <fb>0.61970011986429907</fb>
    <v>28</v>
  </rv>
  <rv s="1">
    <fb>61.114199486891998</fb>
    <v>36</v>
  </rv>
  <rv s="1">
    <fb>53742159516.927803</fb>
    <v>34</v>
  </rv>
  <rv s="1">
    <fb>1.0039673999999998</fb>
    <v>28</v>
  </rv>
  <rv s="1">
    <fb>0.78588999999999998</fb>
    <v>28</v>
  </rv>
  <rv s="0">
    <v>805306368</v>
    <v>Borut Pahor (President)</v>
    <v>c34a0588-ed0b-730b-985f-da3ee491923f</v>
    <v>en-US</v>
    <v>Generic</v>
  </rv>
  <rv s="3">
    <v>479</v>
  </rv>
  <rv s="4">
    <v>https://www.bing.com/search?q=slovenia&amp;form=skydnc</v>
    <v>Learn more on Bing</v>
  </rv>
  <rv s="1">
    <fb>81.0292682926829</fb>
    <v>36</v>
  </rv>
  <rv s="1">
    <fb>7923300000</fb>
    <v>34</v>
  </rv>
  <rv s="3">
    <v>480</v>
  </rv>
  <rv s="1">
    <fb>0.125241191</fb>
    <v>28</v>
  </rv>
  <rv s="1">
    <fb>3.0861000000000001</fb>
    <v>30</v>
  </rv>
  <rv s="1">
    <fb>2087946</fb>
    <v>29</v>
  </rv>
  <rv s="1">
    <fb>4.0999999999999995E-2</fb>
    <v>28</v>
  </rv>
  <rv s="1">
    <fb>0.58361000061035195</fb>
    <v>28</v>
  </rv>
  <rv s="0">
    <v>536870912</v>
    <v>Velika Polana</v>
    <v>6b8f73fd-e7f9-16e8-109c-e12b7fa97189</v>
    <v>en-US</v>
    <v>Map</v>
  </rv>
  <rv s="0">
    <v>536870912</v>
    <v>Kranj</v>
    <v>c0d5c145-fdbd-7e90-07ab-a8e867c1ee2a</v>
    <v>en-US</v>
    <v>Map</v>
  </rv>
  <rv s="0">
    <v>536870912</v>
    <v>Ptuj</v>
    <v>abe10676-bba8-a7ac-cff7-0e2bc8ae55ae</v>
    <v>en-US</v>
    <v>Map</v>
  </rv>
  <rv s="0">
    <v>536870912</v>
    <v>Izola</v>
    <v>ca078f68-3284-7b92-5df8-9cd712215bd3</v>
    <v>en-US</v>
    <v>Map</v>
  </rv>
  <rv s="0">
    <v>536870912</v>
    <v>Oplotnica</v>
    <v>2a399390-da3f-384f-2efc-d7af043859d1</v>
    <v>en-US</v>
    <v>Map</v>
  </rv>
  <rv s="0">
    <v>536870912</v>
    <v>Nova Gorica</v>
    <v>5c1cc9a5-43f6-513d-4dd5-606b3b7bdfc7</v>
    <v>en-US</v>
    <v>Map</v>
  </rv>
  <rv s="0">
    <v>536870912</v>
    <v>Piran</v>
    <v>67aadfc6-07f8-1a76-f60d-0858d6fa6dcd</v>
    <v>en-US</v>
    <v>Map</v>
  </rv>
  <rv s="0">
    <v>536870912</v>
    <v>Velike Lašče</v>
    <v>9f9bc323-2682-3f3c-66d9-9f811ced26f0</v>
    <v>en-US</v>
    <v>Map</v>
  </rv>
  <rv s="0">
    <v>536870912</v>
    <v>Laško</v>
    <v>301bdb97-f6e0-c1dd-2e76-b21ceccd57ea</v>
    <v>en-US</v>
    <v>Map</v>
  </rv>
  <rv s="0">
    <v>536870912</v>
    <v>Municipality of Radlje ob Dravi</v>
    <v>faef4ce0-028b-1997-16c0-11374da11083</v>
    <v>en-US</v>
    <v>Map</v>
  </rv>
  <rv s="0">
    <v>536870912</v>
    <v>Municipality of Šempeter–Vrtojba</v>
    <v>4c7b336a-886e-4632-90ba-0a143f939cf8</v>
    <v>en-US</v>
    <v>Map</v>
  </rv>
  <rv s="0">
    <v>536870912</v>
    <v>Municipality of Ribnica</v>
    <v>9df4ab22-5e42-1f7e-a74f-d1da8b718ea8</v>
    <v>en-US</v>
    <v>Map</v>
  </rv>
  <rv s="0">
    <v>536870912</v>
    <v>Straža</v>
    <v>6600a980-fec2-fed4-9414-71daca7fc01a</v>
    <v>en-US</v>
    <v>Map</v>
  </rv>
  <rv s="0">
    <v>536870912</v>
    <v>Municipality of Hoče–Slivnica</v>
    <v>7b5c4ad5-7d8e-bd65-1713-96ba30f890b9</v>
    <v>en-US</v>
    <v>Map</v>
  </rv>
  <rv s="0">
    <v>536870912</v>
    <v>Municipality of Šentilj</v>
    <v>be951893-e5d9-40b5-882a-96da6ddcdd18</v>
    <v>en-US</v>
    <v>Map</v>
  </rv>
  <rv s="0">
    <v>536870912</v>
    <v>Municipality of Gorišnica</v>
    <v>778dee11-22c3-cab7-0ece-21d7c8d8c0b5</v>
    <v>en-US</v>
    <v>Map</v>
  </rv>
  <rv s="0">
    <v>536870912</v>
    <v>Municipality of Brda</v>
    <v>8706e65c-319b-4d94-4a64-e8a1f09ca2fa</v>
    <v>en-US</v>
    <v>Map</v>
  </rv>
  <rv s="0">
    <v>536870912</v>
    <v>Municipality of Žirovnica</v>
    <v>7cf15cfc-de56-1fda-b1d0-73f139585af6</v>
    <v>en-US</v>
    <v>Map</v>
  </rv>
  <rv s="0">
    <v>536870912</v>
    <v>Municipality of Grad</v>
    <v>93d9eb01-47d2-631f-ba05-a9db08affa8b</v>
    <v>en-US</v>
    <v>Map</v>
  </rv>
  <rv s="0">
    <v>536870912</v>
    <v>Municipality of Kungota</v>
    <v>44545c8a-ea6c-90bd-ed99-43b2f0014bb5</v>
    <v>en-US</v>
    <v>Map</v>
  </rv>
  <rv s="0">
    <v>536870912</v>
    <v>Municipality of Hrpelje–Kozina</v>
    <v>829ee96f-2640-1af6-c541-7be0ed0c63ef</v>
    <v>en-US</v>
    <v>Map</v>
  </rv>
  <rv s="0">
    <v>536870912</v>
    <v>Municipality of Črenšovci</v>
    <v>5daa3032-e789-47e1-ab7c-d1d07e94ebc3</v>
    <v>en-US</v>
    <v>Map</v>
  </rv>
  <rv s="0">
    <v>536870912</v>
    <v>Municipality of Hajdina</v>
    <v>a47a1372-d3fd-9c76-69dd-1f74f6d59feb</v>
    <v>en-US</v>
    <v>Map</v>
  </rv>
  <rv s="0">
    <v>536870912</v>
    <v>Vuzenica</v>
    <v>36d6761e-9889-2ccf-8be6-8df212dcd3d1</v>
    <v>en-US</v>
    <v>Map</v>
  </rv>
  <rv s="0">
    <v>536870912</v>
    <v>Municipality of Turnišče</v>
    <v>fd350329-24bd-4322-9855-1ae9bbd787d1</v>
    <v>en-US</v>
    <v>Map</v>
  </rv>
  <rv s="0">
    <v>536870912</v>
    <v>Vodice</v>
    <v>c7328bbf-0d0c-1177-713e-0dde3cf66fac</v>
    <v>en-US</v>
    <v>Map</v>
  </rv>
  <rv s="0">
    <v>536870912</v>
    <v>Municipality of Ajdovščina</v>
    <v>e8ff9634-75bc-4bdf-b721-48a5c99cb8e7</v>
    <v>en-US</v>
    <v>Map</v>
  </rv>
  <rv s="0">
    <v>536870912</v>
    <v>Municipality of Žalec</v>
    <v>3b045e42-9802-1691-998e-c2fb7791b3b3</v>
    <v>en-US</v>
    <v>Map</v>
  </rv>
  <rv s="0">
    <v>536870912</v>
    <v>Municipality of Križevci</v>
    <v>89b4a194-526f-4384-ac61-561640fe2a3e</v>
    <v>en-US</v>
    <v>Map</v>
  </rv>
  <rv s="0">
    <v>536870912</v>
    <v>Municipality of Veržej</v>
    <v>d07fa182-24a5-4b92-a267-208e6b60fe5f</v>
    <v>en-US</v>
    <v>Map</v>
  </rv>
  <rv s="0">
    <v>536870912</v>
    <v>Municipality of Rače–Fram</v>
    <v>58cea260-cf6d-130e-955f-75446f99d042</v>
    <v>en-US</v>
    <v>Map</v>
  </rv>
  <rv s="0">
    <v>536870912</v>
    <v>Municipality of Sveti Andraž v Slovenskih Goricah</v>
    <v>9ecfbead-a9dd-5095-a8f5-8ab94a0e81cb</v>
    <v>en-US</v>
    <v>Map</v>
  </rv>
  <rv s="0">
    <v>536870912</v>
    <v>Starše</v>
    <v>cf968b07-45a3-c0fc-2fb9-c201bf037f03</v>
    <v>en-US</v>
    <v>Map</v>
  </rv>
  <rv s="0">
    <v>536870912</v>
    <v>Municipality of Železniki</v>
    <v>b9f73d63-e80b-8fad-00e8-10df8b61f80c</v>
    <v>en-US</v>
    <v>Map</v>
  </rv>
  <rv s="0">
    <v>536870912</v>
    <v>Municipality of Log–Dragomer</v>
    <v>d5de88e3-5ac6-53ea-0f27-707b45e685d1</v>
    <v>en-US</v>
    <v>Map</v>
  </rv>
  <rv s="0">
    <v>536870912</v>
    <v>Brezovica Municipality</v>
    <v>4b143cea-bac0-dee4-b861-8e14139e781e</v>
    <v>en-US</v>
    <v>Map</v>
  </rv>
  <rv s="0">
    <v>536870912</v>
    <v>Municipality of Šoštanj</v>
    <v>087d824f-75aa-4050-96df-3a5dab14d8c7</v>
    <v>en-US</v>
    <v>Map</v>
  </rv>
  <rv s="0">
    <v>536870912</v>
    <v>Slovenska Bistrica</v>
    <v>472ebb9b-62b4-fc10-9a90-ea38956ae3dd</v>
    <v>en-US</v>
    <v>Map</v>
  </rv>
  <rv s="0">
    <v>536870912</v>
    <v>Municipality of Litija</v>
    <v>8643e662-1188-ecff-acca-47ee63a722f3</v>
    <v>en-US</v>
    <v>Map</v>
  </rv>
  <rv s="0">
    <v>536870912</v>
    <v>Municipality of Bloke</v>
    <v>81844042-134b-ade4-b6af-19673540e55a</v>
    <v>en-US</v>
    <v>Map</v>
  </rv>
  <rv s="0">
    <v>536870912</v>
    <v>Lendava</v>
    <v>eb8ea398-87a1-01d3-fa95-b74973eb307d</v>
    <v>en-US</v>
    <v>Map</v>
  </rv>
  <rv s="0">
    <v>536870912</v>
    <v>Municipality of Kranjska Gora</v>
    <v>d92d5871-12c7-4959-9a58-8018c2c67df3</v>
    <v>en-US</v>
    <v>Map</v>
  </rv>
  <rv s="0">
    <v>536870912</v>
    <v>Municipality of Mengeš</v>
    <v>b4ae743d-2364-4b6f-8f50-251ec0cde413</v>
    <v>en-US</v>
    <v>Map</v>
  </rv>
  <rv s="0">
    <v>536870912</v>
    <v>Municipality of Loški Potok</v>
    <v>6802b984-59c0-62c0-bb00-1b4331045a14</v>
    <v>en-US</v>
    <v>Map</v>
  </rv>
  <rv s="0">
    <v>536870912</v>
    <v>Municipality of Sodražica</v>
    <v>faf2102c-a652-501a-6560-c70c946f87b3</v>
    <v>en-US</v>
    <v>Map</v>
  </rv>
  <rv s="0">
    <v>536870912</v>
    <v>Municipality of Dobje</v>
    <v>6248b25f-0560-eca6-7148-61c3c7eb5aa5</v>
    <v>en-US</v>
    <v>Map</v>
  </rv>
  <rv s="0">
    <v>536870912</v>
    <v>Municipality of Horjul</v>
    <v>1b15adb4-fda2-957c-5728-4b5ae73adb17</v>
    <v>en-US</v>
    <v>Map</v>
  </rv>
  <rv s="0">
    <v>536870912</v>
    <v>Municipality of Loška Dolina</v>
    <v>e485c452-386a-4b8e-949c-412a9d18d3c0</v>
    <v>en-US</v>
    <v>Map</v>
  </rv>
  <rv s="0">
    <v>536870912</v>
    <v>Municipality of Miren–Kostanjevica</v>
    <v>40ef47ea-0319-49a2-8509-7181df2880a0</v>
    <v>en-US</v>
    <v>Map</v>
  </rv>
  <rv s="0">
    <v>536870912</v>
    <v>Municipality of Lukovica</v>
    <v>df2c2492-744a-2180-0a62-4d20ab7fc703</v>
    <v>en-US</v>
    <v>Map</v>
  </rv>
  <rv s="0">
    <v>536870912</v>
    <v>Ravne na Koroškem</v>
    <v>de3c0644-8e67-cc06-562a-c780d92ece3e</v>
    <v>en-US</v>
    <v>Map</v>
  </rv>
  <rv s="0">
    <v>536870912</v>
    <v>Municipality of Žiri</v>
    <v>a5fe8a66-0871-b51c-52f6-fc56b709e4d3</v>
    <v>en-US</v>
    <v>Map</v>
  </rv>
  <rv s="0">
    <v>536870912</v>
    <v>Municipality of Razkrižje</v>
    <v>1fe228a1-de9a-4065-ba7c-4943411fe572</v>
    <v>en-US</v>
    <v>Map</v>
  </rv>
  <rv s="0">
    <v>536870912</v>
    <v>Municipality of Luče</v>
    <v>1b6b2f19-5954-def0-cae4-97ca90fe52a0</v>
    <v>en-US</v>
    <v>Map</v>
  </rv>
  <rv s="0">
    <v>536870912</v>
    <v>Municipality of Pivka</v>
    <v>69d42788-fc69-40d4-af00-15bd96297795</v>
    <v>en-US</v>
    <v>Map</v>
  </rv>
  <rv s="0">
    <v>536870912</v>
    <v>Municipality of Renče–Vogrsko</v>
    <v>9634dd56-dadf-4d1d-9a12-b65f14d57168</v>
    <v>en-US</v>
    <v>Map</v>
  </rv>
  <rv s="0">
    <v>536870912</v>
    <v>Municipality of Videm</v>
    <v>7d09ed20-8b8b-4203-7009-eb3fbae59451</v>
    <v>en-US</v>
    <v>Map</v>
  </rv>
  <rv s="0">
    <v>536870912</v>
    <v>Municipality of Destrnik</v>
    <v>872cd5ee-f057-44f0-897a-1fa370dc1d57</v>
    <v>en-US</v>
    <v>Map</v>
  </rv>
  <rv s="0">
    <v>536870912</v>
    <v>Municipality of Osilnica</v>
    <v>ff1963f2-c9be-08fb-02f6-1b8d2b2c3036</v>
    <v>en-US</v>
    <v>Map</v>
  </rv>
  <rv s="0">
    <v>536870912</v>
    <v>Municipality of Jesenice</v>
    <v>c4918381-5682-414f-bd5d-e1a6f7c3ebb6</v>
    <v>en-US</v>
    <v>Map</v>
  </rv>
  <rv s="0">
    <v>536870912</v>
    <v>Municipality of Pesnica</v>
    <v>12c6baa9-cdac-e528-61fd-44e3449331d0</v>
    <v>en-US</v>
    <v>Map</v>
  </rv>
  <rv s="0">
    <v>536870912</v>
    <v>Municipality of Brežice</v>
    <v>8535b92e-e877-460a-af8f-6671983c8c81</v>
    <v>en-US</v>
    <v>Map</v>
  </rv>
  <rv s="0">
    <v>536870912</v>
    <v>Municipality of Postojna</v>
    <v>dd32dd11-8a80-4071-862f-8f4d834587ba</v>
    <v>en-US</v>
    <v>Map</v>
  </rv>
  <rv s="0">
    <v>536870912</v>
    <v>Municipality of Miklavž na Dravskem Polju</v>
    <v>ea68566a-545a-44f9-9a6c-5544e94480cc</v>
    <v>en-US</v>
    <v>Map</v>
  </rv>
  <rv s="0">
    <v>536870912</v>
    <v>Municipality of Gorenja Vas–Poljane</v>
    <v>82a5c332-c591-1246-be55-faf20094676e</v>
    <v>en-US</v>
    <v>Map</v>
  </rv>
  <rv s="0">
    <v>536870912</v>
    <v>Municipality of Rogatec</v>
    <v>bc705953-b090-4299-84cb-1cc3e80d18c2</v>
    <v>en-US</v>
    <v>Map</v>
  </rv>
  <rv s="0">
    <v>536870912</v>
    <v>Municipality of Semič</v>
    <v>db1f2f4a-80bb-ac15-e657-2433a69f8bf2</v>
    <v>en-US</v>
    <v>Map</v>
  </rv>
  <rv s="0">
    <v>536870912</v>
    <v>Municipality of Ig</v>
    <v>f670f221-cd60-a73f-d01a-d77448677c41</v>
    <v>en-US</v>
    <v>Map</v>
  </rv>
  <rv s="0">
    <v>536870912</v>
    <v>Šmartno pri Litiji</v>
    <v>d520f250-5faa-4c03-af72-5ad0c897927c</v>
    <v>en-US</v>
    <v>Map</v>
  </rv>
  <rv s="0">
    <v>536870912</v>
    <v>Municipality of Nazarje</v>
    <v>8bb06049-922f-44f3-8006-9fe6bfb22cf3</v>
    <v>en-US</v>
    <v>Map</v>
  </rv>
  <rv s="0">
    <v>536870912</v>
    <v>Municipality of Prebold</v>
    <v>8fded940-5b8d-4940-a2cc-6f53fb4de6eb</v>
    <v>en-US</v>
    <v>Map</v>
  </rv>
  <rv s="0">
    <v>536870912</v>
    <v>Municipality of Dobrepolje</v>
    <v>9445b929-d2c6-6874-ec87-29f93f7564dc</v>
    <v>en-US</v>
    <v>Map</v>
  </rv>
  <rv s="0">
    <v>536870912</v>
    <v>Municipality of Sveti Jurij v Slovenskih Goricah</v>
    <v>b0016596-5082-37e9-6354-8b17ed79978c</v>
    <v>en-US</v>
    <v>Map</v>
  </rv>
  <rv s="0">
    <v>536870912</v>
    <v>Municipality of Radenci</v>
    <v>d24d6079-5c53-6f39-1610-f4262eed09bd</v>
    <v>en-US</v>
    <v>Map</v>
  </rv>
  <rv s="0">
    <v>536870912</v>
    <v>Municipality of Škocjan</v>
    <v>1d48bed2-934f-4331-bfa1-9139441ebe51</v>
    <v>en-US</v>
    <v>Map</v>
  </rv>
  <rv s="0">
    <v>536870912</v>
    <v>Municipality of Sveti Tomaž</v>
    <v>b2260fe5-ca56-4f13-91d5-93cb17c7836f</v>
    <v>en-US</v>
    <v>Map</v>
  </rv>
  <rv s="0">
    <v>536870912</v>
    <v>Municipality of Kuzma</v>
    <v>686415d3-270c-4976-9708-599cdcd35299</v>
    <v>en-US</v>
    <v>Map</v>
  </rv>
  <rv s="0">
    <v>536870912</v>
    <v>Municipality of Komenda</v>
    <v>46827302-9d16-4bc4-8395-1553b7a56a4a</v>
    <v>en-US</v>
    <v>Map</v>
  </rv>
  <rv s="0">
    <v>536870912</v>
    <v>Municipality of Jezersko</v>
    <v>adf4417c-70c5-b6e4-b2b4-c3150ddee49e</v>
    <v>en-US</v>
    <v>Map</v>
  </rv>
  <rv s="0">
    <v>536870912</v>
    <v>Municipality of Beltinci</v>
    <v>9bef4396-7834-4e89-8a71-3735c39c837c</v>
    <v>en-US</v>
    <v>Map</v>
  </rv>
  <rv s="0">
    <v>536870912</v>
    <v>Municipality of Dobrova–Polhov Gradec</v>
    <v>a41dfdc8-e1bd-4d23-a960-8e5a1d077f02</v>
    <v>en-US</v>
    <v>Map</v>
  </rv>
  <rv s="0">
    <v>536870912</v>
    <v>Slovenske Konjice</v>
    <v>153b0cc9-559d-32b7-fbef-01ae329d39f2</v>
    <v>en-US</v>
    <v>Map</v>
  </rv>
  <rv s="0">
    <v>536870912</v>
    <v>City Municipality of Slovenj Gradec</v>
    <v>309d93b6-7675-411c-b968-258e6b7d8b0f</v>
    <v>en-US</v>
    <v>Map</v>
  </rv>
  <rv s="0">
    <v>536870912</v>
    <v>Municipality of Lovrenc na Pohorju</v>
    <v>1131334e-4177-47a5-8935-9bc1b8c845af</v>
    <v>en-US</v>
    <v>Map</v>
  </rv>
  <rv s="0">
    <v>536870912</v>
    <v>Municipality of Duplek</v>
    <v>ce314c0f-8d0c-2ef8-d81d-f76a543937ff</v>
    <v>en-US</v>
    <v>Map</v>
  </rv>
  <rv s="0">
    <v>536870912</v>
    <v>Municipality of Gorje</v>
    <v>c1e95d1f-74e2-b67b-dd6c-0627fe6fb1a5</v>
    <v>en-US</v>
    <v>Map</v>
  </rv>
  <rv s="0">
    <v>536870912</v>
    <v>Municipality of Cankova</v>
    <v>c4cd8384-ca99-4519-88f7-0c8ea9d00655</v>
    <v>en-US</v>
    <v>Map</v>
  </rv>
  <rv s="0">
    <v>536870912</v>
    <v>Municipality of Mokronog–Trebelno</v>
    <v>9c5ccbb1-2766-6ba1-93de-f8865ce00a05</v>
    <v>en-US</v>
    <v>Map</v>
  </rv>
  <rv s="0">
    <v>536870912</v>
    <v>Trzin</v>
    <v>3c151748-8ad2-e8a3-d76e-1426b0d3378b</v>
    <v>en-US</v>
    <v>Map</v>
  </rv>
  <rv s="0">
    <v>536870912</v>
    <v>Municipality of Dobrovnik</v>
    <v>3f50f1ce-1a62-4cb3-8d03-24472f0281e1</v>
    <v>en-US</v>
    <v>Map</v>
  </rv>
  <rv s="0">
    <v>536870912</v>
    <v>Municipality of Gornji Grad</v>
    <v>d38afdb1-5bd4-4ab1-8d8f-fef8042cb7b1</v>
    <v>en-US</v>
    <v>Map</v>
  </rv>
  <rv s="0">
    <v>536870912</v>
    <v>Municipality of Muta</v>
    <v>f8077c81-8f3d-54b8-6076-fb947d0c5778</v>
    <v>en-US</v>
    <v>Map</v>
  </rv>
  <rv s="0">
    <v>536870912</v>
    <v>Municipality of Škofja Loka</v>
    <v>15e2d3a1-0921-48e4-9cba-ada833e53279</v>
    <v>en-US</v>
    <v>Map</v>
  </rv>
  <rv s="0">
    <v>536870912</v>
    <v>Municipality of Dolenjske Toplice</v>
    <v>830d8042-fb73-42b1-d215-2d72ef4a68ba</v>
    <v>en-US</v>
    <v>Map</v>
  </rv>
  <rv s="0">
    <v>536870912</v>
    <v>Municipality of Mirna Peč</v>
    <v>b8f2d548-4947-ab86-9cbb-65b24b559582</v>
    <v>en-US</v>
    <v>Map</v>
  </rv>
  <rv s="0">
    <v>536870912</v>
    <v>Municipality of Bohinj</v>
    <v>70a7ae97-dd74-45bf-ad1e-f34e0c54d3da</v>
    <v>en-US</v>
    <v>Map</v>
  </rv>
  <rv s="0">
    <v>536870912</v>
    <v>Municipality of Divača</v>
    <v>cc9661a9-2ecf-4c19-9afd-afafee80f680</v>
    <v>en-US</v>
    <v>Map</v>
  </rv>
  <rv s="0">
    <v>536870912</v>
    <v>Tabor, Tabor</v>
    <v>3c931e1d-e5d5-b167-75e0-1984a353b23f</v>
    <v>en-US</v>
    <v>Map</v>
  </rv>
  <rv s="0">
    <v>536870912</v>
    <v>Municipality of Šmarješke Toplice</v>
    <v>c7e55001-78c9-41db-85b5-e8e9bd21ad85</v>
    <v>en-US</v>
    <v>Map</v>
  </rv>
  <rv s="0">
    <v>536870912</v>
    <v>Podčetrtek</v>
    <v>e4f31ebb-771b-5794-c721-cab3a5e9282f</v>
    <v>en-US</v>
    <v>Map</v>
  </rv>
  <rv s="0">
    <v>536870912</v>
    <v>Zreče</v>
    <v>e19a538e-5665-1967-3b49-ad9c543ace31</v>
    <v>en-US</v>
    <v>Map</v>
  </rv>
  <rv s="0">
    <v>536870912</v>
    <v>Municipality of Trebnje</v>
    <v>2551f98c-fd81-46cd-9704-90d5157b8a7d</v>
    <v>en-US</v>
    <v>Map</v>
  </rv>
  <rv s="0">
    <v>536870912</v>
    <v>Municipality of Hodoš</v>
    <v>36eafae6-24a1-48f2-8677-04ea6cc19fdb</v>
    <v>en-US</v>
    <v>Map</v>
  </rv>
  <rv s="0">
    <v>536870912</v>
    <v>Municipality of Hrastnik</v>
    <v>94e901c0-a700-44c1-8134-b4212b6f6967</v>
    <v>en-US</v>
    <v>Map</v>
  </rv>
  <rv s="0">
    <v>536870912</v>
    <v>Municipality of Dol pri Ljubljani</v>
    <v>477a8d0d-8575-4212-be19-783c6ad90b05</v>
    <v>en-US</v>
    <v>Map</v>
  </rv>
  <rv s="0">
    <v>536870912</v>
    <v>Municipality of Šenčur</v>
    <v>ca24f4d6-78d3-cbdf-5cf1-524b2b4e960f</v>
    <v>en-US</v>
    <v>Map</v>
  </rv>
  <rv s="0">
    <v>536870912</v>
    <v>Municipality of Dobrna</v>
    <v>22bff8d4-8c8c-449f-b90f-b1b4470be361</v>
    <v>en-US</v>
    <v>Map</v>
  </rv>
  <rv s="0">
    <v>536870912</v>
    <v>Municipality of Sežana</v>
    <v>8afe5878-39dc-438b-4114-ef612d14f40b</v>
    <v>en-US</v>
    <v>Map</v>
  </rv>
  <rv s="0">
    <v>536870912</v>
    <v>Municipality of Trnovska Vas</v>
    <v>6ec91fbd-72b7-40bf-86fc-bfe535a0ea48</v>
    <v>en-US</v>
    <v>Map</v>
  </rv>
  <rv s="0">
    <v>536870912</v>
    <v>Municipality of Apače</v>
    <v>88e8afa4-3f8b-438b-8aeb-12de59333fb4</v>
    <v>en-US</v>
    <v>Map</v>
  </rv>
  <rv s="0">
    <v>536870912</v>
    <v>Municipality of Grosuplje</v>
    <v>24c6acfb-3390-4af4-982d-6b58e1fe3afe</v>
    <v>en-US</v>
    <v>Map</v>
  </rv>
  <rv s="0">
    <v>536870912</v>
    <v>Municipality of Bistrica ob Sotli</v>
    <v>34f5707e-443e-4c35-bf5f-8a6e014f3ade</v>
    <v>en-US</v>
    <v>Map</v>
  </rv>
  <rv s="0">
    <v>536870912</v>
    <v>Municipality of Moravske Toplice</v>
    <v>afcb8131-48c0-4412-c5f1-f7bcad8ac609</v>
    <v>en-US</v>
    <v>Map</v>
  </rv>
  <rv s="0">
    <v>536870912</v>
    <v>Municipality of Kostel</v>
    <v>3d02add7-0ed3-44a9-abe3-cbd5ba7de8a9</v>
    <v>en-US</v>
    <v>Map</v>
  </rv>
  <rv s="0">
    <v>536870912</v>
    <v>Municipality of Ruše</v>
    <v>fa881299-d55e-4b33-a067-7da80ca0ba11</v>
    <v>en-US</v>
    <v>Map</v>
  </rv>
  <rv s="0">
    <v>536870912</v>
    <v>Metlika</v>
    <v>8fc22a5d-a9ee-b2df-982e-90bd3a1409a1</v>
    <v>en-US</v>
    <v>Map</v>
  </rv>
  <rv s="0">
    <v>536870912</v>
    <v>Municipality of Lenart</v>
    <v>41fcd7f1-b493-476c-af12-2985c31a2f41</v>
    <v>en-US</v>
    <v>Map</v>
  </rv>
  <rv s="0">
    <v>536870912</v>
    <v>City Municipality of Koper</v>
    <v>d3de7f6d-7925-e2c1-7187-80b51ad55eb9</v>
    <v>en-US</v>
    <v>Map</v>
  </rv>
  <rv s="0">
    <v>536870912</v>
    <v>Municipality of Vrhnika</v>
    <v>38f8778f-7b02-4c8f-a186-99d42dc7ce83</v>
    <v>en-US</v>
    <v>Map</v>
  </rv>
  <rv s="0">
    <v>536870912</v>
    <v>Municipality of Bled</v>
    <v>d22f33ac-dfad-42d4-96a3-6c14611c338e</v>
    <v>en-US</v>
    <v>Map</v>
  </rv>
  <rv s="0">
    <v>536870912</v>
    <v>Mežica</v>
    <v>f904c100-9b29-5d79-0ee1-be59956c1c1d</v>
    <v>en-US</v>
    <v>Map</v>
  </rv>
  <rv s="0">
    <v>536870912</v>
    <v>City Municipality of Celje</v>
    <v>5448cb43-700f-4546-8569-ad374b1c670b</v>
    <v>en-US</v>
    <v>Map</v>
  </rv>
  <rv s="0">
    <v>536870912</v>
    <v>Municipality of Vojnik</v>
    <v>811ebf57-dd97-492e-ac84-d14a067994ec</v>
    <v>en-US</v>
    <v>Map</v>
  </rv>
  <rv s="0">
    <v>536870912</v>
    <v>Municipality of Sevnica</v>
    <v>35e0a39f-7973-41d4-8057-b1414abaf87e</v>
    <v>en-US</v>
    <v>Map</v>
  </rv>
  <rv s="0">
    <v>536870912</v>
    <v>Municipality of Braslovče</v>
    <v>5c3cb026-5918-49e6-a366-62519b4f7fce</v>
    <v>en-US</v>
    <v>Map</v>
  </rv>
  <rv s="0">
    <v>536870912</v>
    <v>Municipality of Cirkulane</v>
    <v>b2b430b8-654b-4ca4-a8e0-5c37c2868eab</v>
    <v>en-US</v>
    <v>Map</v>
  </rv>
  <rv s="0">
    <v>536870912</v>
    <v>City Municipality of Murska Sobota</v>
    <v>05e2b813-5069-8cbe-6653-24791383acad</v>
    <v>en-US</v>
    <v>Map</v>
  </rv>
  <rv s="3">
    <v>481</v>
  </rv>
  <rv s="1">
    <fb>0.18626997966917902</fb>
    <v>28</v>
  </rv>
  <rv s="1">
    <fb>4.1950001716613797E-2</fb>
    <v>37</v>
  </rv>
  <rv s="1">
    <fb>1144654</fb>
    <v>29</v>
  </rv>
  <rv s="7">
    <v>#VALUE!</v>
    <v>en-US</v>
    <v>4982784a-4967-52d1-c08e-ffd0f091566e</v>
    <v>536870912</v>
    <v>1</v>
    <v>1615</v>
    <v>60</v>
    <v>Slovenia</v>
    <v>24</v>
    <v>49</v>
    <v>Map</v>
    <v>26</v>
    <v>158</v>
    <v>SI</v>
    <v>8590</v>
    <v>8591</v>
    <v>3562</v>
    <v>8592</v>
    <v>8593</v>
    <v>8594</v>
    <v>8595</v>
    <v>8596</v>
    <v>8597</v>
    <v>EUR</v>
    <v>Slovenia, officially the Republic of Slovenia, is a country in Central Europe. It is bordered by Italy to the west, Austria to the north, Hungary to the northeast, Croatia to the southeast, and the Adriatic Sea to the southwest. Slovenia is mostly mountainous and forested, covers 20,271 square kilometres, and has a population of 2.1 million. Slovenes constitute over 80% of the country's population. Slovene, a South Slavic language, is the official language. Slovenia has a predominantly continental climate, with the exception of the Slovene Littoral and the Julian Alps. A sub-mediterranean climate reaches to the northern extensions of the Dinaric Alps that traverse the country in a northwest–southeast direction. The Julian Alps in the northwest have an alpine climate. Toward the northeastern Pannonian Plain, a continental climate is more pronounced. Ljubljana, the capital and largest city of Slovenia, is geographically situated near the centre of the country.</v>
    <v>8598</v>
    <v>5291</v>
    <v>8599</v>
    <v>8600</v>
    <v>8559</v>
    <v>8601</v>
    <v>8602</v>
    <v>8603</v>
    <v>8231</v>
    <v>8594</v>
    <v>8605</v>
    <v>8606</v>
    <v>8607</v>
    <v>8608</v>
    <v>3734</v>
    <v>785</v>
    <v>Slovenia</v>
    <v>Zdravljica</v>
    <v>8609</v>
    <v>Republic of Slovenia</v>
    <v>8610</v>
    <v>8611</v>
    <v>8612</v>
    <v>3208</v>
    <v>321</v>
    <v>2984</v>
    <v>8613</v>
    <v>2925</v>
    <v>2033</v>
    <v>4110</v>
    <v>8614</v>
    <v>8742</v>
    <v>8743</v>
    <v>149</v>
    <v>1719</v>
    <v>8744</v>
    <v>Slovenia</v>
    <v>8745</v>
    <v>mdp/vdpid/212</v>
  </rv>
  <rv s="0">
    <v>536870912</v>
    <v>Solomon Islands</v>
    <v>21782a7b-8132-6cb7-9c19-a969f888720b</v>
    <v>en-US</v>
    <v>Map</v>
  </rv>
  <rv s="1">
    <fb>3.8585209003215402E-2</fb>
    <v>28</v>
  </rv>
  <rv s="1">
    <fb>28896</fb>
    <v>29</v>
  </rv>
  <rv s="1">
    <fb>32.439</fb>
    <v>30</v>
  </rv>
  <rv s="1">
    <fb>677</fb>
    <v>31</v>
  </rv>
  <rv s="0">
    <v>536870912</v>
    <v>Honiara</v>
    <v>77747d9e-93e3-f430-0c78-72e024efa89c</v>
    <v>en-US</v>
    <v>Map</v>
  </rv>
  <rv s="1">
    <fb>168.68199999999999</fb>
    <v>29</v>
  </rv>
  <rv s="1">
    <fb>133.06203318559099</fb>
    <v>32</v>
  </rv>
  <rv s="1">
    <fb>1.6348554401224201E-2</fb>
    <v>28</v>
  </rv>
  <rv s="1">
    <fb>4.4029999999999996</fb>
    <v>30</v>
  </rv>
  <rv s="1">
    <fb>0.778635191977045</fb>
    <v>28</v>
  </rv>
  <rv s="1">
    <fb>1425074225.7779801</fb>
    <v>34</v>
  </rv>
  <rv s="1">
    <fb>1.0620649</fb>
    <v>28</v>
  </rv>
  <rv s="2">
    <v>48</v>
    <v>26</v>
    <v>1627</v>
    <v>6</v>
    <v>0</v>
    <v>Image of Solomon Islands</v>
  </rv>
  <rv s="1">
    <fb>17.100000000000001</fb>
    <v>36</v>
  </rv>
  <rv s="0">
    <v>805306368</v>
    <v>Manasseh Sogavare (Prime Minister)</v>
    <v>5ab8d805-6fa8-94a9-7dab-525e18b6d009</v>
    <v>en-US</v>
    <v>Generic</v>
  </rv>
  <rv s="3">
    <v>482</v>
  </rv>
  <rv s="4">
    <v>https://www.bing.com/search?q=solomon+islands&amp;form=skydnc</v>
    <v>Learn more on Bing</v>
  </rv>
  <rv s="1">
    <fb>72.834999999999994</fb>
    <v>36</v>
  </rv>
  <rv s="1">
    <fb>104</fb>
    <v>36</v>
  </rv>
  <rv s="1">
    <fb>3.2869159699999997E-2</fb>
    <v>28</v>
  </rv>
  <rv s="1">
    <fb>0.19370000000000001</fb>
    <v>30</v>
  </rv>
  <rv s="1">
    <fb>669823</fb>
    <v>29</v>
  </rv>
  <rv s="1">
    <fb>0.114</fb>
    <v>28</v>
  </rv>
  <rv s="1">
    <fb>0.83835998535156309</fb>
    <v>28</v>
  </rv>
  <rv s="0">
    <v>536870912</v>
    <v>Rennell and Bellona Province</v>
    <v>a86f7d3f-72cf-17d3-141b-601bc739195e</v>
    <v>en-US</v>
    <v>Map</v>
  </rv>
  <rv s="0">
    <v>536870912</v>
    <v>Guadalcanal Province</v>
    <v>e1b97407-dbe0-6e1d-42d9-2376e710a2d4</v>
    <v>en-US</v>
    <v>Map</v>
  </rv>
  <rv s="0">
    <v>536870912</v>
    <v>Makira-Ulawa Province</v>
    <v>1844274e-618a-56ab-13bc-496222093fc5</v>
    <v>en-US</v>
    <v>Map</v>
  </rv>
  <rv s="0">
    <v>536870912</v>
    <v>Choiseul Province</v>
    <v>8eeabac9-4950-1ac3-3b05-3beacb4a9512</v>
    <v>en-US</v>
    <v>Map</v>
  </rv>
  <rv s="0">
    <v>536870912</v>
    <v>Western Province</v>
    <v>a0981a2a-e472-d95b-ce9e-87c83b667336</v>
    <v>en-US</v>
    <v>Map</v>
  </rv>
  <rv s="0">
    <v>536870912</v>
    <v>Temotu Province</v>
    <v>689698f0-224c-41c3-f8a0-ebb77cf4e684</v>
    <v>en-US</v>
    <v>Map</v>
  </rv>
  <rv s="0">
    <v>536870912</v>
    <v>Malaita Province</v>
    <v>cc9ca4b7-6dae-e7cf-76c0-801fe795f2aa</v>
    <v>en-US</v>
    <v>Map</v>
  </rv>
  <rv s="0">
    <v>536870912</v>
    <v>Central Province</v>
    <v>bc5be92b-5d58-c58f-ee5f-213b45ff6a4f</v>
    <v>en-US</v>
    <v>Map</v>
  </rv>
  <rv s="0">
    <v>536870912</v>
    <v>Isabel Province</v>
    <v>294cf314-1d95-99d6-287d-30d961ff5fb9</v>
    <v>en-US</v>
    <v>Map</v>
  </rv>
  <rv s="3">
    <v>483</v>
  </rv>
  <rv s="1">
    <fb>0.29549349568202299</fb>
    <v>28</v>
  </rv>
  <rv s="3">
    <v>484</v>
  </rv>
  <rv s="1">
    <fb>5.75999975204468E-3</fb>
    <v>37</v>
  </rv>
  <rv s="1">
    <fb>162164</fb>
    <v>29</v>
  </rv>
  <rv s="78">
    <v>#VALUE!</v>
    <v>en-US</v>
    <v>21782a7b-8132-6cb7-9c19-a969f888720b</v>
    <v>536870912</v>
    <v>1</v>
    <v>1624</v>
    <v>1625</v>
    <v>Solomon Islands</v>
    <v>24</v>
    <v>25</v>
    <v>Map</v>
    <v>26</v>
    <v>1626</v>
    <v>SB</v>
    <v>8748</v>
    <v>8749</v>
    <v>8750</v>
    <v>8751</v>
    <v>8752</v>
    <v>8753</v>
    <v>8754</v>
    <v>8755</v>
    <v>SBD</v>
    <v>Solomon Islands is a sovereign country consisting of six major islands and over 900 smaller islands in Oceania, to the east of Papua New Guinea and northwest of Vanuatu. It has a land area of 28,400 square kilometres, and a population of 652,858. Its capital, Honiara, is located on the largest island, Guadalcanal. The country takes its name from the Solomon Islands archipelago, which is a collection of Melanesian islands that also includes the North Solomon Islands, but excludes outlying islands, such as the Santa Cruz Islands and Rennell and Bellona.</v>
    <v>8756</v>
    <v>8757</v>
    <v>365</v>
    <v>8758</v>
    <v>8759</v>
    <v>8760</v>
    <v>8761</v>
    <v>8752</v>
    <v>8763</v>
    <v>8764</v>
    <v>8765</v>
    <v>8766</v>
    <v>2850</v>
    <v>Solomon Islands</v>
    <v>God Save Our Solomon Islands</v>
    <v>378</v>
    <v>Solomon Islands</v>
    <v>8767</v>
    <v>8768</v>
    <v>8769</v>
    <v>2643</v>
    <v>497</v>
    <v>5271</v>
    <v>582</v>
    <v>1421</v>
    <v>8770</v>
    <v>1261</v>
    <v>8771</v>
    <v>8781</v>
    <v>8782</v>
    <v>8783</v>
    <v>2922</v>
    <v>8784</v>
    <v>Solomon Islands</v>
    <v>8785</v>
    <v>mdp/vdpid/30</v>
  </rv>
  <rv s="0">
    <v>536870912</v>
    <v>South Africa</v>
    <v>38a9fd4a-4f7c-6d91-d6dd-4eed3131672d</v>
    <v>en-US</v>
    <v>Map</v>
  </rv>
  <rv s="1">
    <fb>0.79830020855830996</fb>
    <v>28</v>
  </rv>
  <rv s="1">
    <fb>1219090</fb>
    <v>29</v>
  </rv>
  <rv s="1">
    <fb>20.51</fb>
    <v>30</v>
  </rv>
  <rv s="1">
    <fb>27</fb>
    <v>31</v>
  </rv>
  <rv s="0">
    <v>536870912</v>
    <v>Pretoria</v>
    <v>3fa43cca-3409-4d81-f4f9-2df74e37e177</v>
    <v>en-US</v>
    <v>Map</v>
  </rv>
  <rv s="1">
    <fb>476643.99400000001</fb>
    <v>29</v>
  </rv>
  <rv s="1">
    <fb>158.92793752218699</fb>
    <v>32</v>
  </rv>
  <rv s="1">
    <fb>4.1243507248623905E-2</fb>
    <v>28</v>
  </rv>
  <rv s="1">
    <fb>4197.9070469175304</fb>
    <v>29</v>
  </rv>
  <rv s="1">
    <fb>2.4049999999999998</fb>
    <v>30</v>
  </rv>
  <rv s="1">
    <fb>7.6177365240831296E-2</fb>
    <v>28</v>
  </rv>
  <rv s="1">
    <fb>86.791431691401598</fb>
    <v>36</v>
  </rv>
  <rv s="1">
    <fb>351431649241.43903</fb>
    <v>34</v>
  </rv>
  <rv s="1">
    <fb>1.0086473</fb>
    <v>28</v>
  </rv>
  <rv s="1">
    <fb>0.22366029999999998</fb>
    <v>28</v>
  </rv>
  <rv s="1">
    <fb>28.5</fb>
    <v>36</v>
  </rv>
  <rv s="0">
    <v>536870912</v>
    <v>Johannesburg</v>
    <v>fdf01f15-cb04-8b6c-43e6-a8b2138c0312</v>
    <v>en-US</v>
    <v>Map</v>
  </rv>
  <rv s="0">
    <v>805306368</v>
    <v>Cyril Ramaphosa (President)</v>
    <v>c3bf14fa-ef5e-696f-af28-746c7d0b22a9</v>
    <v>en-US</v>
    <v>Generic</v>
  </rv>
  <rv s="0">
    <v>805306368</v>
    <v>Ebrahim Patel (Minister)</v>
    <v>729635a3-238f-c787-c853-4b69f0bc05ca</v>
    <v>en-US</v>
    <v>Generic</v>
  </rv>
  <rv s="0">
    <v>805306368</v>
    <v>David Mabuza (Vice President)</v>
    <v>c48cb6bb-71f3-add7-3ab4-c6fba0b912d7</v>
    <v>en-US</v>
    <v>Generic</v>
  </rv>
  <rv s="3">
    <v>485</v>
  </rv>
  <rv s="4">
    <v>https://www.bing.com/search?q=south+africa&amp;form=skydnc</v>
    <v>Learn more on Bing</v>
  </rv>
  <rv s="1">
    <fb>63.856999999999999</fb>
    <v>36</v>
  </rv>
  <rv s="1">
    <fb>1056341440000</fb>
    <v>34</v>
  </rv>
  <rv s="1">
    <fb>119</fb>
    <v>36</v>
  </rv>
  <rv s="3">
    <v>486</v>
  </rv>
  <rv s="1">
    <fb>7.6985469299999998E-2</fb>
    <v>28</v>
  </rv>
  <rv s="1">
    <fb>0.90539999999999998</fb>
    <v>30</v>
  </rv>
  <rv s="1">
    <fb>58558270</fb>
    <v>29</v>
  </rv>
  <rv s="1">
    <fb>0.505</fb>
    <v>28</v>
  </rv>
  <rv s="1">
    <fb>0.68200000000000005</fb>
    <v>28</v>
  </rv>
  <rv s="1">
    <fb>0.56016998291015596</fb>
    <v>28</v>
  </rv>
  <rv s="0">
    <v>536870912</v>
    <v>Western Cape</v>
    <v>c7b124b8-e75d-0b9b-5245-dda6bbb13800</v>
    <v>en-US</v>
    <v>Map</v>
  </rv>
  <rv s="0">
    <v>536870912</v>
    <v>KwaZulu-Natal</v>
    <v>b18f871a-4296-ec9f-bd43-fc7b0e94f309</v>
    <v>en-US</v>
    <v>Map</v>
  </rv>
  <rv s="0">
    <v>536870912</v>
    <v>Eastern Cape</v>
    <v>52d32047-22e4-2498-c546-1854275462d0</v>
    <v>en-US</v>
    <v>Map</v>
  </rv>
  <rv s="0">
    <v>536870912</v>
    <v>Northern Cape</v>
    <v>c7811f0b-afea-afb9-4c2d-695826b9ca98</v>
    <v>en-US</v>
    <v>Map</v>
  </rv>
  <rv s="0">
    <v>536870912</v>
    <v>Mpumalanga</v>
    <v>fe8e43ff-3125-ea79-5306-db1bee5c12d8</v>
    <v>en-US</v>
    <v>Map</v>
  </rv>
  <rv s="0">
    <v>536870912</v>
    <v>North West</v>
    <v>a9ca554b-55e2-f0d1-dbe6-796b1fc29dff</v>
    <v>en-US</v>
    <v>Map</v>
  </rv>
  <rv s="0">
    <v>536870912</v>
    <v>Free State</v>
    <v>a80d303a-f84e-1047-ecc5-821b167d82e2</v>
    <v>en-US</v>
    <v>Map</v>
  </rv>
  <rv s="0">
    <v>536870912</v>
    <v>Gauteng</v>
    <v>adc304a6-9c62-702f-7ed7-29afec5c41a8</v>
    <v>en-US</v>
    <v>Map</v>
  </rv>
  <rv s="0">
    <v>536870912</v>
    <v>Limpopo</v>
    <v>1145af3c-da05-7eb5-c05e-8dbdf794ccd4</v>
    <v>en-US</v>
    <v>Map</v>
  </rv>
  <rv s="3">
    <v>487</v>
  </rv>
  <rv s="1">
    <fb>0.27465217966612804</fb>
    <v>28</v>
  </rv>
  <rv s="1">
    <fb>0.28180999755859398</fb>
    <v>37</v>
  </rv>
  <rv s="1">
    <fb>39149717</fb>
    <v>29</v>
  </rv>
  <rv s="35">
    <v>#VALUE!</v>
    <v>en-US</v>
    <v>38a9fd4a-4f7c-6d91-d6dd-4eed3131672d</v>
    <v>536870912</v>
    <v>1</v>
    <v>1636</v>
    <v>516</v>
    <v>South Africa</v>
    <v>24</v>
    <v>49</v>
    <v>Map</v>
    <v>26</v>
    <v>1637</v>
    <v>ZA</v>
    <v>8788</v>
    <v>8789</v>
    <v>5436</v>
    <v>8790</v>
    <v>8791</v>
    <v>8792</v>
    <v>8793</v>
    <v>8794</v>
    <v>8795</v>
    <v>ZAR</v>
    <v>South Africa, officially the Republic of South Africa, is the southernmost country in Africa. It is bounded to the south by 2,798 kilometres of coastline that stretch along the South Atlantic and Indian Oceans; to the north by the neighbouring countries of Namibia, Botswana, and Zimbabwe; and to the east and northeast by Mozambique and Eswatini and it surrounds the enclaved country of Lesotho. It is the southernmost country on the mainland of the Old World, and the most populous country located entirely south of the equator. South Africa is a biodiversity hotspot, with a diversity of unique biomes and plant and animal life. With over 60 million people, the country is the world's 23rd-most populous nation and covers an area of 1,221,037 square kilometres. South Africa has three capital cities, with the executive, judicial and legislative branches of government based in Pretoria, Bloemfontein, and Cape Town respectively. The largest city is Johannesburg.</v>
    <v>8796</v>
    <v>8797</v>
    <v>8798</v>
    <v>8799</v>
    <v>775</v>
    <v>8800</v>
    <v>8801</v>
    <v>8802</v>
    <v>8803</v>
    <v>8804</v>
    <v>8808</v>
    <v>8809</v>
    <v>8810</v>
    <v>8811</v>
    <v>8812</v>
    <v>South Africa</v>
    <v>Die Stem van Suid-Afrika</v>
    <v>8813</v>
    <v>Republic of South Africa</v>
    <v>8814</v>
    <v>8815</v>
    <v>8816</v>
    <v>104</v>
    <v>8817</v>
    <v>8818</v>
    <v>1161</v>
    <v>1927</v>
    <v>686</v>
    <v>2364</v>
    <v>8819</v>
    <v>8829</v>
    <v>8830</v>
    <v>3246</v>
    <v>497</v>
    <v>8831</v>
    <v>South Africa</v>
    <v>8832</v>
    <v>mdp/vdpid/209</v>
  </rv>
  <rv s="0">
    <v>536870912</v>
    <v>South Korea</v>
    <v>c0e15be0-5113-402c-c03f-516a6265e9cb</v>
    <v>en-US</v>
    <v>Map</v>
  </rv>
  <rv s="1">
    <fb>0.17446070640579101</fb>
    <v>28</v>
  </rv>
  <rv s="1">
    <fb>99720</fb>
    <v>29</v>
  </rv>
  <rv s="1">
    <fb>634000</fb>
    <v>29</v>
  </rv>
  <rv s="1">
    <fb>6.4</fb>
    <v>30</v>
  </rv>
  <rv s="1">
    <fb>82</fb>
    <v>31</v>
  </rv>
  <rv s="0">
    <v>536870912</v>
    <v>Seoul</v>
    <v>669b47ba-40b4-0147-3657-a7dd0861132c</v>
    <v>en-US</v>
    <v>Map</v>
  </rv>
  <rv s="1">
    <fb>620302.38600000006</fb>
    <v>29</v>
  </rv>
  <rv s="1">
    <fb>115.15858742558</fb>
    <v>32</v>
  </rv>
  <rv s="1">
    <fb>3.8294613224406E-3</fb>
    <v>28</v>
  </rv>
  <rv s="1">
    <fb>10496.5136719641</fb>
    <v>29</v>
  </rv>
  <rv s="1">
    <fb>0.97699999999999998</fb>
    <v>30</v>
  </rv>
  <rv s="1">
    <fb>0.63354836492977906</fb>
    <v>28</v>
  </rv>
  <rv s="1">
    <fb>81.028475807144503</fb>
    <v>36</v>
  </rv>
  <rv s="1">
    <fb>1.22</fb>
    <v>33</v>
  </rv>
  <rv s="1">
    <fb>2029000000000</fb>
    <v>34</v>
  </rv>
  <rv s="1">
    <fb>0.98088600000000004</fb>
    <v>28</v>
  </rv>
  <rv s="1">
    <fb>0.94349689999999997</fb>
    <v>28</v>
  </rv>
  <rv s="2">
    <v>49</v>
    <v>26</v>
    <v>1648</v>
    <v>6</v>
    <v>0</v>
    <v>Image of South Korea</v>
  </rv>
  <rv s="0">
    <v>805306368</v>
    <v>Moon Jae-in (President)</v>
    <v>ad41bf8b-1e71-47bd-b062-c5bd6da7cd9c</v>
    <v>en-US</v>
    <v>Generic</v>
  </rv>
  <rv s="3">
    <v>488</v>
  </rv>
  <rv s="4">
    <v>https://www.bing.com/search?q=south+korea&amp;form=skydnc</v>
    <v>Learn more on Bing</v>
  </rv>
  <rv s="1">
    <fb>82.626829268292695</fb>
    <v>36</v>
  </rv>
  <rv s="1">
    <fb>1413716510000</fb>
    <v>34</v>
  </rv>
  <rv s="1">
    <fb>6.49</fb>
    <v>33</v>
  </rv>
  <rv s="3">
    <v>489</v>
  </rv>
  <rv s="1">
    <fb>0.36792971710000005</fb>
    <v>28</v>
  </rv>
  <rv s="1">
    <fb>2.3607999999999998</fb>
    <v>30</v>
  </rv>
  <rv s="1">
    <fb>51709098</fb>
    <v>29</v>
  </rv>
  <rv s="1">
    <fb>0.39</fb>
    <v>28</v>
  </rv>
  <rv s="1">
    <fb>0.62970001220703098</fb>
    <v>28</v>
  </rv>
  <rv s="0">
    <v>536870912</v>
    <v>Gangwon</v>
    <v>969f749a-ed96-7379-b76c-a7fc63af8e94</v>
    <v>en-US</v>
    <v>Map</v>
  </rv>
  <rv s="0">
    <v>536870912</v>
    <v>Gwangju</v>
    <v>1ceff0b5-a865-dd51-d697-9fee8740447e</v>
    <v>en-US</v>
    <v>Map</v>
  </rv>
  <rv s="0">
    <v>536870912</v>
    <v>Daegu</v>
    <v>ed9efeb7-692d-e93b-eeff-c93b6f906f73</v>
    <v>en-US</v>
    <v>Map</v>
  </rv>
  <rv s="0">
    <v>536870912</v>
    <v>Incheon</v>
    <v>251c93a5-c29d-4e48-dd3f-1d5ac7861fa3</v>
    <v>en-US</v>
    <v>Map</v>
  </rv>
  <rv s="0">
    <v>536870912</v>
    <v>Busan</v>
    <v>ab78ce75-913b-16f3-a3d1-72a46c7e4c42</v>
    <v>en-US</v>
    <v>Map</v>
  </rv>
  <rv s="0">
    <v>536870912</v>
    <v>Ulsan</v>
    <v>91c0546f-5834-7fd6-735f-542bc70be1cf</v>
    <v>en-US</v>
    <v>Map</v>
  </rv>
  <rv s="0">
    <v>536870912</v>
    <v>Daejeon</v>
    <v>6f5216bc-1581-3eaa-8a74-f4122af47cdd</v>
    <v>en-US</v>
    <v>Map</v>
  </rv>
  <rv s="0">
    <v>536870912</v>
    <v>South Gyeongsang Province</v>
    <v>86e32791-8efc-1d3b-3a8f-1b9d6fd990a1</v>
    <v>en-US</v>
    <v>Map</v>
  </rv>
  <rv s="0">
    <v>536870912</v>
    <v>Jeju Province</v>
    <v>30be7545-0861-845d-8d83-ec99d53fc5d9</v>
    <v>en-US</v>
    <v>Map</v>
  </rv>
  <rv s="0">
    <v>536870912</v>
    <v>Gyeonggi Province</v>
    <v>6b578621-8b2d-13ef-1af0-281a90a0fd92</v>
    <v>en-US</v>
    <v>Map</v>
  </rv>
  <rv s="0">
    <v>536870912</v>
    <v>North Chungcheong Province</v>
    <v>ea7cdefc-04fe-45be-8ac1-07b9a4d6dc32</v>
    <v>en-US</v>
    <v>Map</v>
  </rv>
  <rv s="0">
    <v>536870912</v>
    <v>South Chungcheong Province</v>
    <v>302fa333-ce2a-affc-c170-5f8d18500d9b</v>
    <v>en-US</v>
    <v>Map</v>
  </rv>
  <rv s="0">
    <v>536870912</v>
    <v>North Gyeongsang Province</v>
    <v>44899bdf-131d-a103-5b55-bb862b8d3bf3</v>
    <v>en-US</v>
    <v>Map</v>
  </rv>
  <rv s="0">
    <v>536870912</v>
    <v>South Jeolla Province</v>
    <v>9a4dcd3b-649f-605b-aee3-3f6dcf5c3680</v>
    <v>en-US</v>
    <v>Map</v>
  </rv>
  <rv s="0">
    <v>536870912</v>
    <v>North Jeolla Province</v>
    <v>d8cda014-25af-90ec-91e8-3b7ffccc6380</v>
    <v>en-US</v>
    <v>Map</v>
  </rv>
  <rv s="0">
    <v>536870912</v>
    <v>Sejong City</v>
    <v>4b3538fb-9c24-d852-b122-f107916a0663</v>
    <v>en-US</v>
    <v>Map</v>
  </rv>
  <rv s="3">
    <v>490</v>
  </rv>
  <rv s="1">
    <fb>0.15574911728035101</fb>
    <v>28</v>
  </rv>
  <rv s="1">
    <fb>4.1479997634887703E-2</fb>
    <v>37</v>
  </rv>
  <rv s="1">
    <fb>42106719</fb>
    <v>29</v>
  </rv>
  <rv s="13">
    <v>#VALUE!</v>
    <v>en-US</v>
    <v>c0e15be0-5113-402c-c03f-516a6265e9cb</v>
    <v>536870912</v>
    <v>1</v>
    <v>1646</v>
    <v>145</v>
    <v>South Korea</v>
    <v>24</v>
    <v>25</v>
    <v>Map</v>
    <v>26</v>
    <v>1647</v>
    <v>KR</v>
    <v>8835</v>
    <v>8836</v>
    <v>8837</v>
    <v>8838</v>
    <v>8839</v>
    <v>8840</v>
    <v>8841</v>
    <v>8842</v>
    <v>8843</v>
    <v>KRW</v>
    <v>South Korea, officially the Republic of Korea, is a country in East Asia, constituting the southern part of the Korean Peninsula and sharing a land border with North Korea. Its western border is formed by the Yellow Sea, while its eastern border is defined by the Sea of Japan. South Korea claims to be the sole legitimate government of the entire peninsula and adjacent islands. It has a population of 51.75 million, of which roughly half live in the Seoul Capital Area, the fifth largest metropolis in the world. Other major cities include Incheon, Busan, and Daegu.</v>
    <v>8844</v>
    <v>8845</v>
    <v>8846</v>
    <v>8847</v>
    <v>8848</v>
    <v>8849</v>
    <v>8850</v>
    <v>8851</v>
    <v>8852</v>
    <v>275</v>
    <v>8840</v>
    <v>8854</v>
    <v>8855</v>
    <v>8856</v>
    <v>8857</v>
    <v>484</v>
    <v>8858</v>
    <v>South Korea</v>
    <v>Aegukga</v>
    <v>8859</v>
    <v>Republic of Korea</v>
    <v>8860</v>
    <v>8861</v>
    <v>8862</v>
    <v>427</v>
    <v>2786</v>
    <v>8863</v>
    <v>5158</v>
    <v>1478</v>
    <v>2399</v>
    <v>190</v>
    <v>8864</v>
    <v>8881</v>
    <v>8882</v>
    <v>7137</v>
    <v>8108</v>
    <v>8883</v>
    <v>South Korea</v>
    <v>8884</v>
    <v>mdp/vdpid/134</v>
  </rv>
  <rv s="0">
    <v>536870912</v>
    <v>Spain</v>
    <v>1baf9d59-f443-e9f4-6e49-de048a073e3f</v>
    <v>en-US</v>
    <v>Map</v>
  </rv>
  <rv s="1">
    <fb>0.52577247440306896</fb>
    <v>28</v>
  </rv>
  <rv s="1">
    <fb>505370</fb>
    <v>29</v>
  </rv>
  <rv s="1">
    <fb>196000</fb>
    <v>29</v>
  </rv>
  <rv s="1">
    <fb>7.9</fb>
    <v>30</v>
  </rv>
  <rv s="1">
    <fb>34</fb>
    <v>31</v>
  </rv>
  <rv s="0">
    <v>536870912</v>
    <v>Madrid</v>
    <v>a497c067-c4c6-4bf4-9a5d-34fd30589bda</v>
    <v>en-US</v>
    <v>Map</v>
  </rv>
  <rv s="1">
    <fb>244002.18</fb>
    <v>29</v>
  </rv>
  <rv s="1">
    <fb>110.96151904206</fb>
    <v>32</v>
  </rv>
  <rv s="1">
    <fb>6.9953624171701497E-3</fb>
    <v>28</v>
  </rv>
  <rv s="1">
    <fb>5355.9870055822103</fb>
    <v>29</v>
  </rv>
  <rv s="1">
    <fb>0.36936209528965797</fb>
    <v>28</v>
  </rv>
  <rv s="1">
    <fb>72.955546118337793</fb>
    <v>36</v>
  </rv>
  <rv s="1">
    <fb>1394116310768.6299</fb>
    <v>34</v>
  </rv>
  <rv s="1">
    <fb>1.0271029</fb>
    <v>28</v>
  </rv>
  <rv s="1">
    <fb>0.88853009999999999</fb>
    <v>28</v>
  </rv>
  <rv s="2">
    <v>50</v>
    <v>26</v>
    <v>1656</v>
    <v>6</v>
    <v>0</v>
    <v>Image of Spain</v>
  </rv>
  <rv s="1">
    <fb>2.5</fb>
    <v>36</v>
  </rv>
  <rv s="0">
    <v>805306368</v>
    <v>Iñigo Urkullu (Head of government)</v>
    <v>0d4f30d6-1d60-806b-c22a-e860ba137b27</v>
    <v>en-US</v>
    <v>Generic</v>
  </rv>
  <rv s="0">
    <v>805306368</v>
    <v>King Felipe VI of Spain (Monarch)</v>
    <v>ec86fb82-ddbc-286a-d1a7-3644682c1efc</v>
    <v>en-US</v>
    <v>Generic</v>
  </rv>
  <rv s="0">
    <v>805306368</v>
    <v>Pedro Sánchez (Prime Minister)</v>
    <v>9e0d6cf3-f466-7b6f-0a92-aa23020fc120</v>
    <v>en-US</v>
    <v>Generic</v>
  </rv>
  <rv s="3">
    <v>491</v>
  </rv>
  <rv s="4">
    <v>https://www.bing.com/search?q=spain&amp;form=skydnc</v>
    <v>Learn more on Bing</v>
  </rv>
  <rv s="1">
    <fb>83.334146341463395</fb>
    <v>36</v>
  </rv>
  <rv s="1">
    <fb>797285840000</fb>
    <v>34</v>
  </rv>
  <rv s="1">
    <fb>5.6</fb>
    <v>33</v>
  </rv>
  <rv s="1">
    <fb>0.24229018520000001</fb>
    <v>28</v>
  </rv>
  <rv s="1">
    <fb>3.8723000000000001</fb>
    <v>30</v>
  </rv>
  <rv s="1">
    <fb>47076781</fb>
    <v>29</v>
  </rv>
  <rv s="1">
    <fb>0.23399999999999999</fb>
    <v>28</v>
  </rv>
  <rv s="1">
    <fb>0.254</fb>
    <v>28</v>
  </rv>
  <rv s="1">
    <fb>0.57492000579834002</fb>
    <v>28</v>
  </rv>
  <rv s="0">
    <v>536870912</v>
    <v>Galicia</v>
    <v>70c91f08-f55c-f98a-047e-aa9228ed4253</v>
    <v>en-US</v>
    <v>Map</v>
  </rv>
  <rv s="0">
    <v>536870912</v>
    <v>Asturias</v>
    <v>6880b28a-27ed-46a3-3b3f-93553df34103</v>
    <v>en-US</v>
    <v>Map</v>
  </rv>
  <rv s="0">
    <v>536870912</v>
    <v>Catalonia</v>
    <v>54afd4ed-d6c4-c6c9-2f8d-10440795b196</v>
    <v>en-US</v>
    <v>Map</v>
  </rv>
  <rv s="0">
    <v>536870912</v>
    <v>Canary Islands</v>
    <v>e5f4f633-d27e-9012-be27-a85d7ed21999</v>
    <v>en-US</v>
    <v>Map</v>
  </rv>
  <rv s="0">
    <v>536870912</v>
    <v>Community of Madrid</v>
    <v>854c08ed-f6d7-c812-1a3f-46928ae0597e</v>
    <v>en-US</v>
    <v>Map</v>
  </rv>
  <rv s="0">
    <v>536870912</v>
    <v>Cantabria</v>
    <v>ff0ffbe3-172a-ecd8-17cd-6f2f89c9d0dd</v>
    <v>en-US</v>
    <v>Map</v>
  </rv>
  <rv s="0">
    <v>536870912</v>
    <v>Basque Country</v>
    <v>27cbb013-d521-0f66-7c87-67bad92e92f5</v>
    <v>en-US</v>
    <v>Map</v>
  </rv>
  <rv s="0">
    <v>536870912</v>
    <v>Melilla</v>
    <v>a67b3afb-47dd-d884-afd6-0794c4de12ba</v>
    <v>en-US</v>
    <v>Map</v>
  </rv>
  <rv s="0">
    <v>536870912</v>
    <v>Extremadura</v>
    <v>60c245e4-f9c9-d637-1ff7-50148c20166f</v>
    <v>en-US</v>
    <v>Map</v>
  </rv>
  <rv s="0">
    <v>536870912</v>
    <v>Andalusia</v>
    <v>b009454b-b921-1477-fbf3-ea4c66d409b5</v>
    <v>en-US</v>
    <v>Map</v>
  </rv>
  <rv s="0">
    <v>536870912</v>
    <v>Ceuta</v>
    <v>4575b2d9-4933-9d93-b84d-3080054b3dda</v>
    <v>en-US</v>
    <v>Map</v>
  </rv>
  <rv s="0">
    <v>536870912</v>
    <v>Province of Castellón</v>
    <v>67094629-aa10-d62a-16d6-0fa9deeb1a43</v>
    <v>en-US</v>
    <v>Map</v>
  </rv>
  <rv s="0">
    <v>536870912</v>
    <v>Aragon</v>
    <v>66482df7-7a8d-eb53-1b74-7702eb8f6ab7</v>
    <v>en-US</v>
    <v>Map</v>
  </rv>
  <rv s="0">
    <v>536870912</v>
    <v>Navarre</v>
    <v>bd2c46e0-0dec-2a95-cf06-e23728a2a0ed</v>
    <v>en-US</v>
    <v>Map</v>
  </rv>
  <rv s="0">
    <v>536870912</v>
    <v>Balearic Islands</v>
    <v>7e327ef9-6826-d495-c6f5-ce9e1568e47a</v>
    <v>en-US</v>
    <v>Map</v>
  </rv>
  <rv s="0">
    <v>536870912</v>
    <v>Province of León</v>
    <v>2b12d681-c881-a39a-191e-360067079f4e</v>
    <v>en-US</v>
    <v>Map</v>
  </rv>
  <rv s="0">
    <v>536870912</v>
    <v>Province of Valencia</v>
    <v>75aeab78-6688-6517-939f-4012899c2bda</v>
    <v>en-US</v>
    <v>Map</v>
  </rv>
  <rv s="0">
    <v>536870912</v>
    <v>Valencian Community</v>
    <v>d1a45f13-aca9-6854-cb23-92573a279216</v>
    <v>en-US</v>
    <v>Map</v>
  </rv>
  <rv s="0">
    <v>536870912</v>
    <v>Biscay</v>
    <v>4bfafe6b-99a7-ddb4-4646-6c32e5a3f1cb</v>
    <v>en-US</v>
    <v>Map</v>
  </rv>
  <rv s="0">
    <v>536870912</v>
    <v>Region of Murcia</v>
    <v>e697a468-5c9d-9a42-68ac-b04781a55abd</v>
    <v>en-US</v>
    <v>Map</v>
  </rv>
  <rv s="0">
    <v>536870912</v>
    <v>Province of Ávila</v>
    <v>545a079a-5aff-1a18-2b7b-a462d93c152d</v>
    <v>en-US</v>
    <v>Map</v>
  </rv>
  <rv s="0">
    <v>536870912</v>
    <v>Castile and León</v>
    <v>7fc8f34d-7f31-b8c6-34d4-545cb3920adf</v>
    <v>en-US</v>
    <v>Map</v>
  </rv>
  <rv s="0">
    <v>536870912</v>
    <v>Province of Cáceres</v>
    <v>3a9f24a5-e151-a024-dc89-0bd15fcc2a8b</v>
    <v>en-US</v>
    <v>Map</v>
  </rv>
  <rv s="0">
    <v>536870912</v>
    <v>Province of Salamanca</v>
    <v>b994b69e-e819-6a99-5f2a-a581d9fcea56</v>
    <v>en-US</v>
    <v>Map</v>
  </rv>
  <rv s="0">
    <v>536870912</v>
    <v>Province of Barcelona</v>
    <v>b2a3ae51-9710-d8d5-f226-e01e09478534</v>
    <v>en-US</v>
    <v>Map</v>
  </rv>
  <rv s="0">
    <v>536870912</v>
    <v>Province of Pontevedra</v>
    <v>c1aaaaff-0eb5-0f73-598d-c58391a9f7b0</v>
    <v>en-US</v>
    <v>Map</v>
  </rv>
  <rv s="0">
    <v>536870912</v>
    <v>Province of A Coruña</v>
    <v>d8fb1e81-3943-afed-8b2e-ae2cdff823be</v>
    <v>en-US</v>
    <v>Map</v>
  </rv>
  <rv s="0">
    <v>536870912</v>
    <v>Province of Alicante</v>
    <v>87d7b372-751f-e733-6f14-ac80525014a9</v>
    <v>en-US</v>
    <v>Map</v>
  </rv>
  <rv s="0">
    <v>536870912</v>
    <v>Province of Lugo</v>
    <v>af6d4164-f953-27c3-082c-33c429fec322</v>
    <v>en-US</v>
    <v>Map</v>
  </rv>
  <rv s="0">
    <v>536870912</v>
    <v>Álava</v>
    <v>8959d0bf-9d98-b288-5500-218f00703dca</v>
    <v>en-US</v>
    <v>Map</v>
  </rv>
  <rv s="0">
    <v>536870912</v>
    <v>Gipuzkoa</v>
    <v>0732c56a-f22d-470e-f63d-392a2cf0e083</v>
    <v>en-US</v>
    <v>Map</v>
  </rv>
  <rv s="0">
    <v>536870912</v>
    <v>Province of Lleida</v>
    <v>cd271e37-2d9a-a660-6a8c-0aafb0a0ef8b</v>
    <v>en-US</v>
    <v>Map</v>
  </rv>
  <rv s="0">
    <v>536870912</v>
    <v>Province of Almería</v>
    <v>6c4ed7e1-933d-021e-cbe6-180ba81bd9c6</v>
    <v>en-US</v>
    <v>Map</v>
  </rv>
  <rv s="0">
    <v>536870912</v>
    <v>Province of Huelva</v>
    <v>8494cf79-28dd-7fc8-78c1-3d23f9d50c0e</v>
    <v>en-US</v>
    <v>Map</v>
  </rv>
  <rv s="0">
    <v>536870912</v>
    <v>Province of Girona</v>
    <v>10862bc0-af28-7e3a-6341-2b573f763195</v>
    <v>en-US</v>
    <v>Map</v>
  </rv>
  <rv s="0">
    <v>536870912</v>
    <v>Province of Córdoba</v>
    <v>51d8fb3a-05ff-9f1f-c573-c4de97128e9f</v>
    <v>en-US</v>
    <v>Map</v>
  </rv>
  <rv s="0">
    <v>536870912</v>
    <v>Province of Toledo</v>
    <v>9593769e-9524-c7fb-b3b4-1167c424ce82</v>
    <v>en-US</v>
    <v>Map</v>
  </rv>
  <rv s="0">
    <v>536870912</v>
    <v>Zaragoza</v>
    <v>da720a8f-e35f-3613-9353-280d14021ee4</v>
    <v>en-US</v>
    <v>Map</v>
  </rv>
  <rv s="0">
    <v>536870912</v>
    <v>Province of Tarragona</v>
    <v>4597b0ff-134e-9771-b6c8-e4f0139c0068</v>
    <v>en-US</v>
    <v>Map</v>
  </rv>
  <rv s="0">
    <v>536870912</v>
    <v>Province of Albacete</v>
    <v>18c4f8c3-d2c8-c44a-b473-323e3e7de6d0</v>
    <v>en-US</v>
    <v>Map</v>
  </rv>
  <rv s="0">
    <v>536870912</v>
    <v>Province of Badajoz</v>
    <v>d3262493-a230-ae9f-966a-9daeb967db68</v>
    <v>en-US</v>
    <v>Map</v>
  </rv>
  <rv s="0">
    <v>536870912</v>
    <v>Province of Ourense</v>
    <v>bc6cca6b-fdac-c4e1-4afc-938d67981cf7</v>
    <v>en-US</v>
    <v>Map</v>
  </rv>
  <rv s="0">
    <v>536870912</v>
    <v>Province of Cuenca</v>
    <v>b09a8a7a-9a31-9f4a-b2d3-41ce4141dcf1</v>
    <v>en-US</v>
    <v>Map</v>
  </rv>
  <rv s="3">
    <v>492</v>
  </rv>
  <rv s="1">
    <fb>0.14248211393678101</fb>
    <v>28</v>
  </rv>
  <rv s="3">
    <v>493</v>
  </rv>
  <rv s="1">
    <fb>0.13958999633789099</fb>
    <v>37</v>
  </rv>
  <rv s="1">
    <fb>37927409</fb>
    <v>29</v>
  </rv>
  <rv s="13">
    <v>#VALUE!</v>
    <v>en-US</v>
    <v>1baf9d59-f443-e9f4-6e49-de048a073e3f</v>
    <v>536870912</v>
    <v>1</v>
    <v>1655</v>
    <v>145</v>
    <v>Spain</v>
    <v>24</v>
    <v>25</v>
    <v>Map</v>
    <v>26</v>
    <v>158</v>
    <v>ES</v>
    <v>8887</v>
    <v>8888</v>
    <v>8889</v>
    <v>8890</v>
    <v>8891</v>
    <v>8892</v>
    <v>8893</v>
    <v>8894</v>
    <v>8895</v>
    <v>EUR</v>
    <v>Spain, or the Kingdom of Spain, is a country in southwestern Europe with parts of territory in the Atlantic Ocean and across the Mediterranean Sea. The largest part of Spain is situated on the Iberian Peninsula; its territory also includes the Canary Islands in the Atlantic Ocean, the Balearic Islands in the Mediterranean Sea, and the autonomous cities of Ceuta and Melilla in Africa. The country's mainland is bordered to the south by Gibraltar; to the south and east by the Mediterranean Sea; to the north by France, Andorra and the Bay of Biscay; and to the west by Portugal and the Atlantic Ocean.</v>
    <v>8896</v>
    <v>8227</v>
    <v>8897</v>
    <v>8898</v>
    <v>2480</v>
    <v>8899</v>
    <v>8900</v>
    <v>8901</v>
    <v>8902</v>
    <v>8903</v>
    <v>8892</v>
    <v>8907</v>
    <v>8908</v>
    <v>8909</v>
    <v>8910</v>
    <v>2484</v>
    <v>8911</v>
    <v>Spain</v>
    <v>Marcha Real</v>
    <v>2249</v>
    <v>Spain</v>
    <v>8912</v>
    <v>8913</v>
    <v>8914</v>
    <v>8915</v>
    <v>8916</v>
    <v>3050</v>
    <v>2445</v>
    <v>3117</v>
    <v>500</v>
    <v>2776</v>
    <v>8917</v>
    <v>8961</v>
    <v>8962</v>
    <v>8963</v>
    <v>6570</v>
    <v>8964</v>
    <v>Spain</v>
    <v>8965</v>
    <v>mdp/vdpid/217</v>
  </rv>
  <rv s="0">
    <v>536870912</v>
    <v>Sri Lanka</v>
    <v>6bac8e76-6fd3-64fc-b260-bff13b0eebfc</v>
    <v>en-US</v>
    <v>Map</v>
  </rv>
  <rv s="1">
    <fb>0.43693190878647697</fb>
    <v>28</v>
  </rv>
  <rv s="1">
    <fb>65610</fb>
    <v>29</v>
  </rv>
  <rv s="1">
    <fb>15.831</fb>
    <v>30</v>
  </rv>
  <rv s="1">
    <fb>94</fb>
    <v>31</v>
  </rv>
  <rv s="0">
    <v>536870912</v>
    <v>Colombo</v>
    <v>08e9be7d-e270-ec32-540a-0cfd91c3f88d</v>
    <v>en-US</v>
    <v>Map</v>
  </rv>
  <rv s="1">
    <fb>23362.456999999999</fb>
    <v>29</v>
  </rv>
  <rv s="1">
    <fb>155.528883036152</fb>
    <v>32</v>
  </rv>
  <rv s="1">
    <fb>3.5283935823180901E-2</fb>
    <v>28</v>
  </rv>
  <rv s="1">
    <fb>531.09057657137396</fb>
    <v>29</v>
  </rv>
  <rv s="1">
    <fb>2.1989999999999998</fb>
    <v>30</v>
  </rv>
  <rv s="1">
    <fb>0.32903841529959299</fb>
    <v>28</v>
  </rv>
  <rv s="1">
    <fb>50.545573977658002</fb>
    <v>36</v>
  </rv>
  <rv s="1">
    <fb>84008783756.067993</fb>
    <v>34</v>
  </rv>
  <rv s="1">
    <fb>1.0016202000000001</fb>
    <v>28</v>
  </rv>
  <rv s="1">
    <fb>0.19630240000000002</fb>
    <v>28</v>
  </rv>
  <rv s="0">
    <v>805306368</v>
    <v>Mahinda Rajapaksa (Minister)</v>
    <v>599f23dc-9841-bac8-53b9-cf53398f51c0</v>
    <v>en-US</v>
    <v>Generic</v>
  </rv>
  <rv s="0">
    <v>805306368</v>
    <v>Thalatha Atukorale (Minister)</v>
    <v>702c3d0b-7377-eda6-7d4c-b641fa0dbdd2</v>
    <v>en-US</v>
    <v>Generic</v>
  </rv>
  <rv s="0">
    <v>805306368</v>
    <v>Sarath Weerasekara (Minister)</v>
    <v>f8335692-7e90-45df-a498-34ccb158e17b</v>
    <v>en-US</v>
    <v>Generic</v>
  </rv>
  <rv s="3">
    <v>494</v>
  </rv>
  <rv s="4">
    <v>https://www.bing.com/search?q=sri+lanka&amp;form=skydnc</v>
    <v>Learn more on Bing</v>
  </rv>
  <rv s="1">
    <fb>76.811999999999998</fb>
    <v>36</v>
  </rv>
  <rv s="1">
    <fb>15720540000</fb>
    <v>34</v>
  </rv>
  <rv s="3">
    <v>495</v>
  </rv>
  <rv s="1">
    <fb>0.38427354920000001</fb>
    <v>28</v>
  </rv>
  <rv s="1">
    <fb>1.0041</fb>
    <v>30</v>
  </rv>
  <rv s="1">
    <fb>21803000</fb>
    <v>29</v>
  </rv>
  <rv s="1">
    <fb>0.47600000000000003</fb>
    <v>28</v>
  </rv>
  <rv s="1">
    <fb>0.539150009155273</fb>
    <v>28</v>
  </rv>
  <rv s="0">
    <v>536870912</v>
    <v>Northern Province</v>
    <v>3e13b253-8902-4cf0-d294-f3cf5c79b6db</v>
    <v>en-US</v>
    <v>Map</v>
  </rv>
  <rv s="0">
    <v>536870912</v>
    <v>Western Province</v>
    <v>8536d10f-1c1b-59f6-c1a8-f3dc7911905a</v>
    <v>en-US</v>
    <v>Map</v>
  </rv>
  <rv s="0">
    <v>536870912</v>
    <v>Mannar District</v>
    <v>394aadfd-0eda-63da-3010-aac88fea94d5</v>
    <v>en-US</v>
    <v>Map</v>
  </rv>
  <rv s="0">
    <v>536870912</v>
    <v>Eastern Province</v>
    <v>1405da12-dcc7-7d28-b50a-0059a538c131</v>
    <v>en-US</v>
    <v>Map</v>
  </rv>
  <rv s="0">
    <v>536870912</v>
    <v>Sabaragamuwa Province</v>
    <v>7af54893-39f2-93ca-5279-fc34ca428e4b</v>
    <v>en-US</v>
    <v>Map</v>
  </rv>
  <rv s="0">
    <v>536870912</v>
    <v>Central Province</v>
    <v>d403ecf7-d76f-da00-66c1-d8f055ef87ff</v>
    <v>en-US</v>
    <v>Map</v>
  </rv>
  <rv s="0">
    <v>536870912</v>
    <v>Batticaloa District</v>
    <v>375d98d8-4ce8-6d07-6567-31dc8134093b</v>
    <v>en-US</v>
    <v>Map</v>
  </rv>
  <rv s="0">
    <v>536870912</v>
    <v>Southern Province</v>
    <v>a153edc0-b9b6-4ba4-4765-e1015a2ab757</v>
    <v>en-US</v>
    <v>Map</v>
  </rv>
  <rv s="0">
    <v>536870912</v>
    <v>Jaffna District</v>
    <v>05416ace-3a51-bccf-26eb-292c04403bd4</v>
    <v>en-US</v>
    <v>Map</v>
  </rv>
  <rv s="0">
    <v>536870912</v>
    <v>North Central Province</v>
    <v>cb8b14cb-c6b2-f486-2082-32579759c3c8</v>
    <v>en-US</v>
    <v>Map</v>
  </rv>
  <rv s="0">
    <v>536870912</v>
    <v>Mullaitivu District</v>
    <v>e48b5950-e7a6-84bc-54b8-13a2ddf56ec3</v>
    <v>en-US</v>
    <v>Map</v>
  </rv>
  <rv s="0">
    <v>536870912</v>
    <v>Colombo District</v>
    <v>86095d6f-f6aa-4dd2-112d-96cb5652624e</v>
    <v>en-US</v>
    <v>Map</v>
  </rv>
  <rv s="0">
    <v>536870912</v>
    <v>Uva Province</v>
    <v>03f8641e-95f4-b408-ebea-43aead5bacc4</v>
    <v>en-US</v>
    <v>Map</v>
  </rv>
  <rv s="0">
    <v>536870912</v>
    <v>Trincomalee District</v>
    <v>676384f8-b644-4d80-5595-3c734174f2fc</v>
    <v>en-US</v>
    <v>Map</v>
  </rv>
  <rv s="0">
    <v>536870912</v>
    <v>North Western Province</v>
    <v>efdbee34-0b18-1c07-4b39-7b59b02407cd</v>
    <v>en-US</v>
    <v>Map</v>
  </rv>
  <rv s="0">
    <v>536870912</v>
    <v>Gampaha District</v>
    <v>78c6d06d-1a3a-cd95-cd69-28d6819e40b2</v>
    <v>en-US</v>
    <v>Map</v>
  </rv>
  <rv s="0">
    <v>536870912</v>
    <v>Ampara District</v>
    <v>4faca2c0-4d5a-89f1-a25b-e4845b68b3d8</v>
    <v>en-US</v>
    <v>Map</v>
  </rv>
  <rv s="0">
    <v>536870912</v>
    <v>Vavuniya District</v>
    <v>6e1cd7f8-3237-e0ac-2aa7-156179b8e3e8</v>
    <v>en-US</v>
    <v>Map</v>
  </rv>
  <rv s="0">
    <v>536870912</v>
    <v>Badulla District</v>
    <v>4e93d3ac-0a63-8127-c4a5-872b746cb6ce</v>
    <v>en-US</v>
    <v>Map</v>
  </rv>
  <rv s="0">
    <v>536870912</v>
    <v>Kalutara District</v>
    <v>4dd0568c-0afc-c8a0-a2ec-0aefd7557eaa</v>
    <v>en-US</v>
    <v>Map</v>
  </rv>
  <rv s="0">
    <v>536870912</v>
    <v>Moneragala District</v>
    <v>4e143d9b-c191-6768-e08f-26c765f4f2fe</v>
    <v>en-US</v>
    <v>Map</v>
  </rv>
  <rv s="0">
    <v>536870912</v>
    <v>Matale District</v>
    <v>14c2b60b-a8e6-bffe-5c38-8c2be7016b62</v>
    <v>en-US</v>
    <v>Map</v>
  </rv>
  <rv s="0">
    <v>536870912</v>
    <v>Matara District</v>
    <v>8b901122-4006-3810-7ec5-d69590dc08ce</v>
    <v>en-US</v>
    <v>Map</v>
  </rv>
  <rv s="0">
    <v>536870912</v>
    <v>Kandy District</v>
    <v>6035622b-eed9-1eae-1f45-86763593b458</v>
    <v>en-US</v>
    <v>Map</v>
  </rv>
  <rv s="0">
    <v>536870912</v>
    <v>Nuwara Eliya District</v>
    <v>a9a04dbd-51de-fea6-1b3a-b105c36549d6</v>
    <v>en-US</v>
    <v>Map</v>
  </rv>
  <rv s="0">
    <v>536870912</v>
    <v>Hambantota District</v>
    <v>cf9ffd76-9ca0-d97d-ef48-b6ea75eb0ed6</v>
    <v>en-US</v>
    <v>Map</v>
  </rv>
  <rv s="0">
    <v>536870912</v>
    <v>Kilinochchi District</v>
    <v>c886db9f-7448-59c8-2765-489267963f28</v>
    <v>en-US</v>
    <v>Map</v>
  </rv>
  <rv s="0">
    <v>536870912</v>
    <v>Kegalle District</v>
    <v>9d1e2c72-7673-0040-f890-11c5c67ad9f4</v>
    <v>en-US</v>
    <v>Map</v>
  </rv>
  <rv s="0">
    <v>536870912</v>
    <v>Ratnapura District</v>
    <v>cacb2b78-34bd-78a1-8df5-f42e56d76ed4</v>
    <v>en-US</v>
    <v>Map</v>
  </rv>
  <rv s="0">
    <v>536870912</v>
    <v>Puttalam District</v>
    <v>09679bbb-f39e-823e-0015-d304ab88eeba</v>
    <v>en-US</v>
    <v>Map</v>
  </rv>
  <rv s="0">
    <v>536870912</v>
    <v>Polonnaruwa District</v>
    <v>529bf04f-8842-2218-b399-9d78c87fe034</v>
    <v>en-US</v>
    <v>Map</v>
  </rv>
  <rv s="0">
    <v>536870912</v>
    <v>Kurunegala District</v>
    <v>8e419bd1-fe2f-6b26-3456-2cf118c78d5c</v>
    <v>en-US</v>
    <v>Map</v>
  </rv>
  <rv s="0">
    <v>536870912</v>
    <v>Anuradhapura District</v>
    <v>8e06a9b0-ac12-3dba-ffc6-ac97c37ba351</v>
    <v>en-US</v>
    <v>Map</v>
  </rv>
  <rv s="3">
    <v>496</v>
  </rv>
  <rv s="1">
    <fb>0.118500072966585</fb>
    <v>28</v>
  </rv>
  <rv s="3">
    <v>497</v>
  </rv>
  <rv s="1">
    <fb>0.55200000000000005</fb>
    <v>28</v>
  </rv>
  <rv s="1">
    <fb>4.1979999542236301E-2</fb>
    <v>37</v>
  </rv>
  <rv s="1">
    <fb>4052088</fb>
    <v>29</v>
  </rv>
  <rv s="7">
    <v>#VALUE!</v>
    <v>en-US</v>
    <v>6bac8e76-6fd3-64fc-b260-bff13b0eebfc</v>
    <v>536870912</v>
    <v>1</v>
    <v>1664</v>
    <v>60</v>
    <v>Sri Lanka</v>
    <v>24</v>
    <v>49</v>
    <v>Map</v>
    <v>26</v>
    <v>1665</v>
    <v>LK</v>
    <v>8968</v>
    <v>8969</v>
    <v>157</v>
    <v>8970</v>
    <v>8971</v>
    <v>8972</v>
    <v>8973</v>
    <v>8974</v>
    <v>8975</v>
    <v>LKR</v>
    <v>Sri Lanka, formerly known as Ceylon and officially the Democratic Socialist Republic of Sri Lanka, is an island country in South Asia. It lies in the Indian Ocean, southwest of the Bay of Bengal, and southeast of the Arabian Sea; it is separated from the Indian subcontinent by the Gulf of Mannar and the Palk Strait. Sri Lanka shares a maritime border with India and the Maldives. Sri Jayawardenepura Kotte is its legislative capital, and Colombo is its largest city and financial centre.</v>
    <v>8976</v>
    <v>8977</v>
    <v>8978</v>
    <v>8979</v>
    <v>2356</v>
    <v>8980</v>
    <v>8981</v>
    <v>8982</v>
    <v>5451</v>
    <v>8972</v>
    <v>8986</v>
    <v>8987</v>
    <v>8988</v>
    <v>8989</v>
    <v>1153</v>
    <v>1870</v>
    <v>Sri Lanka</v>
    <v>Sri Lanka Matha</v>
    <v>8990</v>
    <v>Democratic Socialist Republic of Sri Lanka</v>
    <v>8991</v>
    <v>8992</v>
    <v>8993</v>
    <v>4432</v>
    <v>5502</v>
    <v>8994</v>
    <v>1367</v>
    <v>1421</v>
    <v>2137</v>
    <v>2926</v>
    <v>8995</v>
    <v>9029</v>
    <v>9030</v>
    <v>9031</v>
    <v>9032</v>
    <v>9033</v>
    <v>Sri Lanka</v>
    <v>9034</v>
    <v>mdp/vdpid/42</v>
  </rv>
  <rv s="0">
    <v>536870912</v>
    <v>Saint Vincent and the Grenadines</v>
    <v>bb1a39ef-80f1-254c-7978-7fceaa2c82a4</v>
    <v>en-US</v>
    <v>Map</v>
  </rv>
  <rv s="1">
    <fb>0.256410256410256</fb>
    <v>28</v>
  </rv>
  <rv s="1">
    <fb>389</fb>
    <v>29</v>
  </rv>
  <rv s="1">
    <fb>14.24</fb>
    <v>30</v>
  </rv>
  <rv s="0">
    <v>536870912</v>
    <v>Kingstown</v>
    <v>2e97a2fb-2576-d1d0-65cf-3744d16db95e</v>
    <v>en-US</v>
    <v>Map</v>
  </rv>
  <rv s="1">
    <fb>220.02</fb>
    <v>29</v>
  </rv>
  <rv s="1">
    <fb>109.66567361800701</fb>
    <v>32</v>
  </rv>
  <rv s="1">
    <fb>2.3241448536792299E-2</fb>
    <v>28</v>
  </rv>
  <rv s="1">
    <fb>1.891</fb>
    <v>30</v>
  </rv>
  <rv s="1">
    <fb>0.69230769230769196</fb>
    <v>28</v>
  </rv>
  <rv s="1">
    <fb>825385185.18518496</fb>
    <v>34</v>
  </rv>
  <rv s="1">
    <fb>1.1340437000000001</fb>
    <v>28</v>
  </rv>
  <rv s="1">
    <fb>0.2366992</fb>
    <v>28</v>
  </rv>
  <rv s="1">
    <fb>14.8</fb>
    <v>36</v>
  </rv>
  <rv s="0">
    <v>536870912</v>
    <v>Calliaqua</v>
    <v>22befb32-fe6f-870f-8978-c3c68929023a</v>
    <v>en-US</v>
    <v>Map</v>
  </rv>
  <rv s="0">
    <v>805306368</v>
    <v>Ralph Gonsalves (Prime Minister)</v>
    <v>61e831b4-4a79-5e33-78c1-cd0cfdc6de05</v>
    <v>en-US</v>
    <v>Generic</v>
  </rv>
  <rv s="3">
    <v>498</v>
  </rv>
  <rv s="4">
    <v>https://www.bing.com/search?q=saint+vincent+and+the+grenadines&amp;form=skydnc</v>
    <v>Learn more on Bing</v>
  </rv>
  <rv s="1">
    <fb>72.415000000000006</fb>
    <v>36</v>
  </rv>
  <rv s="1">
    <fb>68</fb>
    <v>36</v>
  </rv>
  <rv s="1">
    <fb>0.21445461069999999</fb>
    <v>28</v>
  </rv>
  <rv s="1">
    <fb>0.65869999999999995</fb>
    <v>30</v>
  </rv>
  <rv s="1">
    <fb>100455</fb>
    <v>29</v>
  </rv>
  <rv s="1">
    <fb>0.65867996215820301</fb>
    <v>28</v>
  </rv>
  <rv s="0">
    <v>536870912</v>
    <v>Grenadines Parish</v>
    <v>6a809794-2550-0e6f-4382-68d3cfa1b6bb</v>
    <v>en-US</v>
    <v>Map</v>
  </rv>
  <rv s="0">
    <v>536870912</v>
    <v>Saint Patrick</v>
    <v>4d2fc162-19c5-7adf-fa07-b4ae2879001e</v>
    <v>en-US</v>
    <v>Map</v>
  </rv>
  <rv s="0">
    <v>536870912</v>
    <v>Saint George</v>
    <v>c6bdaa43-6734-2526-7bf7-95c7d7054c3f</v>
    <v>en-US</v>
    <v>Map</v>
  </rv>
  <rv s="0">
    <v>536870912</v>
    <v>Charlotte</v>
    <v>1d95d992-7305-266e-61e5-7d1ed2025f3a</v>
    <v>en-US</v>
    <v>Map</v>
  </rv>
  <rv s="0">
    <v>536870912</v>
    <v>Saint David</v>
    <v>f9c9adeb-11f4-15af-9775-142177adcbc7</v>
    <v>en-US</v>
    <v>Map</v>
  </rv>
  <rv s="0">
    <v>536870912</v>
    <v>Saint Andrew</v>
    <v>2e08bb39-bf84-420a-1ef9-3683bd1c1f98</v>
    <v>en-US</v>
    <v>Map</v>
  </rv>
  <rv s="3">
    <v>499</v>
  </rv>
  <rv s="1">
    <fb>0.25357663824057503</fb>
    <v>28</v>
  </rv>
  <rv s="1">
    <fb>0.18881000518798799</fb>
    <v>37</v>
  </rv>
  <rv s="1">
    <fb>58185</fb>
    <v>29</v>
  </rv>
  <rv s="79">
    <v>#VALUE!</v>
    <v>en-US</v>
    <v>bb1a39ef-80f1-254c-7978-7fceaa2c82a4</v>
    <v>536870912</v>
    <v>1</v>
    <v>1673</v>
    <v>1674</v>
    <v>Saint Vincent and the Grenadines</v>
    <v>24</v>
    <v>49</v>
    <v>Map</v>
    <v>26</v>
    <v>1675</v>
    <v>VC</v>
    <v>9037</v>
    <v>9038</v>
    <v>9039</v>
    <v>248</v>
    <v>9040</v>
    <v>9041</v>
    <v>9042</v>
    <v>9043</v>
    <v>XCD</v>
    <v>Saint Vincent and the Grenadines is an island country in the Caribbean. It is located in the southeast Windward Islands of the Lesser Antilles, which lie in the West Indies at the southern end of the eastern border of the Caribbean Sea where the latter meets the Atlantic Ocean.</v>
    <v>9044</v>
    <v>9045</v>
    <v>365</v>
    <v>9046</v>
    <v>9047</v>
    <v>9048</v>
    <v>9049</v>
    <v>9050</v>
    <v>9052</v>
    <v>9053</v>
    <v>9054</v>
    <v>9055</v>
    <v>5294</v>
    <v>Saint Vincent and the Grenadines</v>
    <v>Saint Vincent, Land so beautiful</v>
    <v>378</v>
    <v>Saint Vincent and the Grenadines</v>
    <v>9056</v>
    <v>9057</v>
    <v>9058</v>
    <v>9059</v>
    <v>9066</v>
    <v>9067</v>
    <v>392</v>
    <v>8277</v>
    <v>9068</v>
    <v>Saint Vincent and the Grenadines</v>
    <v>9069</v>
    <v>mdp/vdpid/248</v>
  </rv>
  <rv s="0">
    <v>536870912</v>
    <v>Palestinian National Authority</v>
    <v>09247c07-b79f-da91-0fef-81f6cda236a3</v>
    <v>en-US</v>
    <v>Map</v>
  </rv>
  <rv s="1">
    <fb>6220</fb>
    <v>29</v>
  </rv>
  <rv s="1">
    <fb>4015865744</fb>
    <v>34</v>
  </rv>
  <rv s="2">
    <v>51</v>
    <v>26</v>
    <v>1681</v>
    <v>6</v>
    <v>0</v>
    <v>Image of Palestinian National Authority</v>
  </rv>
  <rv s="0">
    <v>805306368</v>
    <v>Mahmoud Abbas (President)</v>
    <v>c1f2627a-250f-32bf-548d-f2adc79c8c65</v>
    <v>en-US</v>
    <v>Generic</v>
  </rv>
  <rv s="3">
    <v>500</v>
  </rv>
  <rv s="4">
    <v>https://www.bing.com/search?q=palestinian+national+authority&amp;form=skydnc</v>
    <v>Learn more on Bing</v>
  </rv>
  <rv s="80">
    <v>#VALUE!</v>
    <v>en-US</v>
    <v>09247c07-b79f-da91-0fef-81f6cda236a3</v>
    <v>536870912</v>
    <v>1</v>
    <v>1677</v>
    <v>1678</v>
    <v>Palestinian National Authority</v>
    <v>1679</v>
    <v>25</v>
    <v>Map</v>
    <v>26</v>
    <v>1680</v>
    <v>9072</v>
    <v>The Palestinian National Authority, commonly known as the Palestinian Authority and officially the State of Palestine, is the Fatah-controlled government body that exercises partial civil control over West Bank areas "A" and "B" as a consequence of the 1993–1995 Oslo Accords. The Palestinian Authority controlled the Gaza Strip prior to the Palestinian elections of 2006 and the subsequent Gaza conflict between the Fatah and Hamas parties, when it lost control to Hamas; the PA continues to claim the Gaza Strip, although Hamas exercises de facto control. Since January 2013, the Palestinian Authority has used the name "State of Palestine" on official documents, although the United Nations continues to recognize the Palestinian Liberation Organization as the "representative of the Palestinian people".</v>
    <v>9073</v>
    <v>9074</v>
    <v>9076</v>
    <v>9077</v>
    <v>Palestinian National Authority</v>
    <v>5460</v>
    <v>Palestinian National Authority</v>
    <v>5623</v>
    <v>Palestinian National Authority</v>
  </rv>
  <rv s="0">
    <v>536870912</v>
    <v>Sudan</v>
    <v>5c1f4179-4d6f-54f8-2f6b-931c62006900</v>
    <v>en-US</v>
    <v>Map</v>
  </rv>
  <rv s="1">
    <fb>0.286978787878788</fb>
    <v>28</v>
  </rv>
  <rv s="1">
    <fb>1861484</fb>
    <v>29</v>
  </rv>
  <rv s="1">
    <fb>124000</fb>
    <v>29</v>
  </rv>
  <rv s="1">
    <fb>32.177</fb>
    <v>30</v>
  </rv>
  <rv s="1">
    <fb>249</fb>
    <v>31</v>
  </rv>
  <rv s="0">
    <v>536870912</v>
    <v>Khartoum</v>
    <v>59f52946-010c-a98d-aefe-452144e072d3</v>
    <v>en-US</v>
    <v>Map</v>
  </rv>
  <rv s="1">
    <fb>19999.817999999999</fb>
    <v>29</v>
  </rv>
  <rv s="1">
    <fb>1344.19276243483</fb>
    <v>32</v>
  </rv>
  <rv s="1">
    <fb>0.509940515002971</fb>
    <v>28</v>
  </rv>
  <rv s="1">
    <fb>190.220886811296</fb>
    <v>29</v>
  </rv>
  <rv s="1">
    <fb>4.407</fb>
    <v>30</v>
  </rv>
  <rv s="1">
    <fb>8.0849915824915811E-2</fb>
    <v>28</v>
  </rv>
  <rv s="1">
    <fb>31.726526589842599</fb>
    <v>36</v>
  </rv>
  <rv s="1">
    <fb>18902284475.6054</fb>
    <v>34</v>
  </rv>
  <rv s="1">
    <fb>0.76816059999999997</fb>
    <v>28</v>
  </rv>
  <rv s="1">
    <fb>0.16919010000000001</fb>
    <v>28</v>
  </rv>
  <rv s="1">
    <fb>42.1</fb>
    <v>36</v>
  </rv>
  <rv s="0">
    <v>536870912</v>
    <v>Omdurman</v>
    <v>57e2ed93-4047-5c6e-2aef-c83933e4c474</v>
    <v>en-US</v>
    <v>Map</v>
  </rv>
  <rv s="0">
    <v>805306368</v>
    <v>Faisal Saleh (Minister)</v>
    <v>f2270a67-190d-42ba-874a-88ab00992383</v>
    <v>en-US</v>
    <v>Generic</v>
  </rv>
  <rv s="3">
    <v>501</v>
  </rv>
  <rv s="4">
    <v>https://www.bing.com/search?q=sudan&amp;form=skydnc</v>
    <v>Learn more on Bing</v>
  </rv>
  <rv s="1">
    <fb>65.094999999999999</fb>
    <v>36</v>
  </rv>
  <rv s="1">
    <fb>295</fb>
    <v>36</v>
  </rv>
  <rv s="3">
    <v>502</v>
  </rv>
  <rv s="1">
    <fb>0.63225543480000002</fb>
    <v>28</v>
  </rv>
  <rv s="1">
    <fb>0.26179999999999998</fb>
    <v>30</v>
  </rv>
  <rv s="1">
    <fb>42813238</fb>
    <v>29</v>
  </rv>
  <rv s="1">
    <fb>0.27800000000000002</fb>
    <v>28</v>
  </rv>
  <rv s="1">
    <fb>0.48438999176025399</fb>
    <v>28</v>
  </rv>
  <rv s="0">
    <v>536870912</v>
    <v>Red Sea</v>
    <v>c6555d33-cbb6-2590-b978-7530200195a7</v>
    <v>en-US</v>
    <v>Map</v>
  </rv>
  <rv s="0">
    <v>536870912</v>
    <v>Khartoum</v>
    <v>3a85ff35-7411-37fa-1d61-38242540dd00</v>
    <v>en-US</v>
    <v>Map</v>
  </rv>
  <rv s="0">
    <v>536870912</v>
    <v>Northern</v>
    <v>e1a93dbe-37ee-634e-e65e-c1c136886535</v>
    <v>en-US</v>
    <v>Map</v>
  </rv>
  <rv s="0">
    <v>536870912</v>
    <v>Blue Nile</v>
    <v>a9f3d3b5-dc66-c756-388f-f2219ac9bda8</v>
    <v>en-US</v>
    <v>Map</v>
  </rv>
  <rv s="0">
    <v>536870912</v>
    <v>South Kordofan</v>
    <v>381eb22a-5814-513f-6202-d348c29eeba0</v>
    <v>en-US</v>
    <v>Map</v>
  </rv>
  <rv s="0">
    <v>536870912</v>
    <v>Al Jazirah</v>
    <v>afba3453-d8a9-bee2-ce50-738dc3efeae5</v>
    <v>en-US</v>
    <v>Map</v>
  </rv>
  <rv s="0">
    <v>536870912</v>
    <v>North Darfur</v>
    <v>5de975c7-a31d-3cf5-facc-346d9c147d91</v>
    <v>en-US</v>
    <v>Map</v>
  </rv>
  <rv s="0">
    <v>536870912</v>
    <v>North Kurdufan</v>
    <v>723c87fe-1c66-f75f-454f-67bbfbba2e00</v>
    <v>en-US</v>
    <v>Map</v>
  </rv>
  <rv s="0">
    <v>536870912</v>
    <v>Sennar</v>
    <v>d58be2c4-2ea9-ccdd-8b35-42a97e1fc116</v>
    <v>en-US</v>
    <v>Map</v>
  </rv>
  <rv s="0">
    <v>536870912</v>
    <v>South Darfur</v>
    <v>40d472d1-efdd-55ec-8761-2f250ba74984</v>
    <v>en-US</v>
    <v>Map</v>
  </rv>
  <rv s="0">
    <v>536870912</v>
    <v>West Darfur</v>
    <v>3cd48cbd-1118-280c-5a44-f4f2b832b932</v>
    <v>en-US</v>
    <v>Map</v>
  </rv>
  <rv s="0">
    <v>536870912</v>
    <v>Kassala</v>
    <v>acee2095-d3df-31af-2370-c65c59894109</v>
    <v>en-US</v>
    <v>Map</v>
  </rv>
  <rv s="0">
    <v>536870912</v>
    <v>Al Qadarif</v>
    <v>4add3b25-7ed1-90d0-883c-0bc8fbcbba66</v>
    <v>en-US</v>
    <v>Map</v>
  </rv>
  <rv s="0">
    <v>536870912</v>
    <v>River Nile</v>
    <v>f911d407-aec1-0e36-54f5-84d2aabc9035</v>
    <v>en-US</v>
    <v>Map</v>
  </rv>
  <rv s="0">
    <v>536870912</v>
    <v>White Nile</v>
    <v>2dd5a86b-393d-1567-accd-85e3aea175f0</v>
    <v>en-US</v>
    <v>Map</v>
  </rv>
  <rv s="0">
    <v>536870912</v>
    <v>West Kurdufan</v>
    <v>b423da71-3ef8-dd69-84a1-207b671add8b</v>
    <v>en-US</v>
    <v>Map</v>
  </rv>
  <rv s="0">
    <v>536870912</v>
    <v>East Darfur</v>
    <v>e983a98d-1c15-7e4b-9124-8a8d12f835eb</v>
    <v>en-US</v>
    <v>Map</v>
  </rv>
  <rv s="0">
    <v>536870912</v>
    <v>Central Darfur</v>
    <v>fc1024d1-8f7c-c55a-a282-5561ffbfa005</v>
    <v>en-US</v>
    <v>Map</v>
  </rv>
  <rv s="3">
    <v>503</v>
  </rv>
  <rv s="1">
    <fb>7.9614507925651001E-2</fb>
    <v>28</v>
  </rv>
  <rv s="3">
    <v>504</v>
  </rv>
  <rv s="1">
    <fb>0.45399999999999996</fb>
    <v>28</v>
  </rv>
  <rv s="1">
    <fb>0.16534999847412099</fb>
    <v>37</v>
  </rv>
  <rv s="1">
    <fb>14957233</fb>
    <v>29</v>
  </rv>
  <rv s="6">
    <v>#VALUE!</v>
    <v>en-US</v>
    <v>5c1f4179-4d6f-54f8-2f6b-931c62006900</v>
    <v>536870912</v>
    <v>1</v>
    <v>1688</v>
    <v>48</v>
    <v>Sudan</v>
    <v>24</v>
    <v>49</v>
    <v>Map</v>
    <v>26</v>
    <v>1689</v>
    <v>SD</v>
    <v>9080</v>
    <v>9081</v>
    <v>9082</v>
    <v>9083</v>
    <v>9084</v>
    <v>9085</v>
    <v>9086</v>
    <v>9087</v>
    <v>9088</v>
    <v>SDG</v>
    <v>Sudan, officially the Republic of the Sudan, is a country in Northeast Africa. It shares borders with the Central African Republic to the southwest, Chad to the west, Egypt to the north, Eritrea to the northeast, Ethiopia to the southeast, Libya to the northwest, South Sudan to the south and the Red Sea. It has a population of 45.70 million people as of 2022 and occupies 1,886,068 square kilometres, making it Africa's third-largest country by area, and the third-largest by area in the Arab League. It was the largest country by area in Africa and the Arab League until the secession of South Sudan in 2011, since which both titles have been held by Algeria. Its capital is Khartoum and its most populated city is Omdurman.</v>
    <v>9089</v>
    <v>9090</v>
    <v>9091</v>
    <v>9092</v>
    <v>179</v>
    <v>9093</v>
    <v>9094</v>
    <v>9095</v>
    <v>9096</v>
    <v>9097</v>
    <v>9099</v>
    <v>9100</v>
    <v>9101</v>
    <v>9102</v>
    <v>5020</v>
    <v>Sudan</v>
    <v>Nahnu Jund Allah Jund Al-watan</v>
    <v>9103</v>
    <v>Republic of the Sudan</v>
    <v>9104</v>
    <v>9105</v>
    <v>9106</v>
    <v>1771</v>
    <v>9107</v>
    <v>1159</v>
    <v>1162</v>
    <v>7004</v>
    <v>3279</v>
    <v>584</v>
    <v>9108</v>
    <v>9127</v>
    <v>9128</v>
    <v>9129</v>
    <v>9130</v>
    <v>9131</v>
    <v>Sudan</v>
    <v>9132</v>
    <v>mdp/vdpid/219</v>
  </rv>
  <rv s="0">
    <v>536870912</v>
    <v>Suriname</v>
    <v>2b6c0454-97c2-15b7-3325-18f9ad0e4097</v>
    <v>en-US</v>
    <v>Map</v>
  </rv>
  <rv s="1">
    <fb>5.57692307692308E-3</fb>
    <v>28</v>
  </rv>
  <rv s="1">
    <fb>163820</fb>
    <v>29</v>
  </rv>
  <rv s="1">
    <fb>18.542000000000002</fb>
    <v>30</v>
  </rv>
  <rv s="1">
    <fb>597</fb>
    <v>31</v>
  </rv>
  <rv s="0">
    <v>536870912</v>
    <v>Paramaribo</v>
    <v>d392199f-dbc1-75cd-df8d-31b43078b465</v>
    <v>en-US</v>
    <v>Map</v>
  </rv>
  <rv s="1">
    <fb>1738.1579999999999</fb>
    <v>29</v>
  </rv>
  <rv s="1">
    <fb>294.66477270235401</fb>
    <v>32</v>
  </rv>
  <rv s="1">
    <fb>0.21996943017330398</fb>
    <v>28</v>
  </rv>
  <rv s="1">
    <fb>3596.7777209442702</fb>
    <v>29</v>
  </rv>
  <rv s="1">
    <fb>2.4180000000000001</fb>
    <v>30</v>
  </rv>
  <rv s="1">
    <fb>0.98257693559695491</fb>
    <v>28</v>
  </rv>
  <rv s="1">
    <fb>76.253495819506995</fb>
    <v>36</v>
  </rv>
  <rv s="1">
    <fb>1.29</fb>
    <v>33</v>
  </rv>
  <rv s="1">
    <fb>3985250737.46313</fb>
    <v>34</v>
  </rv>
  <rv s="1">
    <fb>1.0884212</fb>
    <v>28</v>
  </rv>
  <rv s="1">
    <fb>0.12561459999999999</fb>
    <v>28</v>
  </rv>
  <rv s="0">
    <v>805306368</v>
    <v>Ronnie Brunswijk (Vice President)</v>
    <v>e183fa0b-40c3-79d7-9d15-64897dd6becd</v>
    <v>en-US</v>
    <v>Generic</v>
  </rv>
  <rv s="0">
    <v>805306368</v>
    <v>Chan Santokhi (President)</v>
    <v>5d62685f-ff04-149a-cf4f-3629cab45760</v>
    <v>en-US</v>
    <v>Generic</v>
  </rv>
  <rv s="3">
    <v>505</v>
  </rv>
  <rv s="4">
    <v>https://www.bing.com/search?q=suriname&amp;form=skydnc</v>
    <v>Learn more on Bing</v>
  </rv>
  <rv s="1">
    <fb>71.569999999999993</fb>
    <v>36</v>
  </rv>
  <rv s="1">
    <fb>120</fb>
    <v>36</v>
  </rv>
  <rv s="3">
    <v>506</v>
  </rv>
  <rv s="1">
    <fb>0.10147909820000001</fb>
    <v>28</v>
  </rv>
  <rv s="1">
    <fb>1.2101</fb>
    <v>30</v>
  </rv>
  <rv s="1">
    <fb>581372</fb>
    <v>29</v>
  </rv>
  <rv s="1">
    <fb>0.60199999999999998</fb>
    <v>28</v>
  </rv>
  <rv s="1">
    <fb>0.51136001586914093</fb>
    <v>28</v>
  </rv>
  <rv s="0">
    <v>536870912</v>
    <v>Paramaribo District</v>
    <v>44905a44-fa1d-0626-8c52-2b0d63b7f4af</v>
    <v>en-US</v>
    <v>Map</v>
  </rv>
  <rv s="0">
    <v>536870912</v>
    <v>Coronie District</v>
    <v>a8ff70de-e223-1b83-c007-2595b37cb475</v>
    <v>en-US</v>
    <v>Map</v>
  </rv>
  <rv s="0">
    <v>536870912</v>
    <v>Commewijne District</v>
    <v>e4db8192-7125-1727-900e-8619cf318fa8</v>
    <v>en-US</v>
    <v>Map</v>
  </rv>
  <rv s="0">
    <v>536870912</v>
    <v>Brokopondo District</v>
    <v>547e9e23-af8f-f3ef-122c-0b3c4ff74349</v>
    <v>en-US</v>
    <v>Map</v>
  </rv>
  <rv s="0">
    <v>536870912</v>
    <v>Nickerie District</v>
    <v>3e20a7e2-31ea-aafd-35cb-f21db558b9cf</v>
    <v>en-US</v>
    <v>Map</v>
  </rv>
  <rv s="0">
    <v>536870912</v>
    <v>Wanica District</v>
    <v>800339d2-171f-9160-3a7e-54ad61f6f33e</v>
    <v>en-US</v>
    <v>Map</v>
  </rv>
  <rv s="0">
    <v>536870912</v>
    <v>Saramacca District</v>
    <v>6a72d7c3-2245-2001-d879-5ef2f8cefed7</v>
    <v>en-US</v>
    <v>Map</v>
  </rv>
  <rv s="0">
    <v>536870912</v>
    <v>Sipaliwini District</v>
    <v>3d3fff11-9009-6c65-a304-2012c44dc8e4</v>
    <v>en-US</v>
    <v>Map</v>
  </rv>
  <rv s="0">
    <v>536870912</v>
    <v>Marowijne District</v>
    <v>3a9c304c-f47e-70ce-5deb-780b611bd43b</v>
    <v>en-US</v>
    <v>Map</v>
  </rv>
  <rv s="0">
    <v>536870912</v>
    <v>Para District</v>
    <v>26051a83-e72c-6d68-c19b-2476f83178fc</v>
    <v>en-US</v>
    <v>Map</v>
  </rv>
  <rv s="3">
    <v>507</v>
  </rv>
  <rv s="1">
    <fb>0.19547450565900001</fb>
    <v>28</v>
  </rv>
  <rv s="1">
    <fb>7.3340001106262195E-2</fb>
    <v>37</v>
  </rv>
  <rv s="1">
    <fb>384258</fb>
    <v>29</v>
  </rv>
  <rv s="81">
    <v>#VALUE!</v>
    <v>en-US</v>
    <v>2b6c0454-97c2-15b7-3325-18f9ad0e4097</v>
    <v>536870912</v>
    <v>1</v>
    <v>1697</v>
    <v>1698</v>
    <v>Suriname</v>
    <v>24</v>
    <v>49</v>
    <v>Map</v>
    <v>26</v>
    <v>1699</v>
    <v>SR</v>
    <v>9135</v>
    <v>9136</v>
    <v>1134</v>
    <v>9137</v>
    <v>9138</v>
    <v>9139</v>
    <v>9140</v>
    <v>9141</v>
    <v>9142</v>
    <v>SRD</v>
    <v>Suriname or Surinam, officially known as the Republic of Suriname, is a country on the northeastern Atlantic coast of South America. It is bordered by the Atlantic Ocean to the north, French Guiana to the east, Guyana to the west, and Brazil to the south. At just under 165,000 square kilometers, it is the smallest sovereign state in South America.</v>
    <v>9143</v>
    <v>9144</v>
    <v>9145</v>
    <v>9146</v>
    <v>9147</v>
    <v>9148</v>
    <v>9149</v>
    <v>9150</v>
    <v>5220</v>
    <v>9139</v>
    <v>9153</v>
    <v>9154</v>
    <v>9155</v>
    <v>9156</v>
    <v>Suriname</v>
    <v>God zij met ons Suriname</v>
    <v>9157</v>
    <v>Republic of Suriname</v>
    <v>9158</v>
    <v>9159</v>
    <v>9160</v>
    <v>2253</v>
    <v>4210</v>
    <v>9161</v>
    <v>1208</v>
    <v>5654</v>
    <v>327</v>
    <v>9162</v>
    <v>9173</v>
    <v>9174</v>
    <v>460</v>
    <v>1257</v>
    <v>9175</v>
    <v>Suriname</v>
    <v>9176</v>
    <v>mdp/vdpid/181</v>
  </rv>
  <rv s="0">
    <v>536870912</v>
    <v>Sweden</v>
    <v>a5928099-53c3-11a8-91e6-6fe59b8c4f9a</v>
    <v>en-US</v>
    <v>Map</v>
  </rv>
  <rv s="1">
    <fb>7.4427340355012209E-2</fb>
    <v>28</v>
  </rv>
  <rv s="1">
    <fb>450295</fb>
    <v>29</v>
  </rv>
  <rv s="1">
    <fb>30000</fb>
    <v>29</v>
  </rv>
  <rv s="1">
    <fb>11.4</fb>
    <v>30</v>
  </rv>
  <rv s="1">
    <fb>46</fb>
    <v>31</v>
  </rv>
  <rv s="0">
    <v>536870912</v>
    <v>Stockholm</v>
    <v>9daa4a8d-0e69-da3a-672e-16d4743a665b</v>
    <v>en-US</v>
    <v>Map</v>
  </rv>
  <rv s="1">
    <fb>43252.264999999999</fb>
    <v>29</v>
  </rv>
  <rv s="1">
    <fb>110.509219846432</fb>
    <v>32</v>
  </rv>
  <rv s="1">
    <fb>1.7841509740383198E-2</fb>
    <v>28</v>
  </rv>
  <rv s="1">
    <fb>13480.148224391</fb>
    <v>29</v>
  </rv>
  <rv s="1">
    <fb>1.76</fb>
    <v>30</v>
  </rv>
  <rv s="1">
    <fb>0.68922933392256491</fb>
    <v>28</v>
  </rv>
  <rv s="1">
    <fb>25.117096134653099</fb>
    <v>36</v>
  </rv>
  <rv s="1">
    <fb>1.42</fb>
    <v>33</v>
  </rv>
  <rv s="1">
    <fb>530832908737.862</fb>
    <v>34</v>
  </rv>
  <rv s="1">
    <fb>1.2657537999999999</fb>
    <v>28</v>
  </rv>
  <rv s="1">
    <fb>0.6698824000000001</fb>
    <v>28</v>
  </rv>
  <rv s="1">
    <fb>2.2000000000000002</fb>
    <v>36</v>
  </rv>
  <rv s="0">
    <v>536870912</v>
    <v>Södermanland</v>
    <v>84239ccc-b982-cfc7-3542-00943a063182</v>
    <v>en-US</v>
    <v>Map</v>
  </rv>
  <rv s="0">
    <v>805306368</v>
    <v>King Carl XVI Gustaf (Monarch)</v>
    <v>d74145c5-55cc-559b-1761-543f3fbf2fcd</v>
    <v>en-US</v>
    <v>Generic</v>
  </rv>
  <rv s="3">
    <v>508</v>
  </rv>
  <rv s="4">
    <v>https://www.bing.com/search?q=sweden&amp;form=skydnc</v>
    <v>Learn more on Bing</v>
  </rv>
  <rv s="1">
    <fb>82.512195121951194</fb>
    <v>36</v>
  </rv>
  <rv s="1">
    <fb>289877140000</fb>
    <v>34</v>
  </rv>
  <rv s="3">
    <v>509</v>
  </rv>
  <rv s="1">
    <fb>0.15191583449999999</fb>
    <v>28</v>
  </rv>
  <rv s="1">
    <fb>3.984</fb>
    <v>30</v>
  </rv>
  <rv s="1">
    <fb>10285453</fb>
    <v>29</v>
  </rv>
  <rv s="1">
    <fb>0.64561996459960891</fb>
    <v>28</v>
  </rv>
  <rv s="0">
    <v>536870912</v>
    <v>Stockholm County</v>
    <v>41fffb7d-bbe9-8d1b-286b-f0fdeb3ab886</v>
    <v>en-US</v>
    <v>Map</v>
  </rv>
  <rv s="0">
    <v>536870912</v>
    <v>Västernorrland County</v>
    <v>a35ed386-5b37-a411-1499-a7d817b777bd</v>
    <v>en-US</v>
    <v>Map</v>
  </rv>
  <rv s="0">
    <v>536870912</v>
    <v>Norrbotten County</v>
    <v>c860fcb0-9345-ca80-5100-5bafcdbf2263</v>
    <v>en-US</v>
    <v>Map</v>
  </rv>
  <rv s="0">
    <v>536870912</v>
    <v>Skåne County</v>
    <v>1a7ebb30-64eb-43da-b5e5-6b7ab82a8f94</v>
    <v>en-US</v>
    <v>Map</v>
  </rv>
  <rv s="0">
    <v>536870912</v>
    <v>Västra Götaland County</v>
    <v>ec27be9f-c019-4bd7-6372-f8f07b5ef74c</v>
    <v>en-US</v>
    <v>Map</v>
  </rv>
  <rv s="0">
    <v>536870912</v>
    <v>Östergötland County</v>
    <v>01c3007b-b64c-a1f4-0a51-e925799b11b3</v>
    <v>en-US</v>
    <v>Map</v>
  </rv>
  <rv s="0">
    <v>536870912</v>
    <v>Gävleborg County</v>
    <v>2fa0e9bf-9a1f-2db4-ff85-974c84f03f11</v>
    <v>en-US</v>
    <v>Map</v>
  </rv>
  <rv s="0">
    <v>536870912</v>
    <v>Jämtland County</v>
    <v>6a67f9a4-8a7c-72f0-397e-99932d75a5cc</v>
    <v>en-US</v>
    <v>Map</v>
  </rv>
  <rv s="0">
    <v>536870912</v>
    <v>Värmland County</v>
    <v>b2aa94cd-cc7f-eaf1-fded-87f65509841d</v>
    <v>en-US</v>
    <v>Map</v>
  </rv>
  <rv s="0">
    <v>536870912</v>
    <v>Örebro County</v>
    <v>efe70c03-c63c-a6f2-2d91-08beb34f7d5a</v>
    <v>en-US</v>
    <v>Map</v>
  </rv>
  <rv s="0">
    <v>536870912</v>
    <v>Västmanland County</v>
    <v>417f3366-57d0-4c10-ee14-819f1c4201df</v>
    <v>en-US</v>
    <v>Map</v>
  </rv>
  <rv s="0">
    <v>536870912</v>
    <v>Halland County</v>
    <v>5481447f-928d-c108-02bf-694684b100d7</v>
    <v>en-US</v>
    <v>Map</v>
  </rv>
  <rv s="0">
    <v>536870912</v>
    <v>Kalmar County</v>
    <v>d6332475-042c-41cf-bea3-d9da728e8c07</v>
    <v>en-US</v>
    <v>Map</v>
  </rv>
  <rv s="0">
    <v>536870912</v>
    <v>Dalarna County</v>
    <v>dc686086-9714-0fc8-877f-623421e32d97</v>
    <v>en-US</v>
    <v>Map</v>
  </rv>
  <rv s="0">
    <v>536870912</v>
    <v>Västerbotten County</v>
    <v>cc98b155-efa3-e92b-fee4-917b63865fcd</v>
    <v>en-US</v>
    <v>Map</v>
  </rv>
  <rv s="0">
    <v>536870912</v>
    <v>Jönköping County</v>
    <v>4a52f0db-caec-d69c-e4fc-043d1e5a5128</v>
    <v>en-US</v>
    <v>Map</v>
  </rv>
  <rv s="0">
    <v>536870912</v>
    <v>Södermanland County</v>
    <v>b438dc8e-7013-5013-903f-c9921861268e</v>
    <v>en-US</v>
    <v>Map</v>
  </rv>
  <rv s="0">
    <v>536870912</v>
    <v>Blekinge County</v>
    <v>f42b0a89-7f16-f3ac-1c08-bf416e533f12</v>
    <v>en-US</v>
    <v>Map</v>
  </rv>
  <rv s="0">
    <v>536870912</v>
    <v>Kronoberg County</v>
    <v>f3a677ac-87ae-cc8a-2a3d-a13738ebe6cb</v>
    <v>en-US</v>
    <v>Map</v>
  </rv>
  <rv s="0">
    <v>536870912</v>
    <v>Gotland County</v>
    <v>f5173bdd-5938-3166-7ba6-c11a9da66db1</v>
    <v>en-US</v>
    <v>Map</v>
  </rv>
  <rv s="0">
    <v>536870912</v>
    <v>Uppsala County</v>
    <v>e2d7075a-c293-6db6-92ac-bdee4711a5d0</v>
    <v>en-US</v>
    <v>Map</v>
  </rv>
  <rv s="3">
    <v>510</v>
  </rv>
  <rv s="1">
    <fb>0.27911031322372698</fb>
    <v>28</v>
  </rv>
  <rv s="1">
    <fb>6.4759998321533202E-2</fb>
    <v>37</v>
  </rv>
  <rv s="1">
    <fb>9021165</fb>
    <v>29</v>
  </rv>
  <rv s="35">
    <v>#VALUE!</v>
    <v>en-US</v>
    <v>a5928099-53c3-11a8-91e6-6fe59b8c4f9a</v>
    <v>536870912</v>
    <v>1</v>
    <v>1709</v>
    <v>516</v>
    <v>Sweden</v>
    <v>24</v>
    <v>49</v>
    <v>Map</v>
    <v>26</v>
    <v>1710</v>
    <v>SE</v>
    <v>9179</v>
    <v>9180</v>
    <v>9181</v>
    <v>9182</v>
    <v>9183</v>
    <v>9184</v>
    <v>9185</v>
    <v>9186</v>
    <v>9187</v>
    <v>SEK</v>
    <v>Sweden, officially the Kingdom of Sweden, is a country in Northern Europe. The largest and most populous of the Nordic countries, it borders Norway to the west and north, Finland to the east, and is connected to Denmark in the southwest by a bridge–tunnel across the Öresund. At 450,295 square kilometres, Sweden is the largest country in Northern Europe, the third-largest country in the European Union, and the fifth largest country in Europe. The capital and largest city is Stockholm. Sweden has a total population of 10.4 million, and a low population density of 25.5 inhabitants per square kilometre. 87% of Swedes live in urban areas, which cover 1.5% of the entire land area. The highest concentration is in the central and southern half of the country.</v>
    <v>9188</v>
    <v>9189</v>
    <v>9190</v>
    <v>9191</v>
    <v>9192</v>
    <v>9193</v>
    <v>9194</v>
    <v>9195</v>
    <v>9196</v>
    <v>9197</v>
    <v>9199</v>
    <v>9200</v>
    <v>9201</v>
    <v>9202</v>
    <v>2484</v>
    <v>Sweden</v>
    <v>Du gamla, Du fria</v>
    <v>9203</v>
    <v>Kingdom of Sweden</v>
    <v>9204</v>
    <v>9205</v>
    <v>9206</v>
    <v>632</v>
    <v>184</v>
    <v>7458</v>
    <v>635</v>
    <v>1650</v>
    <v>688</v>
    <v>4301</v>
    <v>9207</v>
    <v>9229</v>
    <v>9230</v>
    <v>149</v>
    <v>350</v>
    <v>9231</v>
    <v>Sweden</v>
    <v>9232</v>
    <v>mdp/vdpid/221</v>
  </rv>
  <rv s="0">
    <v>536870912</v>
    <v>Switzerland</v>
    <v>c10c98b9-afcd-84bf-c5c8-4220fc76a2e3</v>
    <v>en-US</v>
    <v>Map</v>
  </rv>
  <rv s="1">
    <fb>0.38363446027908404</fb>
    <v>28</v>
  </rv>
  <rv s="1">
    <fb>41277</fb>
    <v>29</v>
  </rv>
  <rv s="1">
    <fb>41</fb>
    <v>31</v>
  </rv>
  <rv s="0">
    <v>536870912</v>
    <v>Bern</v>
    <v>15dda629-8f09-9c82-b064-7a7e8e84c804</v>
    <v>en-US</v>
    <v>Map</v>
  </rv>
  <rv s="1">
    <fb>34477.133999999998</fb>
    <v>29</v>
  </rv>
  <rv s="1">
    <fb>99.546913020227805</fb>
    <v>32</v>
  </rv>
  <rv s="1">
    <fb>3.6291600452038396E-3</fb>
    <v>28</v>
  </rv>
  <rv s="1">
    <fb>7520.1660249450197</fb>
    <v>29</v>
  </rv>
  <rv s="1">
    <fb>0.318301452005265</fb>
    <v>28</v>
  </rv>
  <rv s="1">
    <fb>50.168225480798597</fb>
    <v>36</v>
  </rv>
  <rv s="1">
    <fb>703082435360.11694</fb>
    <v>34</v>
  </rv>
  <rv s="1">
    <fb>1.0519068</fb>
    <v>28</v>
  </rv>
  <rv s="1">
    <fb>0.59562990000000005</fb>
    <v>28</v>
  </rv>
  <rv s="0">
    <v>536870912</v>
    <v>Zürich</v>
    <v>db19e556-240e-d241-ad76-1bf238372a7f</v>
    <v>en-US</v>
    <v>Map</v>
  </rv>
  <rv s="0">
    <v>805306368</v>
    <v>Walter Thurnherr (Chancellor)</v>
    <v>ad186331-d3a7-d0b0-0e74-1fcac5e3c2c5</v>
    <v>en-US</v>
    <v>Generic</v>
  </rv>
  <rv s="3">
    <v>511</v>
  </rv>
  <rv s="4">
    <v>https://www.bing.com/search?q=switzerland&amp;form=skydnc</v>
    <v>Learn more on Bing</v>
  </rv>
  <rv s="1">
    <fb>83.551219512195104</fb>
    <v>36</v>
  </rv>
  <rv s="1">
    <fb>1834453260000</fb>
    <v>34</v>
  </rv>
  <rv s="3">
    <v>512</v>
  </rv>
  <rv s="1">
    <fb>0.28345719829999999</fb>
    <v>28</v>
  </rv>
  <rv s="1">
    <fb>4.2957000000000001</fb>
    <v>30</v>
  </rv>
  <rv s="1">
    <fb>8574832</fb>
    <v>29</v>
  </rv>
  <rv s="1">
    <fb>0.125</fb>
    <v>28</v>
  </rv>
  <rv s="1">
    <fb>0.68252998352050798</fb>
    <v>28</v>
  </rv>
  <rv s="0">
    <v>536870912</v>
    <v>Canton of Bern</v>
    <v>2a03e077-5092-0e03-223b-4aa6b24c7525</v>
    <v>en-US</v>
    <v>Map</v>
  </rv>
  <rv s="0">
    <v>536870912</v>
    <v>Canton of Zürich</v>
    <v>91f44f19-7d2e-687e-1899-8b1d22d4a46b</v>
    <v>en-US</v>
    <v>Map</v>
  </rv>
  <rv s="0">
    <v>536870912</v>
    <v>Canton of Jura</v>
    <v>7d474a26-e388-0d0f-3b50-6ba37562a6b8</v>
    <v>en-US</v>
    <v>Map</v>
  </rv>
  <rv s="0">
    <v>536870912</v>
    <v>Canton of Glarus</v>
    <v>6cf7d446-0b69-661d-2aa7-1719c8a7d3ca</v>
    <v>en-US</v>
    <v>Map</v>
  </rv>
  <rv s="0">
    <v>536870912</v>
    <v>Canton of Geneva</v>
    <v>fb357cde-21c3-0878-8ec6-1e42a1a9db63</v>
    <v>en-US</v>
    <v>Map</v>
  </rv>
  <rv s="0">
    <v>536870912</v>
    <v>Canton of Zug</v>
    <v>e87417bb-ca41-7e6d-69d0-7a8484553a9d</v>
    <v>en-US</v>
    <v>Map</v>
  </rv>
  <rv s="0">
    <v>536870912</v>
    <v>Canton of Uri</v>
    <v>bd769763-fa18-cb72-13b9-1fc2356e69e2</v>
    <v>en-US</v>
    <v>Map</v>
  </rv>
  <rv s="0">
    <v>536870912</v>
    <v>Canton of St. Gallen</v>
    <v>2c40a905-a53f-03e5-6ae8-ff0f2d23e1a1</v>
    <v>en-US</v>
    <v>Map</v>
  </rv>
  <rv s="0">
    <v>536870912</v>
    <v>Canton of Solothurn</v>
    <v>768c0474-5479-b9c8-75f8-f82efb8f0dde</v>
    <v>en-US</v>
    <v>Map</v>
  </rv>
  <rv s="0">
    <v>536870912</v>
    <v>Canton of Schwyz</v>
    <v>ff0399f7-2e79-eb3f-0618-78c79708ac42</v>
    <v>en-US</v>
    <v>Map</v>
  </rv>
  <rv s="0">
    <v>536870912</v>
    <v>Canton of Schaffhausen</v>
    <v>93019ae6-ba39-a502-0e6f-d0ea1311b868</v>
    <v>en-US</v>
    <v>Map</v>
  </rv>
  <rv s="0">
    <v>536870912</v>
    <v>Canton of Lucerne</v>
    <v>b4674fd7-3899-7adb-4ffb-315b0fe97c2d</v>
    <v>en-US</v>
    <v>Map</v>
  </rv>
  <rv s="0">
    <v>536870912</v>
    <v>Canton of Fribourg</v>
    <v>5539f36c-455a-28cc-02c2-27ef6596fe56</v>
    <v>en-US</v>
    <v>Map</v>
  </rv>
  <rv s="3">
    <v>513</v>
  </rv>
  <rv s="1">
    <fb>0.10080933835403399</fb>
    <v>28</v>
  </rv>
  <rv s="1">
    <fb>0.28800000000000003</fb>
    <v>28</v>
  </rv>
  <rv s="1">
    <fb>4.5809998512268101E-2</fb>
    <v>37</v>
  </rv>
  <rv s="1">
    <fb>6332428</fb>
    <v>29</v>
  </rv>
  <rv s="35">
    <v>#VALUE!</v>
    <v>en-US</v>
    <v>c10c98b9-afcd-84bf-c5c8-4220fc76a2e3</v>
    <v>536870912</v>
    <v>1</v>
    <v>1718</v>
    <v>516</v>
    <v>Switzerland</v>
    <v>24</v>
    <v>49</v>
    <v>Map</v>
    <v>26</v>
    <v>158</v>
    <v>CH</v>
    <v>9235</v>
    <v>9236</v>
    <v>604</v>
    <v>5284</v>
    <v>9237</v>
    <v>9238</v>
    <v>9239</v>
    <v>9240</v>
    <v>9241</v>
    <v>CHF</v>
    <v>Switzerland, officially the Swiss Confederation, is a landlocked country located at the confluence of Western, Central and Southern Europe. The country is a federal republic composed of 26 cantons, with federal authorities based in Bern. Switzerland is bordered by Italy to the south, France to the west, Germany to the north and Austria and Liechtenstein to the east. It is geographically divided among the Swiss Plateau, the Alps and the Jura, spanning a total area of 41,285 km² and land area of 39,997 km². Although the Alps occupy the greater part of the territory, the Swiss population of approximately 8.5 million is concentrated mostly on the plateau, where the largest cities and economic centres are, among them Zürich, Geneva and Basel. These three cities are home to several offices of international organisations such as the WTO, the WHO, the ILO, the headquarters of FIFA, the UN's second-largest office, as well as the main office of the Bank for International Settlements. The main international airports of Switzerland are also located in these cities.</v>
    <v>9242</v>
    <v>8556</v>
    <v>9243</v>
    <v>9244</v>
    <v>3365</v>
    <v>9245</v>
    <v>9246</v>
    <v>9247</v>
    <v>2540</v>
    <v>9248</v>
    <v>9250</v>
    <v>9251</v>
    <v>9252</v>
    <v>9253</v>
    <v>370</v>
    <v>Switzerland</v>
    <v>Swiss Psalm</v>
    <v>9254</v>
    <v>Swiss Confederation</v>
    <v>9255</v>
    <v>9256</v>
    <v>9257</v>
    <v>2612</v>
    <v>2598</v>
    <v>1926</v>
    <v>101</v>
    <v>326</v>
    <v>9258</v>
    <v>1369</v>
    <v>9259</v>
    <v>9273</v>
    <v>9274</v>
    <v>149</v>
    <v>9275</v>
    <v>9276</v>
    <v>Switzerland</v>
    <v>9277</v>
    <v>mdp/vdpid/223</v>
  </rv>
  <rv s="0">
    <v>536870912</v>
    <v>Syria</v>
    <v>0365d9b4-dcc9-76b1-38fe-00d02cbcd68f</v>
    <v>en-US</v>
    <v>Map</v>
  </rv>
  <rv s="1">
    <fb>0.75810052823612695</fb>
    <v>28</v>
  </rv>
  <rv s="1">
    <fb>185180</fb>
    <v>29</v>
  </rv>
  <rv s="1">
    <fb>239000</fb>
    <v>29</v>
  </rv>
  <rv s="1">
    <fb>23.684999999999999</fb>
    <v>30</v>
  </rv>
  <rv s="1">
    <fb>963</fb>
    <v>31</v>
  </rv>
  <rv s="0">
    <v>536870912</v>
    <v>Damascus</v>
    <v>c59c22f4-d509-942f-a2f4-b31fa809a1b5</v>
    <v>en-US</v>
    <v>Map</v>
  </rv>
  <rv s="1">
    <fb>28829.954000000002</fb>
    <v>29</v>
  </rv>
  <rv s="1">
    <fb>143.199979473582</fb>
    <v>32</v>
  </rv>
  <rv s="1">
    <fb>0.36702295336413898</fb>
    <v>28</v>
  </rv>
  <rv s="1">
    <fb>974.31713913344902</fb>
    <v>29</v>
  </rv>
  <rv s="1">
    <fb>2.8079999999999998</fb>
    <v>30</v>
  </rv>
  <rv s="1">
    <fb>2.67385503458041E-2</fb>
    <v>28</v>
  </rv>
  <rv s="1">
    <fb>97.791781432638501</fb>
    <v>36</v>
  </rv>
  <rv s="1">
    <fb>40405006007.208603</fb>
    <v>34</v>
  </rv>
  <rv s="1">
    <fb>0.81663549999999996</fb>
    <v>28</v>
  </rv>
  <rv s="1">
    <fb>0.40051150000000002</fb>
    <v>28</v>
  </rv>
  <rv s="0">
    <v>805306368</v>
    <v>Bashar al-Assad (President)</v>
    <v>ec76c458-c383-50d3-e178-a29f6935d498</v>
    <v>en-US</v>
    <v>Generic</v>
  </rv>
  <rv s="0">
    <v>805306368</v>
    <v>Faisal Mekdad (Minister)</v>
    <v>d65d1401-7605-1eff-beea-b4991b322ec9</v>
    <v>en-US</v>
    <v>Generic</v>
  </rv>
  <rv s="3">
    <v>514</v>
  </rv>
  <rv s="4">
    <v>https://www.bing.com/search?q=syria&amp;form=skydnc</v>
    <v>Learn more on Bing</v>
  </rv>
  <rv s="1">
    <fb>71.778999999999996</fb>
    <v>36</v>
  </rv>
  <rv s="1">
    <fb>0.53691278149999999</fb>
    <v>28</v>
  </rv>
  <rv s="1">
    <fb>1.22</fb>
    <v>30</v>
  </rv>
  <rv s="1">
    <fb>17070135</fb>
    <v>29</v>
  </rv>
  <rv s="1">
    <fb>0.44113998413085903</fb>
    <v>28</v>
  </rv>
  <rv s="0">
    <v>536870912</v>
    <v>Rif Dimashq Governorate</v>
    <v>0bf8e513-8046-66b0-58f0-27ebba28355f</v>
    <v>en-US</v>
    <v>Map</v>
  </rv>
  <rv s="0">
    <v>536870912</v>
    <v>Latakia Governorate</v>
    <v>31841ca1-6c95-6f01-0ab5-6889d4c3d21c</v>
    <v>en-US</v>
    <v>Map</v>
  </rv>
  <rv s="0">
    <v>536870912</v>
    <v>Al-Hasakah Governorate</v>
    <v>5a14681e-86ef-4e87-8814-e97b2331491b</v>
    <v>en-US</v>
    <v>Map</v>
  </rv>
  <rv s="0">
    <v>536870912</v>
    <v>Aleppo Governorate</v>
    <v>85ca5ff2-1809-0be9-0086-d75d0526a2a2</v>
    <v>en-US</v>
    <v>Map</v>
  </rv>
  <rv s="0">
    <v>536870912</v>
    <v>As-Suwayda Governorate</v>
    <v>df94cb8c-564c-4586-aa29-316404232f68</v>
    <v>en-US</v>
    <v>Map</v>
  </rv>
  <rv s="0">
    <v>536870912</v>
    <v>Hama Governorate</v>
    <v>b8dbf16b-64c2-e098-8f3a-009959ed70b6</v>
    <v>en-US</v>
    <v>Map</v>
  </rv>
  <rv s="0">
    <v>536870912</v>
    <v>Quneitra Governorate</v>
    <v>a65262f8-969c-4091-bb38-ad81d3151c80</v>
    <v>en-US</v>
    <v>Map</v>
  </rv>
  <rv s="0">
    <v>536870912</v>
    <v>Deir ez-Zor Governorate</v>
    <v>73ead33c-8d7c-a2e3-d46b-d38cc25dcbc9</v>
    <v>en-US</v>
    <v>Map</v>
  </rv>
  <rv s="0">
    <v>536870912</v>
    <v>Homs Governorate</v>
    <v>f4bdeeb9-0ed5-9c38-ed69-96466a4d740a</v>
    <v>en-US</v>
    <v>Map</v>
  </rv>
  <rv s="0">
    <v>536870912</v>
    <v>Daraa Governorate</v>
    <v>971ab33c-32f7-607a-f6df-68f8f4ab093e</v>
    <v>en-US</v>
    <v>Map</v>
  </rv>
  <rv s="0">
    <v>536870912</v>
    <v>Idlib Governorate</v>
    <v>519423b9-bc4b-c2ba-752c-72b56bc07188</v>
    <v>en-US</v>
    <v>Map</v>
  </rv>
  <rv s="0">
    <v>536870912</v>
    <v>Tartus Governorate</v>
    <v>b9351e7f-4232-2252-165d-5aac7be40f57</v>
    <v>en-US</v>
    <v>Map</v>
  </rv>
  <rv s="0">
    <v>536870912</v>
    <v>Ar-Raqqah Governorate</v>
    <v>0b7a175f-cb0c-4f12-a872-0119ee237677</v>
    <v>en-US</v>
    <v>Map</v>
  </rv>
  <rv s="0">
    <v>536870912</v>
    <v>Damascus Governorate</v>
    <v>abc37172-80e3-0b38-0b56-28a17ec5f75e</v>
    <v>en-US</v>
    <v>Map</v>
  </rv>
  <rv s="3">
    <v>515</v>
  </rv>
  <rv s="1">
    <fb>0.14194682792272501</fb>
    <v>28</v>
  </rv>
  <rv s="1">
    <fb>8.3699998855590804E-2</fb>
    <v>37</v>
  </rv>
  <rv s="1">
    <fb>9358019</fb>
    <v>29</v>
  </rv>
  <rv s="6">
    <v>#VALUE!</v>
    <v>en-US</v>
    <v>0365d9b4-dcc9-76b1-38fe-00d02cbcd68f</v>
    <v>536870912</v>
    <v>1</v>
    <v>1728</v>
    <v>48</v>
    <v>Syria</v>
    <v>24</v>
    <v>49</v>
    <v>Map</v>
    <v>26</v>
    <v>1729</v>
    <v>SY</v>
    <v>9280</v>
    <v>9281</v>
    <v>9282</v>
    <v>9283</v>
    <v>9284</v>
    <v>9285</v>
    <v>9286</v>
    <v>9287</v>
    <v>9288</v>
    <v>SYP</v>
    <v>Syria, officially the Syrian Arab Republic, is a Western Asian country located in the Eastern Mediterranean and the Levant. It is a unitary republic that consists of 14 governorates, and is bordered by the Mediterranean Sea to the west, Turkey to the north, Iraq to the east and southeast, Jordan to the south, and Israel and Lebanon to the southwest. Cyprus lies to the west across the Mediterranean Sea. A country of fertile plains, high mountains, and deserts, Syria is home to diverse ethnic and religious groups, including the majority Syrian Arabs, Kurds, Turkmens, Assyrians, Armenians, Circassians, Albanians and Greeks. Religious groups include Muslims, Christians, Alawites, Druze, and Yazidis. The capital and largest city of Syria is Damascus. Arabs are the largest ethnic group, and Muslims are the largest religious group.</v>
    <v>9289</v>
    <v>9290</v>
    <v>9291</v>
    <v>9292</v>
    <v>3101</v>
    <v>9293</v>
    <v>9294</v>
    <v>9295</v>
    <v>860</v>
    <v>9285</v>
    <v>9298</v>
    <v>9299</v>
    <v>9300</v>
    <v>1536</v>
    <v>1458</v>
    <v>Syria</v>
    <v>Humat ad-Diyar</v>
    <v>861</v>
    <v>Syrian Arab Republic</v>
    <v>9301</v>
    <v>9302</v>
    <v>9303</v>
    <v>913</v>
    <v>3633</v>
    <v>6112</v>
    <v>1162</v>
    <v>3741</v>
    <v>3635</v>
    <v>433</v>
    <v>9304</v>
    <v>9319</v>
    <v>9320</v>
    <v>1618</v>
    <v>4210</v>
    <v>9321</v>
    <v>Syria</v>
    <v>9322</v>
    <v>mdp/vdpid/222</v>
  </rv>
  <rv s="0">
    <v>536870912</v>
    <v>Taiwan</v>
    <v>a2062e34-9038-4cf6-913e-70f770fdfe0b</v>
    <v>en-US</v>
    <v>Map</v>
  </rv>
  <rv s="1">
    <fb>35980</fb>
    <v>29</v>
  </rv>
  <rv s="1">
    <fb>886</fb>
    <v>31</v>
  </rv>
  <rv s="0">
    <v>536870912</v>
    <v>Taipei</v>
    <v>d819360f-4eab-60ff-7738-dbd6ecd94455</v>
    <v>en-US</v>
    <v>Map</v>
  </rv>
  <rv s="1">
    <fb>473971000000</fb>
    <v>34</v>
  </rv>
  <rv s="0">
    <v>536870912</v>
    <v>New Taipei City</v>
    <v>fc01c8f0-6b7a-4cdb-8b43-467f4b482b40</v>
    <v>en-US</v>
    <v>Map</v>
  </rv>
  <rv s="0">
    <v>805306368</v>
    <v>Tsai Ing-wen (President)</v>
    <v>5f52268f-05d4-feb9-de7d-5d33dba9f8bd</v>
    <v>en-US</v>
    <v>Generic</v>
  </rv>
  <rv s="0">
    <v>805306368</v>
    <v>Lai Ching-te (Vice President)</v>
    <v>62ed7147-8325-4686-474f-acc98aa8eec2</v>
    <v>en-US</v>
    <v>Generic</v>
  </rv>
  <rv s="0">
    <v>805306368</v>
    <v>Su Tseng-chang (Premier)</v>
    <v>fff2ccb4-b6bb-8c2e-61fc-fb3f613af23c</v>
    <v>en-US</v>
    <v>Generic</v>
  </rv>
  <rv s="3">
    <v>516</v>
  </rv>
  <rv s="4">
    <v>https://www.bing.com/search?q=taiwan&amp;form=skydnc</v>
    <v>Learn more on Bing</v>
  </rv>
  <rv s="1">
    <fb>4.0199999999999996</fb>
    <v>33</v>
  </rv>
  <rv s="1">
    <fb>23340136</fb>
    <v>29</v>
  </rv>
  <rv s="3">
    <v>517</v>
  </rv>
  <rv s="82">
    <v>#VALUE!</v>
    <v>en-US</v>
    <v>a2062e34-9038-4cf6-913e-70f770fdfe0b</v>
    <v>536870912</v>
    <v>1</v>
    <v>1735</v>
    <v>1736</v>
    <v>Taiwan</v>
    <v>24</v>
    <v>49</v>
    <v>Map</v>
    <v>26</v>
    <v>1737</v>
    <v>9325</v>
    <v>9326</v>
    <v>9327</v>
    <v>TWD</v>
    <v>Taiwan, officially the Republic of China, is a country in East Asia, at the junction of the East and South China Seas in the northwestern Pacific Ocean, with the People's Republic of China to the northwest, Japan to the northeast, and the Philippines to the south. The territories controlled by the ROC consist of 168 islands, with a combined area of 36,193 square kilometres. The main island of Taiwan, formerly known as Formosa, has an area of 35,808 square kilometres, with mountain ranges dominating the eastern two-thirds and plains in the western third, where its highly urbanised population is concentrated. The capital, Taipei, forms along with New Taipei City and Keelung the largest metropolitan area of Taiwan. Other major cities include Kaohsiung, Taichung, Tainan, and Taoyuan. With 23.2 million inhabitants, Taiwan is among the most densely populated countries in the world.</v>
    <v>9328</v>
    <v>9329</v>
    <v>9333</v>
    <v>9334</v>
    <v>9335</v>
    <v>Taiwan</v>
    <v>National Anthem of the Republic of China</v>
    <v>2129</v>
    <v>Taiwan</v>
    <v>9336</v>
    <v>9337</v>
    <v>Taiwan</v>
    <v>mdp/vdpid/237</v>
  </rv>
  <rv s="0">
    <v>536870912</v>
    <v>Tajikistan</v>
    <v>51f28292-bea6-a5bd-4119-fc439f15243a</v>
    <v>en-US</v>
    <v>Map</v>
  </rv>
  <rv s="1">
    <fb>0.34137906189206702</fb>
    <v>28</v>
  </rv>
  <rv s="1">
    <fb>144100</fb>
    <v>29</v>
  </rv>
  <rv s="1">
    <fb>17000</fb>
    <v>29</v>
  </rv>
  <rv s="1">
    <fb>30.760999999999999</fb>
    <v>30</v>
  </rv>
  <rv s="1">
    <fb>992</fb>
    <v>31</v>
  </rv>
  <rv s="0">
    <v>536870912</v>
    <v>Dushanbe</v>
    <v>216d473a-2c50-bcc0-fe78-4415b30cbc79</v>
    <v>en-US</v>
    <v>Map</v>
  </rv>
  <rv s="1">
    <fb>5309.8159999999998</fb>
    <v>29</v>
  </rv>
  <rv s="1">
    <fb>148.56753447087999</fb>
    <v>32</v>
  </rv>
  <rv s="1">
    <fb>6.0045808232215399E-2</fb>
    <v>28</v>
  </rv>
  <rv s="1">
    <fb>1499.4850859092901</fb>
    <v>29</v>
  </rv>
  <rv s="1">
    <fb>3.585</fb>
    <v>30</v>
  </rv>
  <rv s="1">
    <fb>2.9713955897145601E-2</fb>
    <v>28</v>
  </rv>
  <rv s="1">
    <fb>45.9841418625521</fb>
    <v>36</v>
  </rv>
  <rv s="1">
    <fb>8116626794.2583704</fb>
    <v>34</v>
  </rv>
  <rv s="1">
    <fb>1.0085743999999999</fb>
    <v>28</v>
  </rv>
  <rv s="1">
    <fb>0.3125656</fb>
    <v>28</v>
  </rv>
  <rv s="2">
    <v>52</v>
    <v>26</v>
    <v>1747</v>
    <v>6</v>
    <v>0</v>
    <v>Image of Tajikistan</v>
  </rv>
  <rv s="1">
    <fb>30.4</fb>
    <v>36</v>
  </rv>
  <rv s="0">
    <v>805306368</v>
    <v>Emomali Rahmon (Acting President)</v>
    <v>b7d56bfe-09a1-236c-06fb-e37a67d7b283</v>
    <v>en-US</v>
    <v>Generic</v>
  </rv>
  <rv s="0">
    <v>805306368</v>
    <v>Emomali Rahmon (President)</v>
    <v>b7d56bfe-09a1-236c-06fb-e37a67d7b283</v>
    <v>en-US</v>
    <v>Generic</v>
  </rv>
  <rv s="0">
    <v>805306368</v>
    <v>Kokhir Rasulzoda (Prime Minister)</v>
    <v>e81862d5-90b7-4ef8-aa86-21cbab79b013</v>
    <v>en-US</v>
    <v>Generic</v>
  </rv>
  <rv s="3">
    <v>518</v>
  </rv>
  <rv s="4">
    <v>https://www.bing.com/search?q=tajikistan&amp;form=skydnc</v>
    <v>Learn more on Bing</v>
  </rv>
  <rv s="1">
    <fb>70.879000000000005</fb>
    <v>36</v>
  </rv>
  <rv s="3">
    <v>519</v>
  </rv>
  <rv s="1">
    <fb>0.63062999939999997</fb>
    <v>28</v>
  </rv>
  <rv s="1">
    <fb>1.7002999999999999</fb>
    <v>30</v>
  </rv>
  <rv s="1">
    <fb>9321018</fb>
    <v>29</v>
  </rv>
  <rv s="1">
    <fb>0.41700000000000004</fb>
    <v>28</v>
  </rv>
  <rv s="1">
    <fb>0.42020999908447298</fb>
    <v>28</v>
  </rv>
  <rv s="0">
    <v>536870912</v>
    <v>Gorno-Badakhshan Autonomous Region</v>
    <v>694eb43a-b479-27c3-1eb4-15001a05953a</v>
    <v>en-US</v>
    <v>Map</v>
  </rv>
  <rv s="0">
    <v>536870912</v>
    <v>Sughd Region</v>
    <v>fdbef49a-a624-b418-31c0-8f98f7af29c9</v>
    <v>en-US</v>
    <v>Map</v>
  </rv>
  <rv s="0">
    <v>536870912</v>
    <v>Khatlon Region</v>
    <v>aa2b17b7-2ed2-b63d-1d1c-598393216e3f</v>
    <v>en-US</v>
    <v>Map</v>
  </rv>
  <rv s="3">
    <v>520</v>
  </rv>
  <rv s="1">
    <fb>9.8210237867462288E-2</fb>
    <v>28</v>
  </rv>
  <rv s="3">
    <v>521</v>
  </rv>
  <rv s="1">
    <fb>0.67299999999999993</fb>
    <v>28</v>
  </rv>
  <rv s="1">
    <fb>0.110170001983643</fb>
    <v>37</v>
  </rv>
  <rv s="1">
    <fb>2545477</fb>
    <v>29</v>
  </rv>
  <rv s="11">
    <v>#VALUE!</v>
    <v>en-US</v>
    <v>51f28292-bea6-a5bd-4119-fc439f15243a</v>
    <v>536870912</v>
    <v>1</v>
    <v>1745</v>
    <v>122</v>
    <v>Tajikistan</v>
    <v>24</v>
    <v>25</v>
    <v>Map</v>
    <v>26</v>
    <v>1746</v>
    <v>TJ</v>
    <v>9340</v>
    <v>9341</v>
    <v>9342</v>
    <v>9343</v>
    <v>9344</v>
    <v>9345</v>
    <v>9346</v>
    <v>9347</v>
    <v>9348</v>
    <v>TJS</v>
    <v>Tajikistan, officially the Republic of Tajikistan, is a landlocked country in Central Asia. It has an area of 143,100 km² and an estimated population of 9,537,645 people. Its capital and largest city is Dushanbe. It is bordered by Afghanistan to the south, Uzbekistan to the west, Kyrgyzstan to the north and China to the east. It is separated narrowly from Pakistan by Afghanistan's Wakhan Corridor. The traditional homelands of the Tajik people include present-day Tajikistan as well as parts of Afghanistan and Uzbekistan.</v>
    <v>9349</v>
    <v>9350</v>
    <v>9351</v>
    <v>9352</v>
    <v>316</v>
    <v>9353</v>
    <v>9354</v>
    <v>9355</v>
    <v>9356</v>
    <v>9357</v>
    <v>9345</v>
    <v>9361</v>
    <v>9362</v>
    <v>9363</v>
    <v>7979</v>
    <v>5996</v>
    <v>Tajikistan</v>
    <v>Surudi Milli</v>
    <v>9364</v>
    <v>Republic of Tajikistan</v>
    <v>9365</v>
    <v>9366</v>
    <v>9367</v>
    <v>2612</v>
    <v>4044</v>
    <v>9368</v>
    <v>635</v>
    <v>583</v>
    <v>103</v>
    <v>4045</v>
    <v>9369</v>
    <v>9373</v>
    <v>9374</v>
    <v>9375</v>
    <v>9376</v>
    <v>9377</v>
    <v>Tajikistan</v>
    <v>9378</v>
    <v>mdp/vdpid/228</v>
  </rv>
  <rv s="0">
    <v>536870912</v>
    <v>Tanzania</v>
    <v>2cfae8b0-3beb-e190-7019-29edde94e3e0</v>
    <v>en-US</v>
    <v>Map</v>
  </rv>
  <rv s="1">
    <fb>0.44761797245427898</fb>
    <v>28</v>
  </rv>
  <rv s="1">
    <fb>947300</fb>
    <v>29</v>
  </rv>
  <rv s="1">
    <fb>28000</fb>
    <v>29</v>
  </rv>
  <rv s="1">
    <fb>36.700000000000003</fb>
    <v>30</v>
  </rv>
  <rv s="1">
    <fb>255</fb>
    <v>31</v>
  </rv>
  <rv s="0">
    <v>536870912</v>
    <v>Dodoma</v>
    <v>a336fd71-199e-7557-a105-dd368f3c8210</v>
    <v>en-US</v>
    <v>Map</v>
  </rv>
  <rv s="1">
    <fb>11972.754999999999</fb>
    <v>29</v>
  </rv>
  <rv s="1">
    <fb>187.430158933386</fb>
    <v>32</v>
  </rv>
  <rv s="1">
    <fb>3.4642805799902601E-2</fb>
    <v>28</v>
  </rv>
  <rv s="1">
    <fb>103.68331576521599</fb>
    <v>29</v>
  </rv>
  <rv s="1">
    <fb>4.8920000000000003</fb>
    <v>30</v>
  </rv>
  <rv s="1">
    <fb>0.51578234364416309</fb>
    <v>28</v>
  </rv>
  <rv s="1">
    <fb>14.380616951892099</fb>
    <v>36</v>
  </rv>
  <rv s="1">
    <fb>63177068174.549004</fb>
    <v>34</v>
  </rv>
  <rv s="1">
    <fb>0.94168689999999999</fb>
    <v>28</v>
  </rv>
  <rv s="1">
    <fb>4.0101600000000001E-2</fb>
    <v>28</v>
  </rv>
  <rv s="0">
    <v>536870912</v>
    <v>Dar es Salaam</v>
    <v>b834f4ed-c3b3-2ad3-425b-36a4be604716</v>
    <v>en-US</v>
    <v>Map</v>
  </rv>
  <rv s="0">
    <v>805306368</v>
    <v>Doto Biteko (Minister)</v>
    <v>ed6c2645-3e9d-7935-9f56-83e8d2393cb6</v>
    <v>en-US</v>
    <v>Generic</v>
  </rv>
  <rv s="0">
    <v>805306368</v>
    <v>Samia Suluhu (President)</v>
    <v>6b384cc1-95e5-4433-9157-873daa3a373c</v>
    <v>en-US</v>
    <v>Generic</v>
  </rv>
  <rv s="0">
    <v>805306368</v>
    <v>Kassim Majaliwa (Prime Minister)</v>
    <v>ca4e832b-6872-4827-887f-7804fb55aa9b</v>
    <v>en-US</v>
    <v>Generic</v>
  </rv>
  <rv s="0">
    <v>805306368</v>
    <v>Philip Mpango (Vice President)</v>
    <v>3cd9b87d-60cb-9a08-c0e2-b328e97d93ad</v>
    <v>en-US</v>
    <v>Generic</v>
  </rv>
  <rv s="3">
    <v>522</v>
  </rv>
  <rv s="4">
    <v>https://www.bing.com/search?q=tanzania&amp;form=skydnc</v>
    <v>Learn more on Bing</v>
  </rv>
  <rv s="1">
    <fb>65.015000000000001</fb>
    <v>36</v>
  </rv>
  <rv s="1">
    <fb>398100000</fb>
    <v>34</v>
  </rv>
  <rv s="1">
    <fb>524</fb>
    <v>36</v>
  </rv>
  <rv s="1">
    <fb>0.26149116560000002</fb>
    <v>28</v>
  </rv>
  <rv s="1">
    <fb>1.4E-2</fb>
    <v>30</v>
  </rv>
  <rv s="1">
    <fb>58005463</fb>
    <v>29</v>
  </rv>
  <rv s="1">
    <fb>0.33100000000000002</fb>
    <v>28</v>
  </rv>
  <rv s="1">
    <fb>0.48100000000000004</fb>
    <v>28</v>
  </rv>
  <rv s="1">
    <fb>0.83412002563476606</fb>
    <v>28</v>
  </rv>
  <rv s="0">
    <v>536870912</v>
    <v>Arusha Region</v>
    <v>b5140e27-5025-b787-5e88-bfafdcc9257b</v>
    <v>en-US</v>
    <v>Map</v>
  </rv>
  <rv s="0">
    <v>536870912</v>
    <v>Dodoma Region</v>
    <v>a0c69226-4585-d219-ca0a-5afbe5f11768</v>
    <v>en-US</v>
    <v>Map</v>
  </rv>
  <rv s="0">
    <v>536870912</v>
    <v>Mwanza Region</v>
    <v>ec2e6314-6cef-8a10-b982-2fbaaf1a017e</v>
    <v>en-US</v>
    <v>Map</v>
  </rv>
  <rv s="0">
    <v>536870912</v>
    <v>Kilimanjaro Region</v>
    <v>168bcb72-e533-737f-4a74-1df855f5ddda</v>
    <v>en-US</v>
    <v>Map</v>
  </rv>
  <rv s="0">
    <v>536870912</v>
    <v>Pwani Region</v>
    <v>26dceea1-a7ec-d06e-1077-5ea05d2de430</v>
    <v>en-US</v>
    <v>Map</v>
  </rv>
  <rv s="0">
    <v>536870912</v>
    <v>Kigoma Region</v>
    <v>772391a8-053e-b6f7-1829-83eb4d7f39ce</v>
    <v>en-US</v>
    <v>Map</v>
  </rv>
  <rv s="0">
    <v>536870912</v>
    <v>Manyara Region</v>
    <v>93ad7d87-c70f-8ef4-11fb-f8cff9072ef8</v>
    <v>en-US</v>
    <v>Map</v>
  </rv>
  <rv s="0">
    <v>536870912</v>
    <v>Singida Region</v>
    <v>a041d593-5d01-635f-a887-cad871c68414</v>
    <v>en-US</v>
    <v>Map</v>
  </rv>
  <rv s="0">
    <v>536870912</v>
    <v>Iringa Region</v>
    <v>82e4024e-18b6-a78f-da02-b2a5037bf8c0</v>
    <v>en-US</v>
    <v>Map</v>
  </rv>
  <rv s="0">
    <v>536870912</v>
    <v>Tanga Region</v>
    <v>1fef9e91-2513-1195-7f2f-6059265d3666</v>
    <v>en-US</v>
    <v>Map</v>
  </rv>
  <rv s="0">
    <v>536870912</v>
    <v>Mtwara Region</v>
    <v>b7cec449-e82a-b80a-0b74-347ee94b38a2</v>
    <v>en-US</v>
    <v>Map</v>
  </rv>
  <rv s="0">
    <v>536870912</v>
    <v>Mara Region</v>
    <v>0d6d1da3-377f-d527-b2de-99c8d3bd3d90</v>
    <v>en-US</v>
    <v>Map</v>
  </rv>
  <rv s="0">
    <v>536870912</v>
    <v>Mbeya Region</v>
    <v>2d39fadc-63bd-f295-bda7-9b1e11d4a090</v>
    <v>en-US</v>
    <v>Map</v>
  </rv>
  <rv s="0">
    <v>536870912</v>
    <v>Lindi Region</v>
    <v>299d4016-ec73-670e-97f8-e0fad8e478d9</v>
    <v>en-US</v>
    <v>Map</v>
  </rv>
  <rv s="0">
    <v>536870912</v>
    <v>Tabora Region</v>
    <v>f1191b0b-d64f-70ed-fdd9-8ee299abc6a4</v>
    <v>en-US</v>
    <v>Map</v>
  </rv>
  <rv s="0">
    <v>536870912</v>
    <v>Shinyanga Region</v>
    <v>f2b7fd6a-99f7-2f79-c7aa-6e1397cbc1a8</v>
    <v>en-US</v>
    <v>Map</v>
  </rv>
  <rv s="0">
    <v>536870912</v>
    <v>Ruvuma Region</v>
    <v>65c1ab97-2a74-df72-b6ed-472d8fcce87f</v>
    <v>en-US</v>
    <v>Map</v>
  </rv>
  <rv s="0">
    <v>536870912</v>
    <v>Morogoro Region</v>
    <v>fc248d0b-dc71-3a6a-253c-d84620965fd9</v>
    <v>en-US</v>
    <v>Map</v>
  </rv>
  <rv s="0">
    <v>536870912</v>
    <v>Mjini Magharibi Region</v>
    <v>dcb0c0e8-876e-a8b3-ac55-94367b8f989e</v>
    <v>en-US</v>
    <v>Map</v>
  </rv>
  <rv s="0">
    <v>536870912</v>
    <v>Rukwa Region</v>
    <v>376fec36-dc3b-6fb1-658b-e802572a5489</v>
    <v>en-US</v>
    <v>Map</v>
  </rv>
  <rv s="0">
    <v>536870912</v>
    <v>Unguja North Region</v>
    <v>4e562235-0f03-e397-29a8-082cdc878cb4</v>
    <v>en-US</v>
    <v>Map</v>
  </rv>
  <rv s="0">
    <v>536870912</v>
    <v>Pemba South Region</v>
    <v>3338a3f5-8675-a33d-e4b9-fb8690efad5b</v>
    <v>en-US</v>
    <v>Map</v>
  </rv>
  <rv s="0">
    <v>536870912</v>
    <v>Pemba North Region</v>
    <v>e83560b5-5570-c857-9222-f6275b015547</v>
    <v>en-US</v>
    <v>Map</v>
  </rv>
  <rv s="0">
    <v>536870912</v>
    <v>Unguja South Region</v>
    <v>76dc29ae-c776-8ec0-bac8-13ca3679abaf</v>
    <v>en-US</v>
    <v>Map</v>
  </rv>
  <rv s="0">
    <v>536870912</v>
    <v>Simiyu Region</v>
    <v>2343364d-604f-4356-961e-8386e302e104</v>
    <v>en-US</v>
    <v>Map</v>
  </rv>
  <rv s="0">
    <v>536870912</v>
    <v>Njombe Region</v>
    <v>acf05d85-1f98-444a-872f-85801aa7914e</v>
    <v>en-US</v>
    <v>Map</v>
  </rv>
  <rv s="0">
    <v>536870912</v>
    <v>Geita Region</v>
    <v>15b78292-96ed-9f81-b5b0-500411d53cfd</v>
    <v>en-US</v>
    <v>Map</v>
  </rv>
  <rv s="0">
    <v>536870912</v>
    <v>Katavi Region</v>
    <v>5b05bb0a-ad2b-4238-a994-27f35b99f1c0</v>
    <v>en-US</v>
    <v>Map</v>
  </rv>
  <rv s="3">
    <v>523</v>
  </rv>
  <rv s="1">
    <fb>0.11493954613651799</fb>
    <v>28</v>
  </rv>
  <rv s="1">
    <fb>0.43799999999999994</fb>
    <v>28</v>
  </rv>
  <rv s="1">
    <fb>1.9800000190734902E-2</fb>
    <v>37</v>
  </rv>
  <rv s="1">
    <fb>20011885</fb>
    <v>29</v>
  </rv>
  <rv s="7">
    <v>#VALUE!</v>
    <v>en-US</v>
    <v>2cfae8b0-3beb-e190-7019-29edde94e3e0</v>
    <v>536870912</v>
    <v>1</v>
    <v>1757</v>
    <v>60</v>
    <v>Tanzania</v>
    <v>24</v>
    <v>49</v>
    <v>Map</v>
    <v>26</v>
    <v>1758</v>
    <v>TZ</v>
    <v>9381</v>
    <v>9382</v>
    <v>9383</v>
    <v>9384</v>
    <v>9385</v>
    <v>9386</v>
    <v>9387</v>
    <v>9388</v>
    <v>9389</v>
    <v>TZS</v>
    <v>Tanzania, officially the United Republic of Tanzania, is a country in East Africa within the African Great Lakes region. It borders Uganda to the north; Kenya to the northeast; Comoro Islands and the Indian Ocean to the east; Mozambique and Malawi to the south; Zambia to the southwest; and Rwanda, Burundi, and the Democratic Republic of the Congo to the west. Mount Kilimanjaro, Africa's highest mountain, is in northeastern Tanzania.</v>
    <v>9390</v>
    <v>9391</v>
    <v>9392</v>
    <v>9393</v>
    <v>2128</v>
    <v>9394</v>
    <v>9395</v>
    <v>9396</v>
    <v>5259</v>
    <v>9397</v>
    <v>9402</v>
    <v>9403</v>
    <v>9404</v>
    <v>9405</v>
    <v>9406</v>
    <v>5223</v>
    <v>Tanzania</v>
    <v>Mungu ibariki Afrika</v>
    <v>5074</v>
    <v>United Republic of Tanzania</v>
    <v>9407</v>
    <v>9408</v>
    <v>9409</v>
    <v>321</v>
    <v>9410</v>
    <v>9411</v>
    <v>1367</v>
    <v>1721</v>
    <v>4511</v>
    <v>1122</v>
    <v>9412</v>
    <v>9441</v>
    <v>9442</v>
    <v>2328</v>
    <v>9443</v>
    <v>9444</v>
    <v>Tanzania</v>
    <v>9445</v>
    <v>mdp/vdpid/239</v>
  </rv>
  <rv s="0">
    <v>536870912</v>
    <v>Thailand</v>
    <v>588bd4b9-e440-b7eb-2cab-2a54c0458548</v>
    <v>en-US</v>
    <v>Map</v>
  </rv>
  <rv s="1">
    <fb>0.43277417839456594</fb>
    <v>28</v>
  </rv>
  <rv s="1">
    <fb>513120</fb>
    <v>29</v>
  </rv>
  <rv s="1">
    <fb>455000</fb>
    <v>29</v>
  </rv>
  <rv s="1">
    <fb>10.343999999999999</fb>
    <v>30</v>
  </rv>
  <rv s="1">
    <fb>66</fb>
    <v>31</v>
  </rv>
  <rv s="0">
    <v>536870912</v>
    <v>Bangkok</v>
    <v>651e796f-a780-c032-4e9c-23e5f5fe5854</v>
    <v>en-US</v>
    <v>Map</v>
  </rv>
  <rv s="1">
    <fb>283763.46100000001</fb>
    <v>29</v>
  </rv>
  <rv s="1">
    <fb>113.265649996346</fb>
    <v>32</v>
  </rv>
  <rv s="1">
    <fb>7.0672860131430508E-3</fb>
    <v>28</v>
  </rv>
  <rv s="1">
    <fb>2538.79638035364</fb>
    <v>29</v>
  </rv>
  <rv s="1">
    <fb>1.5249999999999999</fb>
    <v>30</v>
  </rv>
  <rv s="1">
    <fb>0.32157607312728798</fb>
    <v>28</v>
  </rv>
  <rv s="1">
    <fb>79.839022650550007</fb>
    <v>36</v>
  </rv>
  <rv s="1">
    <fb>543649976165.63</fb>
    <v>34</v>
  </rv>
  <rv s="1">
    <fb>0.99774360000000006</fb>
    <v>28</v>
  </rv>
  <rv s="1">
    <fb>0.49286810000000003</fb>
    <v>28</v>
  </rv>
  <rv s="0">
    <v>805306368</v>
    <v>Vajiralongkorn (Monarch)</v>
    <v>838f8fba-7ce1-3cb6-caf3-eadcdd6d67c4</v>
    <v>en-US</v>
    <v>Generic</v>
  </rv>
  <rv s="0">
    <v>805306368</v>
    <v>Prayut Chan-o-cha (Minister)</v>
    <v>7622e75d-77cc-211a-d452-897ca707b336</v>
    <v>en-US</v>
    <v>Generic</v>
  </rv>
  <rv s="0">
    <v>805306368</v>
    <v>Prayut Chan-o-cha (Prime Minister)</v>
    <v>7622e75d-77cc-211a-d452-897ca707b336</v>
    <v>en-US</v>
    <v>Generic</v>
  </rv>
  <rv s="0">
    <v>805306368</v>
    <v>Anupong Paochinda (Minister)</v>
    <v>2680e282-8deb-3f95-6f1f-a9b2b5ac7df5</v>
    <v>en-US</v>
    <v>Generic</v>
  </rv>
  <rv s="0">
    <v>805306368</v>
    <v>Don Pramudwinai (Minister)</v>
    <v>78b6d92a-03e2-7a8a-abd6-691eb4cb41a5</v>
    <v>en-US</v>
    <v>Generic</v>
  </rv>
  <rv s="0">
    <v>805306368</v>
    <v>Suriya Jungrungreangkit (Minister)</v>
    <v>d21c4678-3cc1-647a-2d1f-f647a8de0f18</v>
    <v>en-US</v>
    <v>Generic</v>
  </rv>
  <rv s="3">
    <v>524</v>
  </rv>
  <rv s="4">
    <v>https://www.bing.com/search?q=thailand&amp;form=skydnc</v>
    <v>Learn more on Bing</v>
  </rv>
  <rv s="1">
    <fb>76.930999999999997</fb>
    <v>36</v>
  </rv>
  <rv s="1">
    <fb>569228320000</fb>
    <v>34</v>
  </rv>
  <rv s="3">
    <v>525</v>
  </rv>
  <rv s="1">
    <fb>0.11765354909999999</fb>
    <v>28</v>
  </rv>
  <rv s="1">
    <fb>0.80500000000000005</fb>
    <v>30</v>
  </rv>
  <rv s="1">
    <fb>69625582</fb>
    <v>29</v>
  </rv>
  <rv s="1">
    <fb>0.28100000000000003</fb>
    <v>28</v>
  </rv>
  <rv s="1">
    <fb>0.67325996398925791</fb>
    <v>28</v>
  </rv>
  <rv s="0">
    <v>536870912</v>
    <v>Pattaya</v>
    <v>78d752de-d5ce-4e2d-456b-95abd4379871</v>
    <v>en-US</v>
    <v>Map</v>
  </rv>
  <rv s="3">
    <v>526</v>
  </rv>
  <rv s="1">
    <fb>0.14927746956191601</fb>
    <v>28</v>
  </rv>
  <rv s="3">
    <v>527</v>
  </rv>
  <rv s="1">
    <fb>0.29499999999999998</fb>
    <v>28</v>
  </rv>
  <rv s="1">
    <fb>7.5400000810623199E-3</fb>
    <v>37</v>
  </rv>
  <rv s="1">
    <fb>35294600</fb>
    <v>29</v>
  </rv>
  <rv s="7">
    <v>#VALUE!</v>
    <v>en-US</v>
    <v>588bd4b9-e440-b7eb-2cab-2a54c0458548</v>
    <v>536870912</v>
    <v>1</v>
    <v>1766</v>
    <v>60</v>
    <v>Thailand</v>
    <v>24</v>
    <v>49</v>
    <v>Map</v>
    <v>26</v>
    <v>1767</v>
    <v>TH</v>
    <v>9448</v>
    <v>9449</v>
    <v>9450</v>
    <v>9451</v>
    <v>9452</v>
    <v>9453</v>
    <v>9454</v>
    <v>9455</v>
    <v>9456</v>
    <v>THB</v>
    <v>Thailand, historically known as Siam and officially the Kingdom of Thailand, is a country in Southeast Asia, located at the centre of Mainland Southeast Asia, spanning 513,120 square kilometres, with a population of almost 70 million. The country is bordered to the north by Myanmar and Laos, to the east by Laos and Cambodia, to the south by the Gulf of Thailand and Malaysia, and to the west by the Andaman Sea and the extremity of Myanmar. Thailand also shares maritime borders with Vietnam to the southeast, and Indonesia and India to the southwest. Thailand has experienced multiple coups and military dictatorships. Since 2019, it has been nominally a parliamentary constitutional monarchy; in practice, however, structural advantages in the constitution have ensured the military's hold on power. Bangkok is the nation's capital and largest city.</v>
    <v>9457</v>
    <v>9458</v>
    <v>9459</v>
    <v>9460</v>
    <v>316</v>
    <v>9461</v>
    <v>9462</v>
    <v>9463</v>
    <v>86</v>
    <v>9453</v>
    <v>9470</v>
    <v>9471</v>
    <v>9472</v>
    <v>9473</v>
    <v>3043</v>
    <v>4881</v>
    <v>Thailand</v>
    <v>Thai National Anthem</v>
    <v>9474</v>
    <v>Kingdom of Thailand</v>
    <v>9475</v>
    <v>9476</v>
    <v>9477</v>
    <v>2133</v>
    <v>9478</v>
    <v>6112</v>
    <v>635</v>
    <v>5550</v>
    <v>1422</v>
    <v>1261</v>
    <v>9479</v>
    <v>9481</v>
    <v>9482</v>
    <v>9483</v>
    <v>9484</v>
    <v>9485</v>
    <v>Thailand</v>
    <v>9486</v>
    <v>mdp/vdpid/227</v>
  </rv>
  <rv s="0">
    <v>536870912</v>
    <v>Timor-Leste</v>
    <v>1e2467c7-89e1-4456-ac96-dc08b31d61cb</v>
    <v>en-US</v>
    <v>Map</v>
  </rv>
  <rv s="1">
    <fb>0.25554808338937501</fb>
    <v>28</v>
  </rv>
  <rv s="1">
    <fb>14874</fb>
    <v>29</v>
  </rv>
  <rv s="1">
    <fb>29.423999999999999</fb>
    <v>30</v>
  </rv>
  <rv s="1">
    <fb>670</fb>
    <v>31</v>
  </rv>
  <rv s="0">
    <v>536870912</v>
    <v>Dili</v>
    <v>091444b0-479a-a19a-167f-0a3384d30665</v>
    <v>en-US</v>
    <v>Map</v>
  </rv>
  <rv s="1">
    <fb>145.376008652092</fb>
    <v>32</v>
  </rv>
  <rv s="1">
    <fb>2.6364720101589301E-2</fb>
    <v>28</v>
  </rv>
  <rv s="1">
    <fb>4.0229999999999997</fb>
    <v>30</v>
  </rv>
  <rv s="1">
    <fb>0.45379958829385897</fb>
    <v>28</v>
  </rv>
  <rv s="1">
    <fb>1673540300</fb>
    <v>34</v>
  </rv>
  <rv s="1">
    <fb>1.1530781000000001</fb>
    <v>28</v>
  </rv>
  <rv s="1">
    <fb>0.17753730000000001</fb>
    <v>28</v>
  </rv>
  <rv s="1">
    <fb>39.299999999999997</fb>
    <v>36</v>
  </rv>
  <rv s="0">
    <v>805306368</v>
    <v>Taur Matan Ruak (Prime Minister)</v>
    <v>b137c93e-122c-7ab4-df00-3e6e8aa84d91</v>
    <v>en-US</v>
    <v>Generic</v>
  </rv>
  <rv s="0">
    <v>805306368</v>
    <v>Francisco Guterres (President)</v>
    <v>cc4e6045-5901-5b4a-895a-d1c55014b5aa</v>
    <v>en-US</v>
    <v>Generic</v>
  </rv>
  <rv s="3">
    <v>528</v>
  </rv>
  <rv s="4">
    <v>https://www.bing.com/search?q=east+timor&amp;form=skydnc</v>
    <v>Learn more on Bing</v>
  </rv>
  <rv s="1">
    <fb>69.260000000000005</fb>
    <v>36</v>
  </rv>
  <rv s="1">
    <fb>142</fb>
    <v>36</v>
  </rv>
  <rv s="3">
    <v>529</v>
  </rv>
  <rv s="1">
    <fb>0.10233649859999999</fb>
    <v>28</v>
  </rv>
  <rv s="1">
    <fb>0.72240000000000004</fb>
    <v>30</v>
  </rv>
  <rv s="1">
    <fb>3500000</fb>
    <v>29</v>
  </rv>
  <rv s="1">
    <fb>0.673379974365234</fb>
    <v>28</v>
  </rv>
  <rv s="1">
    <fb>0.25047025389617</fb>
    <v>28</v>
  </rv>
  <rv s="3">
    <v>530</v>
  </rv>
  <rv s="1">
    <fb>0.17300000000000001</fb>
    <v>28</v>
  </rv>
  <rv s="1">
    <fb>4.5479998588562005E-2</fb>
    <v>37</v>
  </rv>
  <rv s="1">
    <fb>400182</fb>
    <v>29</v>
  </rv>
  <rv s="83">
    <v>#VALUE!</v>
    <v>en-US</v>
    <v>1e2467c7-89e1-4456-ac96-dc08b31d61cb</v>
    <v>536870912</v>
    <v>1</v>
    <v>1776</v>
    <v>1777</v>
    <v>Timor-Leste</v>
    <v>24</v>
    <v>49</v>
    <v>Map</v>
    <v>26</v>
    <v>1778</v>
    <v>TL</v>
    <v>9489</v>
    <v>9490</v>
    <v>1134</v>
    <v>9491</v>
    <v>9492</v>
    <v>9493</v>
    <v>1701</v>
    <v>9494</v>
    <v>9495</v>
    <v>USD</v>
    <v>East Timor, also known as Timor-Leste, officially the Democratic Republic of Timor-Leste, is an island country in Southeast Asia. It comprises the eastern half of the island of Timor, the nearby islands of Atauro and Jaco, and Oecusse, an exclave on the northwestern side of the island surrounded by Indonesian West Timor. Australia is the country's southern neighbour, separated by the Timor Sea. The country's size is 15,007 square kilometres. Dili is its capital.</v>
    <v>9496</v>
    <v>9497</v>
    <v>365</v>
    <v>410</v>
    <v>9498</v>
    <v>9499</v>
    <v>9500</v>
    <v>9501</v>
    <v>9493</v>
    <v>9504</v>
    <v>9505</v>
    <v>9506</v>
    <v>9507</v>
    <v>1057</v>
    <v>Timor-Leste</v>
    <v>Pátria</v>
    <v>9508</v>
    <v>Democratic Republic of Timor-Leste</v>
    <v>9509</v>
    <v>9510</v>
    <v>9511</v>
    <v>2029</v>
    <v>2774</v>
    <v>3209</v>
    <v>187</v>
    <v>188</v>
    <v>6045</v>
    <v>3438</v>
    <v>9512</v>
    <v>9513</v>
    <v>9514</v>
    <v>9515</v>
    <v>9516</v>
    <v>Timor-Leste</v>
    <v>9517</v>
    <v>mdp/vdpid/7299303</v>
  </rv>
  <rv s="0">
    <v>536870912</v>
    <v>Togo</v>
    <v>4b57b145-0846-48a3-d055-cd393d2b9d1d</v>
    <v>en-US</v>
    <v>Map</v>
  </rv>
  <rv s="1">
    <fb>0.70233498804927397</fb>
    <v>28</v>
  </rv>
  <rv s="1">
    <fb>56785</fb>
    <v>29</v>
  </rv>
  <rv s="1">
    <fb>33.113</fb>
    <v>30</v>
  </rv>
  <rv s="1">
    <fb>228</fb>
    <v>31</v>
  </rv>
  <rv s="0">
    <v>536870912</v>
    <v>Lomé</v>
    <v>26666ccd-d6ab-05f9-2335-0f2d1cc7e573</v>
    <v>en-US</v>
    <v>Map</v>
  </rv>
  <rv s="1">
    <fb>2999.6060000000002</fb>
    <v>29</v>
  </rv>
  <rv s="1">
    <fb>113.296929295441</fb>
    <v>32</v>
  </rv>
  <rv s="1">
    <fb>6.7465277007744094E-3</fb>
    <v>28</v>
  </rv>
  <rv s="1">
    <fb>154.665237320778</fb>
    <v>29</v>
  </rv>
  <rv s="1">
    <fb>4.32</fb>
    <v>30</v>
  </rv>
  <rv s="1">
    <fb>3.0924801792285697E-2</fb>
    <v>28</v>
  </rv>
  <rv s="1">
    <fb>17.8006330312163</fb>
    <v>36</v>
  </rv>
  <rv s="1">
    <fb>5459979416.6690798</fb>
    <v>34</v>
  </rv>
  <rv s="1">
    <fb>1.2376463</fb>
    <v>28</v>
  </rv>
  <rv s="1">
    <fb>0.14523929999999999</fb>
    <v>28</v>
  </rv>
  <rv s="1">
    <fb>47.4</fb>
    <v>36</v>
  </rv>
  <rv s="0">
    <v>805306368</v>
    <v>Faure Gnassingbé (President)</v>
    <v>2c5b7703-8c00-8fe7-a48c-8768061e69e1</v>
    <v>en-US</v>
    <v>Generic</v>
  </rv>
  <rv s="3">
    <v>531</v>
  </rv>
  <rv s="4">
    <v>https://www.bing.com/search?q=togo+africa&amp;form=skydnc</v>
    <v>Learn more on Bing</v>
  </rv>
  <rv s="1">
    <fb>60.76</fb>
    <v>36</v>
  </rv>
  <rv s="1">
    <fb>396</fb>
    <v>36</v>
  </rv>
  <rv s="1">
    <fb>0.50964181450000001</fb>
    <v>28</v>
  </rv>
  <rv s="1">
    <fb>7.7399999999999997E-2</fb>
    <v>30</v>
  </rv>
  <rv s="1">
    <fb>8082366</fb>
    <v>29</v>
  </rv>
  <rv s="1">
    <fb>0.77592002868652299</fb>
    <v>28</v>
  </rv>
  <rv s="0">
    <v>536870912</v>
    <v>Kara Region</v>
    <v>36915d15-20f0-ca0e-ae6e-f7c26ba8c9ee</v>
    <v>en-US</v>
    <v>Map</v>
  </rv>
  <rv s="0">
    <v>536870912</v>
    <v>Plateaux Region</v>
    <v>543752fa-bb49-3038-8b31-1f58f988707f</v>
    <v>en-US</v>
    <v>Map</v>
  </rv>
  <rv s="0">
    <v>536870912</v>
    <v>Savanes</v>
    <v>2102e12c-a7f7-9075-078b-0b943244fbfd</v>
    <v>en-US</v>
    <v>Map</v>
  </rv>
  <rv s="0">
    <v>536870912</v>
    <v>Centrale Region, Togo</v>
    <v>2401957f-a5ee-c190-a97e-18e2d9993603</v>
    <v>en-US</v>
    <v>Map</v>
  </rv>
  <rv s="3">
    <v>532</v>
  </rv>
  <rv s="1">
    <fb>0.16875840866195699</fb>
    <v>28</v>
  </rv>
  <rv s="1">
    <fb>0.48200000000000004</fb>
    <v>28</v>
  </rv>
  <rv s="1">
    <fb>2.0380001068115199E-2</fb>
    <v>37</v>
  </rv>
  <rv s="1">
    <fb>3414638</fb>
    <v>29</v>
  </rv>
  <rv s="6">
    <v>#VALUE!</v>
    <v>en-US</v>
    <v>4b57b145-0846-48a3-d055-cd393d2b9d1d</v>
    <v>536870912</v>
    <v>1</v>
    <v>1788</v>
    <v>48</v>
    <v>Togo</v>
    <v>24</v>
    <v>49</v>
    <v>Map</v>
    <v>26</v>
    <v>1789</v>
    <v>TG</v>
    <v>9520</v>
    <v>9521</v>
    <v>2375</v>
    <v>9522</v>
    <v>9523</v>
    <v>9524</v>
    <v>9525</v>
    <v>9526</v>
    <v>9527</v>
    <v>XOF</v>
    <v>Togo, officially the Togolese Republic, is a country in West Africa. It is bordered by Ghana to the west, Benin to the east and Burkina Faso to the north. It extends south to the Gulf of Guinea where its capital Lomé is located. It covers 57,000 square kilometres with a population of approximately 8 million, and has a width of less than 115 km between Ghana and its eastern neighbor Benin.</v>
    <v>9528</v>
    <v>9529</v>
    <v>9530</v>
    <v>9531</v>
    <v>316</v>
    <v>9532</v>
    <v>9533</v>
    <v>9534</v>
    <v>9535</v>
    <v>9524</v>
    <v>9537</v>
    <v>9538</v>
    <v>9539</v>
    <v>9540</v>
    <v>1642</v>
    <v>Togo</v>
    <v>Salut à toi, pays de nos aïeux</v>
    <v>1202</v>
    <v>Togolese Republic</v>
    <v>9541</v>
    <v>9542</v>
    <v>9543</v>
    <v>2612</v>
    <v>5078</v>
    <v>3796</v>
    <v>1584</v>
    <v>431</v>
    <v>4376</v>
    <v>1076</v>
    <v>9544</v>
    <v>9549</v>
    <v>9550</v>
    <v>1690</v>
    <v>9551</v>
    <v>9552</v>
    <v>Togo</v>
    <v>9553</v>
    <v>mdp/vdpid/232</v>
  </rv>
  <rv s="0">
    <v>536870912</v>
    <v>Tonga</v>
    <v>0f1b09ca-15de-0e2b-5e2f-c70ad3beaad8</v>
    <v>en-US</v>
    <v>Map</v>
  </rv>
  <rv s="1">
    <fb>0.45833333333333298</fb>
    <v>28</v>
  </rv>
  <rv s="1">
    <fb>747</fb>
    <v>29</v>
  </rv>
  <rv s="1">
    <fb>24.303000000000001</fb>
    <v>30</v>
  </rv>
  <rv s="1">
    <fb>676</fb>
    <v>31</v>
  </rv>
  <rv s="0">
    <v>536870912</v>
    <v>Nuku'alofa</v>
    <v>4f0e3da8-80f2-711d-dc3e-4d3f0e1114f2</v>
    <v>en-US</v>
    <v>Map</v>
  </rv>
  <rv s="1">
    <fb>128.345</fb>
    <v>29</v>
  </rv>
  <rv s="1">
    <fb>121.09403518917</fb>
    <v>32</v>
  </rv>
  <rv s="1">
    <fb>7.4422454661750501E-2</fb>
    <v>28</v>
  </rv>
  <rv s="1">
    <fb>3.556</fb>
    <v>30</v>
  </rv>
  <rv s="1">
    <fb>450353313.88458401</fb>
    <v>34</v>
  </rv>
  <rv s="1">
    <fb>1.1633897</fb>
    <v>28</v>
  </rv>
  <rv s="1">
    <fb>6.3546400000000003E-2</fb>
    <v>28</v>
  </rv>
  <rv s="2">
    <v>53</v>
    <v>26</v>
    <v>1800</v>
    <v>6</v>
    <v>0</v>
    <v>Image of Tonga</v>
  </rv>
  <rv s="1">
    <fb>13.4</fb>
    <v>36</v>
  </rv>
  <rv s="3">
    <v>533</v>
  </rv>
  <rv s="4">
    <v>https://www.bing.com/search?q=tonga&amp;form=skydnc</v>
    <v>Learn more on Bing</v>
  </rv>
  <rv s="1">
    <fb>70.801000000000002</fb>
    <v>36</v>
  </rv>
  <rv s="3">
    <v>534</v>
  </rv>
  <rv s="1">
    <fb>0.10219300110000001</fb>
    <v>28</v>
  </rv>
  <rv s="1">
    <fb>0.52229999999999999</fb>
    <v>30</v>
  </rv>
  <rv s="1">
    <fb>100209</fb>
    <v>29</v>
  </rv>
  <rv s="1">
    <fb>0.59750000000000003</fb>
    <v>28</v>
  </rv>
  <rv s="0">
    <v>536870912</v>
    <v>Tongatapu</v>
    <v>fa74ba41-ae01-9af0-4312-dc747ed7a6f5</v>
    <v>en-US</v>
    <v>Map</v>
  </rv>
  <rv s="0">
    <v>536870912</v>
    <v>Haʻapai</v>
    <v>9dafd53e-1306-3368-26c8-23f3ed1434f4</v>
    <v>en-US</v>
    <v>Map</v>
  </rv>
  <rv s="0">
    <v>536870912</v>
    <v>Vavaʻu</v>
    <v>9704ac61-110b-34a5-b5ef-bab38c3f38e0</v>
    <v>en-US</v>
    <v>Map</v>
  </rv>
  <rv s="0">
    <v>536870912</v>
    <v>ʻEua</v>
    <v>c16c7bff-c4e5-f560-ca42-d73796f70565</v>
    <v>en-US</v>
    <v>Map</v>
  </rv>
  <rv s="3">
    <v>535</v>
  </rv>
  <rv s="1">
    <fb>0.222581732148491</fb>
    <v>28</v>
  </rv>
  <rv s="3">
    <v>536</v>
  </rv>
  <rv s="1">
    <fb>1.1169999837875399E-2</fb>
    <v>37</v>
  </rv>
  <rv s="1">
    <fb>24145</fb>
    <v>29</v>
  </rv>
  <rv s="84">
    <v>#VALUE!</v>
    <v>en-US</v>
    <v>0f1b09ca-15de-0e2b-5e2f-c70ad3beaad8</v>
    <v>536870912</v>
    <v>1</v>
    <v>1797</v>
    <v>1798</v>
    <v>Tonga</v>
    <v>24</v>
    <v>25</v>
    <v>Map</v>
    <v>26</v>
    <v>1799</v>
    <v>TO</v>
    <v>9556</v>
    <v>9557</v>
    <v>9558</v>
    <v>9559</v>
    <v>9560</v>
    <v>9561</v>
    <v>9562</v>
    <v>9563</v>
    <v>TOP</v>
    <v>Tonga officially named the Kingdom of Tonga, is a Polynesian country and also an archipelago consisting of 169 islands, of which 36 are inhabited. The total surface area of the archipelago is about 750 km², scattered over 700,000 km² of the southern Pacific Ocean. As of 2021, according to Johnson's Tribune, Tonga has a population of 104,494, 70% of whom reside on the main island, Tongatapu. The country stretches approximately 800 km north-south. It is surrounded by Fiji and Wallis and Futuna to the northwest; Samoa to the northeast; New Caledonia and Vanuatu to the west; Niue to the east; and Kermadec to the southwest. Tonga is about 1,800 km from New Zealand's North Island.</v>
    <v>9564</v>
    <v>9258</v>
    <v>365</v>
    <v>9565</v>
    <v>9566</v>
    <v>9567</v>
    <v>9568</v>
    <v>9569</v>
    <v>9560</v>
    <v>9570</v>
    <v>9571</v>
    <v>9572</v>
    <v>7453</v>
    <v>Tonga</v>
    <v>Ko e fasi 'o e tu'i 'o e 'Otu Tonga</v>
    <v>9573</v>
    <v>Kingdom of Tonga</v>
    <v>9574</v>
    <v>9575</v>
    <v>9576</v>
    <v>2983</v>
    <v>3325</v>
    <v>9130</v>
    <v>582</v>
    <v>8204</v>
    <v>8770</v>
    <v>3328</v>
    <v>9577</v>
    <v>9582</v>
    <v>9583</v>
    <v>9584</v>
    <v>3674</v>
    <v>9585</v>
    <v>Tonga</v>
    <v>9586</v>
    <v>mdp/vdpid/231</v>
  </rv>
  <rv s="0">
    <v>536870912</v>
    <v>Trinidad and Tobago</v>
    <v>e93b487a-784c-4464-d823-334cd05c5313</v>
    <v>en-US</v>
    <v>Map</v>
  </rv>
  <rv s="1">
    <fb>0.10526315789473699</fb>
    <v>28</v>
  </rv>
  <rv s="1">
    <fb>5128</fb>
    <v>29</v>
  </rv>
  <rv s="1">
    <fb>12.936999999999999</fb>
    <v>30</v>
  </rv>
  <rv s="0">
    <v>536870912</v>
    <v>Port of Spain</v>
    <v>def6ee89-3ed6-d033-25e5-bcefbc6f466a</v>
    <v>en-US</v>
    <v>Map</v>
  </rv>
  <rv s="1">
    <fb>43868.321000000004</fb>
    <v>29</v>
  </rv>
  <rv s="1">
    <fb>141.75327574751901</fb>
    <v>32</v>
  </rv>
  <rv s="1">
    <fb>1.0185693018882801E-2</fb>
    <v>28</v>
  </rv>
  <rv s="1">
    <fb>7092.9326116349603</fb>
    <v>29</v>
  </rv>
  <rv s="1">
    <fb>1.7250000000000001</fb>
    <v>30</v>
  </rv>
  <rv s="1">
    <fb>0.46023393002634699</fb>
    <v>28</v>
  </rv>
  <rv s="1">
    <fb>99.9195064232607</fb>
    <v>36</v>
  </rv>
  <rv s="1">
    <fb>24100202833.750401</fb>
    <v>34</v>
  </rv>
  <rv s="1">
    <fb>1.0621008000000001</fb>
    <v>28</v>
  </rv>
  <rv s="1">
    <fb>0.11950659999999999</fb>
    <v>28</v>
  </rv>
  <rv s="1">
    <fb>16.399999999999999</fb>
    <v>36</v>
  </rv>
  <rv s="0">
    <v>536870912</v>
    <v>Chaguanas</v>
    <v>b49fd44b-24a6-3c73-1650-1312ad4c17b0</v>
    <v>en-US</v>
    <v>Map</v>
  </rv>
  <rv s="0">
    <v>805306368</v>
    <v>Keith Rowley (Prime Minister)</v>
    <v>8b10666f-ed42-bf69-dab4-5be658eb0c84</v>
    <v>en-US</v>
    <v>Generic</v>
  </rv>
  <rv s="0">
    <v>805306368</v>
    <v>Paula-Mae Weekes (President)</v>
    <v>af1818a9-2746-5910-8973-8b9a37679178</v>
    <v>en-US</v>
    <v>Generic</v>
  </rv>
  <rv s="3">
    <v>537</v>
  </rv>
  <rv s="4">
    <v>https://www.bing.com/search?q=trinidad+and+tobago&amp;form=skydnc</v>
    <v>Learn more on Bing</v>
  </rv>
  <rv s="1">
    <fb>73.38</fb>
    <v>36</v>
  </rv>
  <rv s="1">
    <fb>3889100000</fb>
    <v>34</v>
  </rv>
  <rv s="1">
    <fb>67</fb>
    <v>36</v>
  </rv>
  <rv s="3">
    <v>538</v>
  </rv>
  <rv s="1">
    <fb>0.37332774149999998</fb>
    <v>28</v>
  </rv>
  <rv s="1">
    <fb>4.1675000000000004</fb>
    <v>30</v>
  </rv>
  <rv s="1">
    <fb>1394973</fb>
    <v>29</v>
  </rv>
  <rv s="1">
    <fb>0.45899999999999996</fb>
    <v>28</v>
  </rv>
  <rv s="1">
    <fb>0.59957000732421906</fb>
    <v>28</v>
  </rv>
  <rv s="0">
    <v>536870912</v>
    <v>Tobago</v>
    <v>79604356-ada5-d6a7-4752-ca79649e64a0</v>
    <v>en-US</v>
    <v>Map</v>
  </rv>
  <rv s="0">
    <v>536870912</v>
    <v>Arima</v>
    <v>6b7589e6-16b3-b32c-ae2f-47d32f2759f1</v>
    <v>en-US</v>
    <v>Map</v>
  </rv>
  <rv s="0">
    <v>536870912</v>
    <v>San Fernando</v>
    <v>b5e7a46e-e785-4faf-9a85-0071df1633c1</v>
    <v>en-US</v>
    <v>Map</v>
  </rv>
  <rv s="0">
    <v>536870912</v>
    <v>Point Fortin</v>
    <v>651596ee-704d-a002-dc56-343a69ec74fa</v>
    <v>en-US</v>
    <v>Map</v>
  </rv>
  <rv s="3">
    <v>539</v>
  </rv>
  <rv s="1">
    <fb>0.19513730236184601</fb>
    <v>28</v>
  </rv>
  <rv s="1">
    <fb>0.40500000000000003</fb>
    <v>28</v>
  </rv>
  <rv s="1">
    <fb>2.6860001087188699E-2</fb>
    <v>37</v>
  </rv>
  <rv s="1">
    <fb>741944</fb>
    <v>29</v>
  </rv>
  <rv s="7">
    <v>#VALUE!</v>
    <v>en-US</v>
    <v>e93b487a-784c-4464-d823-334cd05c5313</v>
    <v>536870912</v>
    <v>1</v>
    <v>1808</v>
    <v>60</v>
    <v>Trinidad and Tobago</v>
    <v>24</v>
    <v>49</v>
    <v>Map</v>
    <v>26</v>
    <v>1809</v>
    <v>TT</v>
    <v>9589</v>
    <v>9590</v>
    <v>3300</v>
    <v>9591</v>
    <v>248</v>
    <v>9592</v>
    <v>9593</v>
    <v>9594</v>
    <v>9595</v>
    <v>TTD</v>
    <v>Trinidad and Tobago, officially the Republic of Trinidad and Tobago, is the southernmost island country in the Caribbean. Consisting of the main islands Trinidad and Tobago, and numerous much smaller islands, it is situated 130 kilometres south of Grenada and 11 kilometres off the coast of northeastern Venezuela. It shares maritime boundaries with Barbados to the northeast, Grenada to the northwest and Venezuela to the south and west. Trinidad and Tobago is generally considered to be part of the West Indies. According to some geographic definitions, Trinidad and Tobago are also part of the Windward Islands of the Lesser Antilles, while other definitions regard Trinidad and Tobago as a separate island group.</v>
    <v>9596</v>
    <v>9597</v>
    <v>9598</v>
    <v>9599</v>
    <v>6695</v>
    <v>9600</v>
    <v>9601</v>
    <v>9602</v>
    <v>9603</v>
    <v>9604</v>
    <v>9607</v>
    <v>9608</v>
    <v>9609</v>
    <v>9610</v>
    <v>9611</v>
    <v>7904</v>
    <v>Trinidad and Tobago</v>
    <v>Forged from the Love of Liberty</v>
    <v>9612</v>
    <v>Republic of Trinidad and Tobago</v>
    <v>9613</v>
    <v>9614</v>
    <v>9615</v>
    <v>1118</v>
    <v>428</v>
    <v>9616</v>
    <v>2445</v>
    <v>2924</v>
    <v>4196</v>
    <v>1261</v>
    <v>9617</v>
    <v>9622</v>
    <v>9623</v>
    <v>542</v>
    <v>9624</v>
    <v>9625</v>
    <v>Trinidad and Tobago</v>
    <v>9626</v>
    <v>mdp/vdpid/225</v>
  </rv>
  <rv s="0">
    <v>536870912</v>
    <v>Tunisia</v>
    <v>aa802665-9964-3c1f-29ff-48957a4ec8c3</v>
    <v>en-US</v>
    <v>Map</v>
  </rv>
  <rv s="1">
    <fb>0.6483650875386201</fb>
    <v>28</v>
  </rv>
  <rv s="1">
    <fb>163610</fb>
    <v>29</v>
  </rv>
  <rv s="1">
    <fb>48000</fb>
    <v>29</v>
  </rv>
  <rv s="1">
    <fb>17.564</fb>
    <v>30</v>
  </rv>
  <rv s="1">
    <fb>216</fb>
    <v>31</v>
  </rv>
  <rv s="0">
    <v>536870912</v>
    <v>Tunis</v>
    <v>e349670b-9768-7e22-1d6f-0710a82c29f4</v>
    <v>en-US</v>
    <v>Map</v>
  </rv>
  <rv s="1">
    <fb>29937.387999999999</fb>
    <v>29</v>
  </rv>
  <rv s="1">
    <fb>155.325373517033</fb>
    <v>32</v>
  </rv>
  <rv s="1">
    <fb>6.7200753286380394E-2</fb>
    <v>28</v>
  </rv>
  <rv s="1">
    <fb>1454.6422866221101</fb>
    <v>29</v>
  </rv>
  <rv s="1">
    <fb>2.1970000000000001</fb>
    <v>30</v>
  </rv>
  <rv s="1">
    <fb>6.7662200770589598E-2</fb>
    <v>28</v>
  </rv>
  <rv s="1">
    <fb>88.870388104383395</fb>
    <v>36</v>
  </rv>
  <rv s="1">
    <fb>38797709923.664101</fb>
    <v>34</v>
  </rv>
  <rv s="1">
    <fb>1.1544597000000001</fb>
    <v>28</v>
  </rv>
  <rv s="1">
    <fb>0.3174652</fb>
    <v>28</v>
  </rv>
  <rv s="1">
    <fb>14.6</fb>
    <v>36</v>
  </rv>
  <rv s="3">
    <v>540</v>
  </rv>
  <rv s="4">
    <v>https://www.bing.com/search?q=tunisia&amp;form=skydnc</v>
    <v>Learn more on Bing</v>
  </rv>
  <rv s="1">
    <fb>76.504999999999995</fb>
    <v>36</v>
  </rv>
  <rv s="1">
    <fb>8503230000</fb>
    <v>34</v>
  </rv>
  <rv s="1">
    <fb>0.39783110550000006</fb>
    <v>28</v>
  </rv>
  <rv s="1">
    <fb>1.3025</fb>
    <v>30</v>
  </rv>
  <rv s="1">
    <fb>11694719</fb>
    <v>29</v>
  </rv>
  <rv s="1">
    <fb>0.46124000549316402</fb>
    <v>28</v>
  </rv>
  <rv s="0">
    <v>536870912</v>
    <v>Tunis Governorate</v>
    <v>6ad529f3-2581-1ab5-dffc-4ee82b3685bb</v>
    <v>en-US</v>
    <v>Map</v>
  </rv>
  <rv s="0">
    <v>536870912</v>
    <v>Kef Governorate</v>
    <v>becbeec4-31a1-13f6-b6b8-111cb805b7bd</v>
    <v>en-US</v>
    <v>Map</v>
  </rv>
  <rv s="0">
    <v>536870912</v>
    <v>Kasserine Governorate</v>
    <v>83ca5f25-6007-f2a0-168a-ed092694b416</v>
    <v>en-US</v>
    <v>Map</v>
  </rv>
  <rv s="0">
    <v>536870912</v>
    <v>Sidi Bouzid Governorate</v>
    <v>65a6a4d7-311c-3787-9b5f-0c129e9fd03e</v>
    <v>en-US</v>
    <v>Map</v>
  </rv>
  <rv s="0">
    <v>536870912</v>
    <v>Sfax Governorate</v>
    <v>c538a140-fc86-4f02-d916-110aaf0827ec</v>
    <v>en-US</v>
    <v>Map</v>
  </rv>
  <rv s="0">
    <v>536870912</v>
    <v>Medenine Governorate</v>
    <v>37e55ec2-572d-9b64-2d56-4bb14b505a5a</v>
    <v>en-US</v>
    <v>Map</v>
  </rv>
  <rv s="0">
    <v>536870912</v>
    <v>Kairouan Governorate</v>
    <v>b88e6b9a-8edc-0603-cab9-beb613d92292</v>
    <v>en-US</v>
    <v>Map</v>
  </rv>
  <rv s="0">
    <v>536870912</v>
    <v>Bizerte Governorate</v>
    <v>e8a098db-6a32-f306-c7c7-e50b1fea36a3</v>
    <v>en-US</v>
    <v>Map</v>
  </rv>
  <rv s="0">
    <v>536870912</v>
    <v>Gabès Governorate</v>
    <v>335e7767-dcbc-0100-98af-4ae7bfd99055</v>
    <v>en-US</v>
    <v>Map</v>
  </rv>
  <rv s="0">
    <v>536870912</v>
    <v>Ben Arous Governorate</v>
    <v>c40f7681-1f46-7f78-23e1-935c0b559f42</v>
    <v>en-US</v>
    <v>Map</v>
  </rv>
  <rv s="0">
    <v>536870912</v>
    <v>Sousse Governorate</v>
    <v>e159cd27-6614-2988-fb1e-e3012426d835</v>
    <v>en-US</v>
    <v>Map</v>
  </rv>
  <rv s="0">
    <v>536870912</v>
    <v>Jendouba Governorate</v>
    <v>79638493-d161-9dc0-dbbe-307681c5864f</v>
    <v>en-US</v>
    <v>Map</v>
  </rv>
  <rv s="0">
    <v>536870912</v>
    <v>Manouba Governorate</v>
    <v>f3cb4579-503e-7a5e-17aa-e5ed57cf798f</v>
    <v>en-US</v>
    <v>Map</v>
  </rv>
  <rv s="0">
    <v>536870912</v>
    <v>Nabeul Governorate</v>
    <v>1318ff1a-3cbf-3ad6-69d3-de1b8d6da3de</v>
    <v>en-US</v>
    <v>Map</v>
  </rv>
  <rv s="0">
    <v>536870912</v>
    <v>Monastir Governorate</v>
    <v>f0b9899d-30bf-ab61-8f08-75f515416202</v>
    <v>en-US</v>
    <v>Map</v>
  </rv>
  <rv s="0">
    <v>536870912</v>
    <v>Tozeur Governorate</v>
    <v>bfb66b82-c875-b6b7-bc6f-ab7b655f9f81</v>
    <v>en-US</v>
    <v>Map</v>
  </rv>
  <rv s="0">
    <v>536870912</v>
    <v>Tataouine Governorate</v>
    <v>117afbff-675e-97d7-df66-ed1c04ea6f74</v>
    <v>en-US</v>
    <v>Map</v>
  </rv>
  <rv s="0">
    <v>536870912</v>
    <v>Zaghouan Governorate</v>
    <v>e747784c-7040-34f3-13f4-4c98d7d8c045</v>
    <v>en-US</v>
    <v>Map</v>
  </rv>
  <rv s="0">
    <v>536870912</v>
    <v>Mahdia Governorate</v>
    <v>074d2807-abab-add4-8c57-3804b27b3291</v>
    <v>en-US</v>
    <v>Map</v>
  </rv>
  <rv s="0">
    <v>536870912</v>
    <v>Ariana Governorate</v>
    <v>1647375a-fc3b-7140-173a-fbc4e2be75fd</v>
    <v>en-US</v>
    <v>Map</v>
  </rv>
  <rv s="0">
    <v>536870912</v>
    <v>Kebili Governorate</v>
    <v>333a762f-5fe7-2f99-d157-3bb11be20b60</v>
    <v>en-US</v>
    <v>Map</v>
  </rv>
  <rv s="0">
    <v>536870912</v>
    <v>Béja Governorate</v>
    <v>152c4129-fffc-41f6-65a9-9e63bcd66bcd</v>
    <v>en-US</v>
    <v>Map</v>
  </rv>
  <rv s="0">
    <v>536870912</v>
    <v>Siliana Governorate</v>
    <v>c9de39bc-5149-2c57-cdb5-b8fe90e99d89</v>
    <v>en-US</v>
    <v>Map</v>
  </rv>
  <rv s="0">
    <v>536870912</v>
    <v>Gafsa Governorate</v>
    <v>889afdeb-70c2-c3c8-9ff8-150832a3a1c1</v>
    <v>en-US</v>
    <v>Map</v>
  </rv>
  <rv s="3">
    <v>541</v>
  </rv>
  <rv s="1">
    <fb>0.21127889655799803</fb>
    <v>28</v>
  </rv>
  <rv s="1">
    <fb>0.16021999359130898</fb>
    <v>37</v>
  </rv>
  <rv s="1">
    <fb>8099061</fb>
    <v>29</v>
  </rv>
  <rv s="7">
    <v>#VALUE!</v>
    <v>en-US</v>
    <v>aa802665-9964-3c1f-29ff-48957a4ec8c3</v>
    <v>536870912</v>
    <v>1</v>
    <v>1818</v>
    <v>60</v>
    <v>Tunisia</v>
    <v>24</v>
    <v>49</v>
    <v>Map</v>
    <v>26</v>
    <v>1819</v>
    <v>TN</v>
    <v>9629</v>
    <v>9630</v>
    <v>9631</v>
    <v>9632</v>
    <v>9633</v>
    <v>9634</v>
    <v>9635</v>
    <v>9636</v>
    <v>9637</v>
    <v>TND</v>
    <v>Tunisia, officially the Republic of Tunisia, is the northernmost country in Africa. It is a part of the Maghreb region of North Africa, and is bordered by Algeria to the west and southwest, Libya to the southeast, and the Mediterranean Sea to the north and east, covering 163,610 km², with a population of 11 million. It contains the eastern end of the Atlas Mountains and the northern reaches of the Sahara desert, with much of its remaining territory being arable land. Its 1,300 km of coastline include the African conjunction of the western and eastern parts of the Mediterranean Basin. Tunisia is home to Africa's northernmost point, Cape Angela; and its capital and largest city is Tunis, located on its northeastern coast, which lends the country its name.</v>
    <v>9638</v>
    <v>9639</v>
    <v>9640</v>
    <v>9641</v>
    <v>6277</v>
    <v>9642</v>
    <v>9643</v>
    <v>9644</v>
    <v>9645</v>
    <v>9634</v>
    <v>9646</v>
    <v>9647</v>
    <v>9648</v>
    <v>9649</v>
    <v>8199</v>
    <v>679</v>
    <v>Tunisia</v>
    <v>Humat al-Hima</v>
    <v>5460</v>
    <v>Tunisian Republic</v>
    <v>9650</v>
    <v>9651</v>
    <v>9652</v>
    <v>3208</v>
    <v>8392</v>
    <v>6459</v>
    <v>1162</v>
    <v>7004</v>
    <v>1368</v>
    <v>104</v>
    <v>9653</v>
    <v>9678</v>
    <v>9679</v>
    <v>239</v>
    <v>3555</v>
    <v>9680</v>
    <v>Tunisia</v>
    <v>9681</v>
    <v>mdp/vdpid/234</v>
  </rv>
  <rv s="0">
    <v>536870912</v>
    <v>Turkey</v>
    <v>fbfb6418-e8cf-0d18-8b81-28d0fcccda7c</v>
    <v>en-US</v>
    <v>Map</v>
  </rv>
  <rv s="1">
    <fb>0.49799254187076897</fb>
    <v>28</v>
  </rv>
  <rv s="1">
    <fb>783562</fb>
    <v>29</v>
  </rv>
  <rv s="1">
    <fb>512000</fb>
    <v>29</v>
  </rv>
  <rv s="1">
    <fb>16.027000000000001</fb>
    <v>30</v>
  </rv>
  <rv s="1">
    <fb>90</fb>
    <v>31</v>
  </rv>
  <rv s="0">
    <v>536870912</v>
    <v>Ankara</v>
    <v>85c37289-d0cf-bf9c-89e0-a375b7d3c4e7</v>
    <v>en-US</v>
    <v>Map</v>
  </rv>
  <rv s="1">
    <fb>372724.88099999999</fb>
    <v>29</v>
  </rv>
  <rv s="1">
    <fb>234.437126307922</fb>
    <v>32</v>
  </rv>
  <rv s="1">
    <fb>0.151768215720023</fb>
    <v>28</v>
  </rv>
  <rv s="1">
    <fb>2847.1263826231798</fb>
    <v>29</v>
  </rv>
  <rv s="1">
    <fb>2.069</fb>
    <v>30</v>
  </rv>
  <rv s="1">
    <fb>0.15354651443713199</fb>
    <v>28</v>
  </rv>
  <rv s="1">
    <fb>86.843187660707997</fb>
    <v>36</v>
  </rv>
  <rv s="1">
    <fb>754411708202.61597</fb>
    <v>34</v>
  </rv>
  <rv s="1">
    <fb>0.93154979999999998</fb>
    <v>28</v>
  </rv>
  <rv s="1">
    <fb>0.2386259</fb>
    <v>28</v>
  </rv>
  <rv s="1">
    <fb>9.1</fb>
    <v>36</v>
  </rv>
  <rv s="0">
    <v>536870912</v>
    <v>Istanbul</v>
    <v>fda0585c-e197-df02-9869-433da5f8d140</v>
    <v>en-US</v>
    <v>Map</v>
  </rv>
  <rv s="0">
    <v>805306368</v>
    <v>Recep Tayyip Erdogan (President)</v>
    <v>f21eb85d-34a7-cfce-c58a-9ef2caf64671</v>
    <v>en-US</v>
    <v>Generic</v>
  </rv>
  <rv s="0">
    <v>805306368</v>
    <v>Fuat Oktay (Vice President)</v>
    <v>e1616c6b-32b2-ee95-3d8d-042b734639ea</v>
    <v>en-US</v>
    <v>Generic</v>
  </rv>
  <rv s="3">
    <v>542</v>
  </rv>
  <rv s="4">
    <v>https://www.bing.com/search?q=turkey&amp;form=skydnc</v>
    <v>Learn more on Bing</v>
  </rv>
  <rv s="1">
    <fb>77.436999999999998</fb>
    <v>36</v>
  </rv>
  <rv s="1">
    <fb>184966060000</fb>
    <v>34</v>
  </rv>
  <rv s="1">
    <fb>3.45</fb>
    <v>33</v>
  </rv>
  <rv s="3">
    <v>543</v>
  </rv>
  <rv s="1">
    <fb>0.16948329139999999</fb>
    <v>28</v>
  </rv>
  <rv s="1">
    <fb>1.8492</fb>
    <v>30</v>
  </rv>
  <rv s="1">
    <fb>83429615</fb>
    <v>29</v>
  </rv>
  <rv s="1">
    <fb>0.48499999999999999</fb>
    <v>28</v>
  </rv>
  <rv s="1">
    <fb>0.52828998565673801</fb>
    <v>28</v>
  </rv>
  <rv s="0">
    <v>536870912</v>
    <v>Düzce</v>
    <v>5d3dd9f1-8f88-4a6c-b065-c24ce552ef31</v>
    <v>en-US</v>
    <v>Map</v>
  </rv>
  <rv s="0">
    <v>536870912</v>
    <v>Erzurum Province</v>
    <v>01866a32-d9b1-dd86-228d-e56f4adf0cf1</v>
    <v>en-US</v>
    <v>Map</v>
  </rv>
  <rv s="0">
    <v>536870912</v>
    <v>Sakarya Province</v>
    <v>7ebe894a-2b67-c535-acbb-2bdaa1184732</v>
    <v>en-US</v>
    <v>Map</v>
  </rv>
  <rv s="0">
    <v>536870912</v>
    <v>Antalya Province</v>
    <v>587c167a-e948-0ae5-d37e-df27f8a66abc</v>
    <v>en-US</v>
    <v>Map</v>
  </rv>
  <rv s="0">
    <v>536870912</v>
    <v>Artvin Province</v>
    <v>98c6f465-c9e5-4892-6b40-65f91af6b631</v>
    <v>en-US</v>
    <v>Map</v>
  </rv>
  <rv s="0">
    <v>536870912</v>
    <v>Gaziantep Province</v>
    <v>f1482689-3585-0141-6070-b066119a08fb</v>
    <v>en-US</v>
    <v>Map</v>
  </rv>
  <rv s="0">
    <v>536870912</v>
    <v>Edirne Province</v>
    <v>f0daead3-5c80-efbc-369f-d1ab3a6dc8b4</v>
    <v>en-US</v>
    <v>Map</v>
  </rv>
  <rv s="0">
    <v>536870912</v>
    <v>Ankara Province</v>
    <v>4d2d62dd-3675-5693-ab16-c5f56814d654</v>
    <v>en-US</v>
    <v>Map</v>
  </rv>
  <rv s="0">
    <v>536870912</v>
    <v>Mersin Province</v>
    <v>c341746a-b3c2-a92f-31b4-b17728f62a02</v>
    <v>en-US</v>
    <v>Map</v>
  </rv>
  <rv s="0">
    <v>536870912</v>
    <v>İzmir Province</v>
    <v>e1b979ad-2537-f1c3-fa25-d697064ad3b5</v>
    <v>en-US</v>
    <v>Map</v>
  </rv>
  <rv s="0">
    <v>536870912</v>
    <v>Sivas Province</v>
    <v>0aeac0b1-43d7-c278-de16-15b0fb9fd27a</v>
    <v>en-US</v>
    <v>Map</v>
  </rv>
  <rv s="0">
    <v>536870912</v>
    <v>Aydın Province</v>
    <v>cb3d0981-c59d-2d85-84fb-1ae261b238a7</v>
    <v>en-US</v>
    <v>Map</v>
  </rv>
  <rv s="0">
    <v>536870912</v>
    <v>Çankırı Province</v>
    <v>1aed89ee-690d-e55a-1cd5-1a2c6683ea86</v>
    <v>en-US</v>
    <v>Map</v>
  </rv>
  <rv s="0">
    <v>536870912</v>
    <v>Batman Province</v>
    <v>62e638c6-38ee-e10e-0af1-d6579e7f08f6</v>
    <v>en-US</v>
    <v>Map</v>
  </rv>
  <rv s="0">
    <v>536870912</v>
    <v>Gümüşhane Province</v>
    <v>aed198db-94b5-ed02-7c09-9d96aadb3d6c</v>
    <v>en-US</v>
    <v>Map</v>
  </rv>
  <rv s="0">
    <v>536870912</v>
    <v>Kırklareli Province</v>
    <v>4da2d7c3-fbfe-176e-501d-855e2a122280</v>
    <v>en-US</v>
    <v>Map</v>
  </rv>
  <rv s="0">
    <v>536870912</v>
    <v>Çanakkale Province</v>
    <v>4db76560-ab4d-49c4-c8e7-4f73a0fa7ab9</v>
    <v>en-US</v>
    <v>Map</v>
  </rv>
  <rv s="0">
    <v>536870912</v>
    <v>Iğdır Province</v>
    <v>11552ebc-e31a-3666-c967-038d03236735</v>
    <v>en-US</v>
    <v>Map</v>
  </rv>
  <rv s="0">
    <v>536870912</v>
    <v>Samsun Province</v>
    <v>8c4e990a-62e7-1da2-28fa-bd0bf3fc397c</v>
    <v>en-US</v>
    <v>Map</v>
  </rv>
  <rv s="0">
    <v>536870912</v>
    <v>Adıyaman Province</v>
    <v>855cf865-a95f-d57f-d14b-d8a01c0592a7</v>
    <v>en-US</v>
    <v>Map</v>
  </rv>
  <rv s="0">
    <v>536870912</v>
    <v>Yozgat Province</v>
    <v>0c70abd6-4b3a-bafe-cca0-47c3c0b5207c</v>
    <v>en-US</v>
    <v>Map</v>
  </rv>
  <rv s="0">
    <v>536870912</v>
    <v>Bilecik Province</v>
    <v>8ca0b002-5a15-15dd-5188-80ec8f8ed2d9</v>
    <v>en-US</v>
    <v>Map</v>
  </rv>
  <rv s="0">
    <v>536870912</v>
    <v>Elazığ Province</v>
    <v>2122aea0-b392-1445-ddaf-b278ba9f87ee</v>
    <v>en-US</v>
    <v>Map</v>
  </rv>
  <rv s="0">
    <v>536870912</v>
    <v>Tunceli Province</v>
    <v>116c4083-d7f5-5473-a24e-38ca9bbe6b02</v>
    <v>en-US</v>
    <v>Map</v>
  </rv>
  <rv s="0">
    <v>536870912</v>
    <v>Şanlıurfa Province</v>
    <v>8357d93c-256b-62a5-5bde-56fa0bc45f01</v>
    <v>en-US</v>
    <v>Map</v>
  </rv>
  <rv s="0">
    <v>536870912</v>
    <v>Diyarbakır Province</v>
    <v>12b8cb72-be29-1cf6-de4d-60e448df036a</v>
    <v>en-US</v>
    <v>Map</v>
  </rv>
  <rv s="0">
    <v>536870912</v>
    <v>Kırşehir Province</v>
    <v>214c2df7-9c5e-adb8-024d-1cad8e4ccd37</v>
    <v>en-US</v>
    <v>Map</v>
  </rv>
  <rv s="0">
    <v>536870912</v>
    <v>Giresun Province</v>
    <v>2889cd47-4b36-37bb-04d4-df5b5184e171</v>
    <v>en-US</v>
    <v>Map</v>
  </rv>
  <rv s="0">
    <v>536870912</v>
    <v>Uşak Province</v>
    <v>122cbd30-fc4b-cc92-4b05-8b9f07bd9a42</v>
    <v>en-US</v>
    <v>Map</v>
  </rv>
  <rv s="0">
    <v>536870912</v>
    <v>Bartın Province</v>
    <v>08decd5f-ab51-292a-67f0-6791470aaeca</v>
    <v>en-US</v>
    <v>Map</v>
  </rv>
  <rv s="0">
    <v>536870912</v>
    <v>Manisa Province</v>
    <v>10f37388-45f4-be0c-4ea8-4b86ce0be5a6</v>
    <v>en-US</v>
    <v>Map</v>
  </rv>
  <rv s="0">
    <v>536870912</v>
    <v>Eskişehir Province</v>
    <v>47db0cad-86de-b13a-209a-10b6124cd564</v>
    <v>en-US</v>
    <v>Map</v>
  </rv>
  <rv s="0">
    <v>536870912</v>
    <v>Burdur Province</v>
    <v>70d559c6-b4b3-6141-5bc5-9ad815fa655a</v>
    <v>en-US</v>
    <v>Map</v>
  </rv>
  <rv s="0">
    <v>536870912</v>
    <v>Ağrı Province</v>
    <v>e02279d8-277c-c50b-1605-c56baca6063e</v>
    <v>en-US</v>
    <v>Map</v>
  </rv>
  <rv s="0">
    <v>536870912</v>
    <v>Kastamonu Province</v>
    <v>df94dcd0-c282-be5c-fabb-f025a16a5a42</v>
    <v>en-US</v>
    <v>Map</v>
  </rv>
  <rv s="0">
    <v>536870912</v>
    <v>Ardahan Province</v>
    <v>48344073-852b-85c4-c321-585f945a4ed9</v>
    <v>en-US</v>
    <v>Map</v>
  </rv>
  <rv s="0">
    <v>536870912</v>
    <v>Şırnak Province</v>
    <v>466847c5-4091-0032-b3df-5b8881f5e9bc</v>
    <v>en-US</v>
    <v>Map</v>
  </rv>
  <rv s="0">
    <v>536870912</v>
    <v>Kocaeli Province</v>
    <v>d3bd1534-20dc-a0df-a2c9-36b0eb0912c1</v>
    <v>en-US</v>
    <v>Map</v>
  </rv>
  <rv s="0">
    <v>536870912</v>
    <v>Konya Province</v>
    <v>a01c56c9-d3fb-ac13-8a71-93db8c55474b</v>
    <v>en-US</v>
    <v>Map</v>
  </rv>
  <rv s="0">
    <v>536870912</v>
    <v>Kayseri Province</v>
    <v>9fc99e5c-e6c0-9dbd-e980-989451b70f34</v>
    <v>en-US</v>
    <v>Map</v>
  </rv>
  <rv s="0">
    <v>536870912</v>
    <v>Kilis Province</v>
    <v>61d19aee-be4d-6c41-e22d-e3aa79c91850</v>
    <v>en-US</v>
    <v>Map</v>
  </rv>
  <rv s="0">
    <v>536870912</v>
    <v>Hatay Province</v>
    <v>fddcca0f-224b-914e-87d1-2883651173ce</v>
    <v>en-US</v>
    <v>Map</v>
  </rv>
  <rv s="0">
    <v>536870912</v>
    <v>Kahramanmaraş Province</v>
    <v>f63d4a34-ee39-abc7-9291-01617eb0f4cc</v>
    <v>en-US</v>
    <v>Map</v>
  </rv>
  <rv s="0">
    <v>536870912</v>
    <v>Isparta Province</v>
    <v>71fa1532-0582-66aa-39bf-e3a06833cb3b</v>
    <v>en-US</v>
    <v>Map</v>
  </rv>
  <rv s="0">
    <v>536870912</v>
    <v>Tokat Province</v>
    <v>8d336435-bb4e-154b-2b3d-bc7c79381e19</v>
    <v>en-US</v>
    <v>Map</v>
  </rv>
  <rv s="0">
    <v>536870912</v>
    <v>Ordu Province</v>
    <v>4d4a68fb-2fa4-4a92-7d4e-3837d34e9342</v>
    <v>en-US</v>
    <v>Map</v>
  </rv>
  <rv s="0">
    <v>536870912</v>
    <v>Zonguldak Province</v>
    <v>f15aed49-7932-e29c-3822-1cdd73b6309e</v>
    <v>en-US</v>
    <v>Map</v>
  </rv>
  <rv s="0">
    <v>536870912</v>
    <v>Afyonkarahisar Province</v>
    <v>084e2a26-12e8-4bc8-e44d-28ccfff05b42</v>
    <v>en-US</v>
    <v>Map</v>
  </rv>
  <rv s="0">
    <v>536870912</v>
    <v>Kars Province</v>
    <v>836bc829-af6c-b635-a753-3f80169778f6</v>
    <v>en-US</v>
    <v>Map</v>
  </rv>
  <rv s="0">
    <v>536870912</v>
    <v>Karabük Province</v>
    <v>37c4dec2-a540-0bac-3662-01c63c2d9be4</v>
    <v>en-US</v>
    <v>Map</v>
  </rv>
  <rv s="0">
    <v>536870912</v>
    <v>Erzincan Province</v>
    <v>2f6662bd-7e90-3693-c3c7-8a7c8807fb00</v>
    <v>en-US</v>
    <v>Map</v>
  </rv>
  <rv s="0">
    <v>536870912</v>
    <v>Balıkesir Province</v>
    <v>b014e5e1-62ae-7b55-9609-fda4fe491964</v>
    <v>en-US</v>
    <v>Map</v>
  </rv>
  <rv s="0">
    <v>536870912</v>
    <v>Adana Province</v>
    <v>165c9b43-6a79-db5c-7219-325686bd9700</v>
    <v>en-US</v>
    <v>Map</v>
  </rv>
  <rv s="0">
    <v>536870912</v>
    <v>Mardin Province</v>
    <v>fa6857dd-5d0d-43a8-667d-fb037dec8eca</v>
    <v>en-US</v>
    <v>Map</v>
  </rv>
  <rv s="0">
    <v>536870912</v>
    <v>Siirt Province</v>
    <v>5490ed79-ab84-df78-c6f2-810d9bb2614b</v>
    <v>en-US</v>
    <v>Map</v>
  </rv>
  <rv s="0">
    <v>536870912</v>
    <v>Van Province</v>
    <v>6189c8a3-7d17-4329-919d-ca71576f7001</v>
    <v>en-US</v>
    <v>Map</v>
  </rv>
  <rv s="0">
    <v>536870912</v>
    <v>Amasya Province</v>
    <v>cc18e26e-109d-8f56-7a4f-c6274bf9b99c</v>
    <v>en-US</v>
    <v>Map</v>
  </rv>
  <rv s="0">
    <v>536870912</v>
    <v>Tekirdağ Province</v>
    <v>bd5368fb-d1b8-4a96-b634-985d3089515d</v>
    <v>en-US</v>
    <v>Map</v>
  </rv>
  <rv s="0">
    <v>536870912</v>
    <v>Kütahya Province</v>
    <v>8541ec9d-1054-7976-26d5-9eefdb011fee</v>
    <v>en-US</v>
    <v>Map</v>
  </rv>
  <rv s="0">
    <v>536870912</v>
    <v>Muş Province</v>
    <v>4df7fbea-9f00-38fd-c8ca-6181747e0a17</v>
    <v>en-US</v>
    <v>Map</v>
  </rv>
  <rv s="0">
    <v>536870912</v>
    <v>Karaman Province</v>
    <v>7d9ce050-bb20-8bbc-a1b4-1437c3553ebc</v>
    <v>en-US</v>
    <v>Map</v>
  </rv>
  <rv s="0">
    <v>536870912</v>
    <v>Sinop Province</v>
    <v>b9e74088-f822-fd19-c8b8-e311ddda29a5</v>
    <v>en-US</v>
    <v>Map</v>
  </rv>
  <rv s="0">
    <v>536870912</v>
    <v>Yalova Province</v>
    <v>57683b96-e4ee-b046-126a-cfacf116feea</v>
    <v>en-US</v>
    <v>Map</v>
  </rv>
  <rv s="0">
    <v>536870912</v>
    <v>Kırıkkale Province</v>
    <v>a4c29c36-f0cd-5129-a03c-8859a5b31089</v>
    <v>en-US</v>
    <v>Map</v>
  </rv>
  <rv s="0">
    <v>536870912</v>
    <v>Muğla Province</v>
    <v>ba66fd86-d4a9-22ac-57c0-778bd41da0ca</v>
    <v>en-US</v>
    <v>Map</v>
  </rv>
  <rv s="0">
    <v>536870912</v>
    <v>Bursa Province</v>
    <v>c12c1d6b-e8f6-4eaf-ee4e-7958bdacfc7b</v>
    <v>en-US</v>
    <v>Map</v>
  </rv>
  <rv s="0">
    <v>536870912</v>
    <v>Rize Province</v>
    <v>72c2af94-7c88-720b-cb84-e74549314d0e</v>
    <v>en-US</v>
    <v>Map</v>
  </rv>
  <rv s="0">
    <v>536870912</v>
    <v>Çorum Province</v>
    <v>1506a536-030f-6d72-9ee3-f59b2131734c</v>
    <v>en-US</v>
    <v>Map</v>
  </rv>
  <rv s="0">
    <v>536870912</v>
    <v>Hakkâri Province</v>
    <v>0cb801b8-2c6e-eb40-c17c-a1b963e86cde</v>
    <v>en-US</v>
    <v>Map</v>
  </rv>
  <rv s="0">
    <v>536870912</v>
    <v>Osmaniye Province</v>
    <v>51d1cb5f-1f55-7a57-518f-80a94efdb5f7</v>
    <v>en-US</v>
    <v>Map</v>
  </rv>
  <rv s="0">
    <v>536870912</v>
    <v>Denizli Province</v>
    <v>88d2965a-eef8-deca-0ec8-76cc543ab50d</v>
    <v>en-US</v>
    <v>Map</v>
  </rv>
  <rv s="0">
    <v>536870912</v>
    <v>Aksaray Province</v>
    <v>81d2c9ee-3ec0-b0b7-611e-b5c639377d08</v>
    <v>en-US</v>
    <v>Map</v>
  </rv>
  <rv s="0">
    <v>536870912</v>
    <v>Bolu Province</v>
    <v>453d788e-f478-b00f-232c-b3c00555b863</v>
    <v>en-US</v>
    <v>Map</v>
  </rv>
  <rv s="0">
    <v>536870912</v>
    <v>Niğde Province</v>
    <v>02801ccd-3926-32c4-1773-63f7a5c1044a</v>
    <v>en-US</v>
    <v>Map</v>
  </rv>
  <rv s="0">
    <v>536870912</v>
    <v>Bayburt Province</v>
    <v>78b7d282-727e-0596-becd-d71f66061a80</v>
    <v>en-US</v>
    <v>Map</v>
  </rv>
  <rv s="0">
    <v>536870912</v>
    <v>Bitlis Province</v>
    <v>4f16e498-6063-4b1b-9ac1-bec6026acd6b</v>
    <v>en-US</v>
    <v>Map</v>
  </rv>
  <rv s="0">
    <v>536870912</v>
    <v>Nevşehir Province</v>
    <v>65973d79-2f88-10d4-6e47-2a6fdc3f4eea</v>
    <v>en-US</v>
    <v>Map</v>
  </rv>
  <rv s="0">
    <v>536870912</v>
    <v>Trabzon Province</v>
    <v>26d72493-e6e0-8391-d7eb-8b7032399dce</v>
    <v>en-US</v>
    <v>Map</v>
  </rv>
  <rv s="0">
    <v>536870912</v>
    <v>Malatya Province</v>
    <v>5c83e762-87ba-c1e8-b224-83a3e16fdc65</v>
    <v>en-US</v>
    <v>Map</v>
  </rv>
  <rv s="0">
    <v>536870912</v>
    <v>Bingöl Province</v>
    <v>10ff836a-bdbd-44b4-94e9-c8722cbd9fb8</v>
    <v>en-US</v>
    <v>Map</v>
  </rv>
  <rv s="3">
    <v>544</v>
  </rv>
  <rv s="1">
    <fb>0.178640331232954</fb>
    <v>28</v>
  </rv>
  <rv s="1">
    <fb>0.42299999999999999</fb>
    <v>28</v>
  </rv>
  <rv s="1">
    <fb>0.134899997711182</fb>
    <v>37</v>
  </rv>
  <rv s="1">
    <fb>63097818</fb>
    <v>29</v>
  </rv>
  <rv s="59">
    <v>#VALUE!</v>
    <v>en-US</v>
    <v>fbfb6418-e8cf-0d18-8b81-28d0fcccda7c</v>
    <v>536870912</v>
    <v>1</v>
    <v>1829</v>
    <v>1158</v>
    <v>Turkey</v>
    <v>24</v>
    <v>49</v>
    <v>Map</v>
    <v>26</v>
    <v>1830</v>
    <v>TR</v>
    <v>9684</v>
    <v>9685</v>
    <v>9686</v>
    <v>9687</v>
    <v>9688</v>
    <v>9689</v>
    <v>9690</v>
    <v>9691</v>
    <v>9692</v>
    <v>TRY</v>
    <v>Turkey or Türkiye, officially the Republic of Türkiye, is a transcontinental country located mainly on the Anatolian Peninsula in Western Asia, with a small portion on the Balkan Peninsula in Southeast Europe. It shares borders with the Black Sea to the north; Georgia to the northeast; Armenia, Azerbaijan, and Iran to the east; Iraq to the southeast; Syria and the Mediterranean Sea to the south; the Aegean Sea to the west; and Greece and Bulgaria to the northwest. Cyprus is located off the south coast. Turks form the vast majority of the nation's population and Kurds are the largest minority. Ankara is Turkey's capital, while Istanbul is its largest city and financial centre.</v>
    <v>9693</v>
    <v>9694</v>
    <v>9695</v>
    <v>9696</v>
    <v>9192</v>
    <v>9697</v>
    <v>9698</v>
    <v>9699</v>
    <v>9700</v>
    <v>9701</v>
    <v>9704</v>
    <v>9705</v>
    <v>9706</v>
    <v>9707</v>
    <v>7979</v>
    <v>9708</v>
    <v>Turkey</v>
    <v>İstiklâl Marşı</v>
    <v>9709</v>
    <v>Republic of Turkey</v>
    <v>9710</v>
    <v>9711</v>
    <v>9712</v>
    <v>6239</v>
    <v>2825</v>
    <v>9713</v>
    <v>1774</v>
    <v>2076</v>
    <v>1075</v>
    <v>2926</v>
    <v>9714</v>
    <v>9795</v>
    <v>9796</v>
    <v>9797</v>
    <v>9798</v>
    <v>Turkey</v>
    <v>9799</v>
    <v>mdp/vdpid/235</v>
  </rv>
  <rv s="0">
    <v>536870912</v>
    <v>Turkmenistan</v>
    <v>664b94e6-8775-89e5-15d6-25a9db3a3dc0</v>
    <v>en-US</v>
    <v>Map</v>
  </rv>
  <rv s="1">
    <fb>0.72006469048581712</fb>
    <v>28</v>
  </rv>
  <rv s="1">
    <fb>488100</fb>
    <v>29</v>
  </rv>
  <rv s="1">
    <fb>23.831</fb>
    <v>30</v>
  </rv>
  <rv s="1">
    <fb>993</fb>
    <v>31</v>
  </rv>
  <rv s="0">
    <v>536870912</v>
    <v>Ashgabat</v>
    <v>fbec6970-3135-751a-385e-114550e7bce9</v>
    <v>en-US</v>
    <v>Map</v>
  </rv>
  <rv s="1">
    <fb>70630.087</fb>
    <v>29</v>
  </rv>
  <rv s="1">
    <fb>2678.7635136420599</fb>
    <v>29</v>
  </rv>
  <rv s="1">
    <fb>2.786</fb>
    <v>30</v>
  </rv>
  <rv s="1">
    <fb>8.7821590449641385E-2</fb>
    <v>28</v>
  </rv>
  <rv s="1">
    <fb>40761142857.142899</fb>
    <v>34</v>
  </rv>
  <rv s="1">
    <fb>0.88400429999999997</fb>
    <v>28</v>
  </rv>
  <rv s="1">
    <fb>7.9658699999999999E-2</fb>
    <v>28</v>
  </rv>
  <rv s="2">
    <v>54</v>
    <v>26</v>
    <v>1840</v>
    <v>6</v>
    <v>0</v>
    <v>Image of Turkmenistan</v>
  </rv>
  <rv s="0">
    <v>805306368</v>
    <v>Raşit Meredow (Vice President)</v>
    <v>ec85ee8b-e067-0cc9-f025-75548c965ea4</v>
    <v>en-US</v>
    <v>Generic</v>
  </rv>
  <rv s="3">
    <v>545</v>
  </rv>
  <rv s="4">
    <v>https://www.bing.com/search?q=turkmenistan&amp;form=skydnc</v>
    <v>Learn more on Bing</v>
  </rv>
  <rv s="1">
    <fb>68.072999999999993</fb>
    <v>36</v>
  </rv>
  <rv s="3">
    <v>546</v>
  </rv>
  <rv s="1">
    <fb>0.71071380100000003</fb>
    <v>28</v>
  </rv>
  <rv s="1">
    <fb>2.2246999999999999</fb>
    <v>30</v>
  </rv>
  <rv s="1">
    <fb>5942089</fb>
    <v>29</v>
  </rv>
  <rv s="1">
    <fb>0.64482002258300797</fb>
    <v>28</v>
  </rv>
  <rv s="0">
    <v>536870912</v>
    <v>Balkan Region</v>
    <v>e24600bb-4cc6-3f3e-2a8d-72afa3798c4e</v>
    <v>en-US</v>
    <v>Map</v>
  </rv>
  <rv s="0">
    <v>536870912</v>
    <v>Ahal Region</v>
    <v>e959d3af-7327-7310-a82c-ef09b4e7d497</v>
    <v>en-US</v>
    <v>Map</v>
  </rv>
  <rv s="0">
    <v>536870912</v>
    <v>Daşoguz Region</v>
    <v>28778168-265d-7a94-6027-6d542686cd26</v>
    <v>en-US</v>
    <v>Map</v>
  </rv>
  <rv s="0">
    <v>536870912</v>
    <v>Lebap Region</v>
    <v>121e66e3-57d4-d75e-bd7f-be1f0903ae04</v>
    <v>en-US</v>
    <v>Map</v>
  </rv>
  <rv s="0">
    <v>536870912</v>
    <v>Mary Region</v>
    <v>66258e45-7780-01ed-8222-fdac4996dc92</v>
    <v>en-US</v>
    <v>Map</v>
  </rv>
  <rv s="3">
    <v>547</v>
  </rv>
  <rv s="3">
    <v>548</v>
  </rv>
  <rv s="1">
    <fb>3.9130001068115199E-2</fb>
    <v>37</v>
  </rv>
  <rv s="1">
    <fb>3092738</fb>
    <v>29</v>
  </rv>
  <rv s="85">
    <v>#VALUE!</v>
    <v>en-US</v>
    <v>664b94e6-8775-89e5-15d6-25a9db3a3dc0</v>
    <v>536870912</v>
    <v>1</v>
    <v>1837</v>
    <v>1838</v>
    <v>Turkmenistan</v>
    <v>24</v>
    <v>25</v>
    <v>Map</v>
    <v>26</v>
    <v>1839</v>
    <v>TM</v>
    <v>9802</v>
    <v>9803</v>
    <v>3090</v>
    <v>9804</v>
    <v>9805</v>
    <v>9806</v>
    <v>9807</v>
    <v>TMT</v>
    <v>Turkmenistan, also known as Turkmenia, is a landlocked country in Central Asia, bordered by Kazakhstan to the northwest, Uzbekistan to the north, east and northeast, Afghanistan to the southeast, Iran to the south and southwest and the Caspian Sea to the west. Ashgabat is the capital and largest city of the country. The population of the country is about 6 million, the lowest of the Central Asian republics. Turkmenistan is one of the most sparsely populated nations in Asia. Citizens of Turkmenistan are known as Turkmenistanis, Turkmenians or Turkmens.</v>
    <v>9808</v>
    <v>9809</v>
    <v>9810</v>
    <v>1412</v>
    <v>9811</v>
    <v>9812</v>
    <v>9813</v>
    <v>9814</v>
    <v>9501</v>
    <v>9806</v>
    <v>9816</v>
    <v>9817</v>
    <v>9818</v>
    <v>3734</v>
    <v>2356</v>
    <v>Turkmenistan</v>
    <v>National anthem of Turkmenistan</v>
    <v>9819</v>
    <v>Turkmenistan</v>
    <v>9820</v>
    <v>9821</v>
    <v>9822</v>
    <v>2643</v>
    <v>4433</v>
    <v>5079</v>
    <v>5158</v>
    <v>8343</v>
    <v>1075</v>
    <v>2645</v>
    <v>9823</v>
    <v>9829</v>
    <v>9830</v>
    <v>9831</v>
    <v>Turkmenistan</v>
    <v>9832</v>
    <v>mdp/vdpid/238</v>
  </rv>
  <rv s="0">
    <v>536870912</v>
    <v>Tuvalu</v>
    <v>bb5acbbf-f8c0-1043-b404-d55ae0eb22b2</v>
    <v>en-US</v>
    <v>Map</v>
  </rv>
  <rv s="1">
    <fb>0.59999998410542699</fb>
    <v>28</v>
  </rv>
  <rv s="1">
    <fb>26</fb>
    <v>29</v>
  </rv>
  <rv s="1">
    <fb>688</fb>
    <v>31</v>
  </rv>
  <rv s="0">
    <v>536870912</v>
    <v>Funafuti</v>
    <v>5d09e1a9-6309-4ead-bcd0-d3ce71ae25d1</v>
    <v>en-US</v>
    <v>Map</v>
  </rv>
  <rv s="1">
    <fb>11.000999999999999</fb>
    <v>29</v>
  </rv>
  <rv s="1">
    <fb>47271463.329857498</fb>
    <v>34</v>
  </rv>
  <rv s="1">
    <fb>0.86029889999999998</fb>
    <v>28</v>
  </rv>
  <rv s="1">
    <fb>20.6</fb>
    <v>36</v>
  </rv>
  <rv s="0">
    <v>805306368</v>
    <v>Kausea Natano (Prime Minister)</v>
    <v>7c0661a0-ec96-e44d-5d59-eaf9fe8aa2b0</v>
    <v>en-US</v>
    <v>Generic</v>
  </rv>
  <rv s="3">
    <v>549</v>
  </rv>
  <rv s="4">
    <v>https://www.bing.com/search?q=tuvalu&amp;form=skydnc</v>
    <v>Learn more on Bing</v>
  </rv>
  <rv s="3">
    <v>550</v>
  </rv>
  <rv s="1">
    <fb>7.4982205000000005E-3</fb>
    <v>28</v>
  </rv>
  <rv s="1">
    <fb>0.91739999999999999</fb>
    <v>30</v>
  </rv>
  <rv s="1">
    <fb>11646</fb>
    <v>29</v>
  </rv>
  <rv s="0">
    <v>536870912</v>
    <v>Nukufetau</v>
    <v>e979f943-7b76-4e58-9084-d79bee81df05</v>
    <v>en-US</v>
    <v>Map</v>
  </rv>
  <rv s="0">
    <v>536870912</v>
    <v>Nanumanga</v>
    <v>50e38123-ed0a-819b-006d-bc6d76062b9c</v>
    <v>en-US</v>
    <v>Map</v>
  </rv>
  <rv s="0">
    <v>536870912</v>
    <v>Vaitupu</v>
    <v>7a783d42-e870-cb58-2e37-25cb48ac063c</v>
    <v>en-US</v>
    <v>Map</v>
  </rv>
  <rv s="0">
    <v>536870912</v>
    <v>Nanumea</v>
    <v>ead31927-9063-4b73-8408-789cc726b593</v>
    <v>en-US</v>
    <v>Map</v>
  </rv>
  <rv s="0">
    <v>536870912</v>
    <v>Nukulaelae</v>
    <v>b6a3b157-2ce1-414e-8b29-5b0070c0162f</v>
    <v>en-US</v>
    <v>Map</v>
  </rv>
  <rv s="0">
    <v>536870912</v>
    <v>Niutao</v>
    <v>bb3be4e2-5146-513c-cfad-9ed89400c22c</v>
    <v>en-US</v>
    <v>Map</v>
  </rv>
  <rv s="0">
    <v>536870912</v>
    <v>Nui</v>
    <v>7ee34ca4-de8a-526c-91e3-a47f06228d59</v>
    <v>en-US</v>
    <v>Map</v>
  </rv>
  <rv s="3">
    <v>551</v>
  </rv>
  <rv s="3">
    <v>552</v>
  </rv>
  <rv s="1">
    <fb>7362</fb>
    <v>29</v>
  </rv>
  <rv s="86">
    <v>#VALUE!</v>
    <v>en-US</v>
    <v>bb5acbbf-f8c0-1043-b404-d55ae0eb22b2</v>
    <v>536870912</v>
    <v>1</v>
    <v>1849</v>
    <v>1850</v>
    <v>Tuvalu</v>
    <v>24</v>
    <v>49</v>
    <v>Map</v>
    <v>26</v>
    <v>1851</v>
    <v>TV</v>
    <v>9835</v>
    <v>9836</v>
    <v>9837</v>
    <v>9838</v>
    <v>9839</v>
    <v>AUD</v>
    <v>Tuvalu is an island country in the Polynesian subregion of Oceania in the Pacific Ocean. Its islands are situated about midway between Hawaii and Australia. They lie east-northeast of the Santa Cruz Islands, northeast of Vanuatu, southeast of Nauru, south of Kiribati, west of Tokelau, northwest of Samoa and Wallis and Futuna, and north of Fiji. Tuvalu is composed of three reef islands and six atolls. They are spread out between the latitude of 5° and 10° south and between the longitude of 176° and 180°. They lie west of the International Date Line. Tuvalu has a population of 10,507. The total land area of the islands of Tuvalu is 26 square kilometres.</v>
    <v>2791</v>
    <v>9840</v>
    <v>9841</v>
    <v>9842</v>
    <v>8513</v>
    <v>9844</v>
    <v>9845</v>
    <v>Tuvalu</v>
    <v>Tuvalu mo te Atua</v>
    <v>9846</v>
    <v>Tuvalu</v>
    <v>9847</v>
    <v>9848</v>
    <v>9849</v>
    <v>1581</v>
    <v>8509</v>
    <v>8203</v>
    <v>1259</v>
    <v>3850</v>
    <v>687</v>
    <v>1652</v>
    <v>9857</v>
    <v>9858</v>
    <v>Tuvalu</v>
    <v>9859</v>
    <v>mdp/vdpid/236</v>
  </rv>
  <rv s="0">
    <v>536870912</v>
    <v>Uganda</v>
    <v>7d4e292c-ed0f-b242-321c-a056c115e6cc</v>
    <v>en-US</v>
    <v>Map</v>
  </rv>
  <rv s="1">
    <fb>0.71888090963494899</fb>
    <v>28</v>
  </rv>
  <rv s="1">
    <fb>241038</fb>
    <v>29</v>
  </rv>
  <rv s="1">
    <fb>46000</fb>
    <v>29</v>
  </rv>
  <rv s="1">
    <fb>38.134999999999998</fb>
    <v>30</v>
  </rv>
  <rv s="1">
    <fb>256</fb>
    <v>31</v>
  </rv>
  <rv s="0">
    <v>536870912</v>
    <v>Kampala</v>
    <v>67dc76a5-510b-2628-8dfa-cbbf87564c1c</v>
    <v>en-US</v>
    <v>Map</v>
  </rv>
  <rv s="1">
    <fb>5680.183</fb>
    <v>29</v>
  </rv>
  <rv s="1">
    <fb>173.871268176331</fb>
    <v>32</v>
  </rv>
  <rv s="1">
    <fb>2.8690942502055398E-2</fb>
    <v>28</v>
  </rv>
  <rv s="1">
    <fb>4.9550000000000001</fb>
    <v>30</v>
  </rv>
  <rv s="1">
    <fb>9.6838223061446696E-2</fb>
    <v>28</v>
  </rv>
  <rv s="1">
    <fb>0.94</fb>
    <v>33</v>
  </rv>
  <rv s="1">
    <fb>34387229486.400803</fb>
    <v>34</v>
  </rv>
  <rv s="1">
    <fb>1.0270471000000001</fb>
    <v>28</v>
  </rv>
  <rv s="1">
    <fb>4.8366400000000004E-2</fb>
    <v>28</v>
  </rv>
  <rv s="1">
    <fb>33.799999999999997</fb>
    <v>36</v>
  </rv>
  <rv s="0">
    <v>536870912</v>
    <v>Buganda</v>
    <v>3526dcf9-efa1-03d2-0e44-632a3fb54715</v>
    <v>en-US</v>
    <v>Map</v>
  </rv>
  <rv s="0">
    <v>805306368</v>
    <v>Yoweri Museveni (President)</v>
    <v>64dcefe8-9e50-6c08-a717-3213c308913a</v>
    <v>en-US</v>
    <v>Generic</v>
  </rv>
  <rv s="0">
    <v>805306368</v>
    <v>Jessica Alupo (Vice President)</v>
    <v>d4586258-cc35-d9b7-4504-0bcd193c3259</v>
    <v>en-US</v>
    <v>Generic</v>
  </rv>
  <rv s="3">
    <v>553</v>
  </rv>
  <rv s="4">
    <v>https://www.bing.com/search?q=uganda&amp;form=skydnc</v>
    <v>Learn more on Bing</v>
  </rv>
  <rv s="1">
    <fb>62.972999999999999</fb>
    <v>36</v>
  </rv>
  <rv s="1">
    <fb>375</fb>
    <v>36</v>
  </rv>
  <rv s="1">
    <fb>0.01</fb>
    <v>33</v>
  </rv>
  <rv s="1">
    <fb>0.40501093429999996</fb>
    <v>28</v>
  </rv>
  <rv s="1">
    <fb>0.16800000000000001</fb>
    <v>30</v>
  </rv>
  <rv s="1">
    <fb>44269594</fb>
    <v>29</v>
  </rv>
  <rv s="1">
    <fb>0.34200000000000003</fb>
    <v>28</v>
  </rv>
  <rv s="1">
    <fb>2.5000000000000001E-2</fb>
    <v>28</v>
  </rv>
  <rv s="1">
    <fb>0.703369979858398</fb>
    <v>28</v>
  </rv>
  <rv s="0">
    <v>536870912</v>
    <v>Mubende District</v>
    <v>3cbf7551-fa5f-aad7-9286-d23f5d922824</v>
    <v>en-US</v>
    <v>Map</v>
  </rv>
  <rv s="0">
    <v>536870912</v>
    <v>Bundibugyo District</v>
    <v>5070546d-172d-504d-84b2-cb60beaa53cb</v>
    <v>en-US</v>
    <v>Map</v>
  </rv>
  <rv s="0">
    <v>536870912</v>
    <v>Kamuli District</v>
    <v>2ab20290-b9ef-ff6d-5a71-a1488c48dba9</v>
    <v>en-US</v>
    <v>Map</v>
  </rv>
  <rv s="0">
    <v>536870912</v>
    <v>Kapchorwa District</v>
    <v>a10a6813-4134-8e2a-ab93-5b103a547690</v>
    <v>en-US</v>
    <v>Map</v>
  </rv>
  <rv s="0">
    <v>536870912</v>
    <v>Mpigi District</v>
    <v>a40a0def-8780-45c6-e099-6aa139f00ea5</v>
    <v>en-US</v>
    <v>Map</v>
  </rv>
  <rv s="0">
    <v>536870912</v>
    <v>Wakiso District</v>
    <v>92994034-0e70-8ea3-c37f-3ecbeff6f9bf</v>
    <v>en-US</v>
    <v>Map</v>
  </rv>
  <rv s="0">
    <v>536870912</v>
    <v>Nebbi District</v>
    <v>dc446f39-de00-40cb-995a-214cc7bf68db</v>
    <v>en-US</v>
    <v>Map</v>
  </rv>
  <rv s="0">
    <v>536870912</v>
    <v>Rukungiri District</v>
    <v>630e5dde-32bd-e5c3-c218-8f587b1061df</v>
    <v>en-US</v>
    <v>Map</v>
  </rv>
  <rv s="0">
    <v>536870912</v>
    <v>Kayunga District</v>
    <v>370c3c3a-0e9d-db15-f2d2-412b1843cdb4</v>
    <v>en-US</v>
    <v>Map</v>
  </rv>
  <rv s="0">
    <v>536870912</v>
    <v>Ntungamo District</v>
    <v>469cac16-03ad-c4e1-11a8-d287cb371cb5</v>
    <v>en-US</v>
    <v>Map</v>
  </rv>
  <rv s="0">
    <v>536870912</v>
    <v>Kaabong District</v>
    <v>91b83a77-147e-9a6c-bbf8-4101cc86b1c7</v>
    <v>en-US</v>
    <v>Map</v>
  </rv>
  <rv s="0">
    <v>536870912</v>
    <v>Gulu District</v>
    <v>5c0ee095-c4e1-a7d2-497f-be1b6a1eb173</v>
    <v>en-US</v>
    <v>Map</v>
  </rv>
  <rv s="0">
    <v>536870912</v>
    <v>Kibaale District</v>
    <v>485b9be2-73eb-235b-ff88-53e8af67fdd2</v>
    <v>en-US</v>
    <v>Map</v>
  </rv>
  <rv s="0">
    <v>536870912</v>
    <v>Busia District</v>
    <v>17e18ab6-99aa-b26b-5dad-972405c9cef1</v>
    <v>en-US</v>
    <v>Map</v>
  </rv>
  <rv s="0">
    <v>536870912</v>
    <v>Kisoro District</v>
    <v>76a0add3-0ea7-4a53-0204-438f9d016993</v>
    <v>en-US</v>
    <v>Map</v>
  </rv>
  <rv s="0">
    <v>536870912</v>
    <v>Tororo District</v>
    <v>dce4500c-36f9-2b4c-f31f-96d86bde4f96</v>
    <v>en-US</v>
    <v>Map</v>
  </rv>
  <rv s="0">
    <v>536870912</v>
    <v>Masindi District</v>
    <v>bfcc000b-e7b3-cc6c-8ecb-81a5d281523c</v>
    <v>en-US</v>
    <v>Map</v>
  </rv>
  <rv s="0">
    <v>536870912</v>
    <v>Hoima District</v>
    <v>c88659b1-d54d-0803-c9db-28c20330b186</v>
    <v>en-US</v>
    <v>Map</v>
  </rv>
  <rv s="0">
    <v>536870912</v>
    <v>Kyenjojo District</v>
    <v>e6967dc8-9abc-c412-90c2-8ad0876a1536</v>
    <v>en-US</v>
    <v>Map</v>
  </rv>
  <rv s="0">
    <v>536870912</v>
    <v>Sironko District</v>
    <v>2b6fab9c-0eff-254e-b2c3-6da8a6a6badc</v>
    <v>en-US</v>
    <v>Map</v>
  </rv>
  <rv s="0">
    <v>536870912</v>
    <v>Kitgum District</v>
    <v>50215a5b-1892-7209-2bd3-698149bfa23b</v>
    <v>en-US</v>
    <v>Map</v>
  </rv>
  <rv s="0">
    <v>536870912</v>
    <v>Kiruhura District</v>
    <v>6b35e7d6-57b4-ef6d-4ffa-c04a106794c9</v>
    <v>en-US</v>
    <v>Map</v>
  </rv>
  <rv s="0">
    <v>536870912</v>
    <v>Iganga District</v>
    <v>26be4719-c7f6-c6a8-a9a8-77855569bf38</v>
    <v>en-US</v>
    <v>Map</v>
  </rv>
  <rv s="0">
    <v>536870912</v>
    <v>Kalangala District</v>
    <v>58006821-1b21-7c0d-aa1a-cc52a621c055</v>
    <v>en-US</v>
    <v>Map</v>
  </rv>
  <rv s="0">
    <v>536870912</v>
    <v>Bushenyi District</v>
    <v>b510ce84-718b-5a27-dea9-1001b7f638bb</v>
    <v>en-US</v>
    <v>Map</v>
  </rv>
  <rv s="0">
    <v>536870912</v>
    <v>Kasese District</v>
    <v>921b9091-cac8-b129-f1b4-b2306086d5a1</v>
    <v>en-US</v>
    <v>Map</v>
  </rv>
  <rv s="0">
    <v>536870912</v>
    <v>Sembabule District</v>
    <v>33029761-5f47-be41-6171-3b18eae54c98</v>
    <v>en-US</v>
    <v>Map</v>
  </rv>
  <rv s="0">
    <v>536870912</v>
    <v>Luweero District</v>
    <v>c392e326-e5cc-b98d-074d-67f021fc0fd5</v>
    <v>en-US</v>
    <v>Map</v>
  </rv>
  <rv s="0">
    <v>536870912</v>
    <v>Adjumani District</v>
    <v>f1ccc807-1fbf-9ec8-576c-bb8edfa3d2f0</v>
    <v>en-US</v>
    <v>Map</v>
  </rv>
  <rv s="0">
    <v>536870912</v>
    <v>Jinja District</v>
    <v>391480b0-1696-2af0-5402-d63f88f6a374</v>
    <v>en-US</v>
    <v>Map</v>
  </rv>
  <rv s="0">
    <v>536870912</v>
    <v>Nakasongola District</v>
    <v>5b572f0b-1499-e070-55f3-965f13ba8e82</v>
    <v>en-US</v>
    <v>Map</v>
  </rv>
  <rv s="0">
    <v>536870912</v>
    <v>Arua District</v>
    <v>d10bc05c-b917-5132-fc07-c25892a2104a</v>
    <v>en-US</v>
    <v>Map</v>
  </rv>
  <rv s="0">
    <v>536870912</v>
    <v>Katakwi District</v>
    <v>6a7d6c62-081e-feef-1891-12a7d94affaa</v>
    <v>en-US</v>
    <v>Map</v>
  </rv>
  <rv s="0">
    <v>536870912</v>
    <v>Mukono District</v>
    <v>e480dfcc-09c7-9c93-4144-80ef8b7bdfc6</v>
    <v>en-US</v>
    <v>Map</v>
  </rv>
  <rv s="0">
    <v>536870912</v>
    <v>Masaka District</v>
    <v>fdbaf2dc-1526-073f-4c14-17bbfaaea07f</v>
    <v>en-US</v>
    <v>Map</v>
  </rv>
  <rv s="0">
    <v>536870912</v>
    <v>Mbale District</v>
    <v>43976d14-a481-641c-05cf-fcfc64808710</v>
    <v>en-US</v>
    <v>Map</v>
  </rv>
  <rv s="0">
    <v>536870912</v>
    <v>Soroti District</v>
    <v>4d164bfe-cb33-98ab-4b82-d2bcf1e0e8d9</v>
    <v>en-US</v>
    <v>Map</v>
  </rv>
  <rv s="0">
    <v>536870912</v>
    <v>Kabale District</v>
    <v>dfad3502-a75c-be56-bf1e-0e579198a3c1</v>
    <v>en-US</v>
    <v>Map</v>
  </rv>
  <rv s="0">
    <v>536870912</v>
    <v>Bukwo District</v>
    <v>b0ac9f47-f5ef-8f68-b61f-1bb7249dce79</v>
    <v>en-US</v>
    <v>Map</v>
  </rv>
  <rv s="0">
    <v>536870912</v>
    <v>Kotido District</v>
    <v>bc702f99-12ce-1a40-b9a7-4052844938fd</v>
    <v>en-US</v>
    <v>Map</v>
  </rv>
  <rv s="0">
    <v>536870912</v>
    <v>Kabarole District</v>
    <v>f4797522-0c91-ea89-11cb-574094365b9f</v>
    <v>en-US</v>
    <v>Map</v>
  </rv>
  <rv s="0">
    <v>536870912</v>
    <v>Bududa District</v>
    <v>8657e48e-c424-565b-31db-ec71b8d19f95</v>
    <v>en-US</v>
    <v>Map</v>
  </rv>
  <rv s="0">
    <v>536870912</v>
    <v>Yumbe District</v>
    <v>9b6d24af-f700-20f2-bae5-f166b7710505</v>
    <v>en-US</v>
    <v>Map</v>
  </rv>
  <rv s="0">
    <v>536870912</v>
    <v>Rakai District</v>
    <v>c49b1a37-023c-a446-57a8-ae53ec038f4a</v>
    <v>en-US</v>
    <v>Map</v>
  </rv>
  <rv s="0">
    <v>536870912</v>
    <v>Kanungu District</v>
    <v>783daab0-54ba-da4d-8fed-48310841ca5c</v>
    <v>en-US</v>
    <v>Map</v>
  </rv>
  <rv s="0">
    <v>536870912</v>
    <v>Pader District</v>
    <v>d87460b6-de91-068e-d672-471043777b03</v>
    <v>en-US</v>
    <v>Map</v>
  </rv>
  <rv s="0">
    <v>536870912</v>
    <v>Moyo District</v>
    <v>fae9c60f-c426-b205-4769-62bdbade277f</v>
    <v>en-US</v>
    <v>Map</v>
  </rv>
  <rv s="0">
    <v>536870912</v>
    <v>Apac District</v>
    <v>105fe9c4-60a3-c53a-4273-31345d63648f</v>
    <v>en-US</v>
    <v>Map</v>
  </rv>
  <rv s="0">
    <v>536870912</v>
    <v>Mityana District</v>
    <v>349d406a-b304-30dd-2477-b8c66412da0f</v>
    <v>en-US</v>
    <v>Map</v>
  </rv>
  <rv s="0">
    <v>536870912</v>
    <v>Bugiri District</v>
    <v>cd2c9903-0268-600c-2301-b18517147e32</v>
    <v>en-US</v>
    <v>Map</v>
  </rv>
  <rv s="0">
    <v>536870912</v>
    <v>Kumi District</v>
    <v>e6191e07-e190-3dfd-23bb-afebb37771aa</v>
    <v>en-US</v>
    <v>Map</v>
  </rv>
  <rv s="0">
    <v>536870912</v>
    <v>Kamwenge District</v>
    <v>3f708bdd-7305-f197-4802-a9576e4317e7</v>
    <v>en-US</v>
    <v>Map</v>
  </rv>
  <rv s="0">
    <v>536870912</v>
    <v>Namutumba District</v>
    <v>6402dcf1-8914-1dce-87a0-1d38079f98c1</v>
    <v>en-US</v>
    <v>Map</v>
  </rv>
  <rv s="0">
    <v>536870912</v>
    <v>Kiboga District</v>
    <v>7098ef10-c952-8824-8790-67b6e0941d29</v>
    <v>en-US</v>
    <v>Map</v>
  </rv>
  <rv s="0">
    <v>536870912</v>
    <v>Mayuge District</v>
    <v>56dc6b83-adb7-85f5-76cf-152842f1a9fb</v>
    <v>en-US</v>
    <v>Map</v>
  </rv>
  <rv s="0">
    <v>536870912</v>
    <v>Moroto District</v>
    <v>dc0215d6-6809-a84b-50db-cf59190a5e3c</v>
    <v>en-US</v>
    <v>Map</v>
  </rv>
  <rv s="0">
    <v>536870912</v>
    <v>Gomba District</v>
    <v>708b530f-631c-49cc-b584-8772420f1bd6</v>
    <v>en-US</v>
    <v>Map</v>
  </rv>
  <rv s="0">
    <v>536870912</v>
    <v>Abim District</v>
    <v>29419ebc-02d5-d463-1718-3ddb57ae5fa8</v>
    <v>en-US</v>
    <v>Map</v>
  </rv>
  <rv s="0">
    <v>536870912</v>
    <v>Buvuma District</v>
    <v>416c9b18-8eab-41df-90f0-a88344a8ff8e</v>
    <v>en-US</v>
    <v>Map</v>
  </rv>
  <rv s="0">
    <v>536870912</v>
    <v>Kaberamaido District</v>
    <v>ba81d5dd-db0c-6458-874d-9b6520a4f927</v>
    <v>en-US</v>
    <v>Map</v>
  </rv>
  <rv s="0">
    <v>536870912</v>
    <v>Koboko District</v>
    <v>27d6756f-de04-c1aa-6001-e4dbf8cdea9c</v>
    <v>en-US</v>
    <v>Map</v>
  </rv>
  <rv s="0">
    <v>536870912</v>
    <v>Pallisa District</v>
    <v>118ed6a1-7a16-b582-2fe5-b5756970beac</v>
    <v>en-US</v>
    <v>Map</v>
  </rv>
  <rv s="0">
    <v>536870912</v>
    <v>Nakapiripirit District</v>
    <v>b0413110-b35a-5dc4-d613-1884a3a3f825</v>
    <v>en-US</v>
    <v>Map</v>
  </rv>
  <rv s="0">
    <v>536870912</v>
    <v>Budaka District</v>
    <v>d498d986-dc74-9fb3-d622-049468a3ca7c</v>
    <v>en-US</v>
    <v>Map</v>
  </rv>
  <rv s="0">
    <v>536870912</v>
    <v>Amuru District</v>
    <v>d9026d8b-8b48-53b6-c503-538a14819689</v>
    <v>en-US</v>
    <v>Map</v>
  </rv>
  <rv s="0">
    <v>536870912</v>
    <v>Amolatar District</v>
    <v>a09c2577-38a8-d27b-ea09-771cc3fac468</v>
    <v>en-US</v>
    <v>Map</v>
  </rv>
  <rv s="0">
    <v>536870912</v>
    <v>Lira District</v>
    <v>27bfe193-81e1-de65-9276-6a05bec4202c</v>
    <v>en-US</v>
    <v>Map</v>
  </rv>
  <rv s="0">
    <v>536870912</v>
    <v>Kiryandongo District</v>
    <v>5e41d164-5f19-e9a8-af85-bd30778b9e78</v>
    <v>en-US</v>
    <v>Map</v>
  </rv>
  <rv s="0">
    <v>536870912</v>
    <v>Isingiro District</v>
    <v>bd8b4022-a46f-425a-8116-afb371a30b09</v>
    <v>en-US</v>
    <v>Map</v>
  </rv>
  <rv s="0">
    <v>536870912</v>
    <v>Ibanda District</v>
    <v>4c4632c3-35e2-d358-9121-e37a61d23cdc</v>
    <v>en-US</v>
    <v>Map</v>
  </rv>
  <rv s="0">
    <v>536870912</v>
    <v>Nakaseke District</v>
    <v>5c0e5eb9-7540-dcb2-c61f-7f163e27ca0d</v>
    <v>en-US</v>
    <v>Map</v>
  </rv>
  <rv s="0">
    <v>536870912</v>
    <v>Buikwe District</v>
    <v>f2d05439-5ff8-6b50-30cf-2de0bd18486b</v>
    <v>en-US</v>
    <v>Map</v>
  </rv>
  <rv s="0">
    <v>536870912</v>
    <v>Lwengo District</v>
    <v>00af7840-bc24-7461-e13d-426be139ba35</v>
    <v>en-US</v>
    <v>Map</v>
  </rv>
  <rv s="0">
    <v>536870912</v>
    <v>Butaleja District</v>
    <v>6ec87612-56ac-797c-19ca-04732aa20455</v>
    <v>en-US</v>
    <v>Map</v>
  </rv>
  <rv s="0">
    <v>536870912</v>
    <v>Bukedea District</v>
    <v>f8770798-37e6-8c33-0dcb-ba1e6fc8264f</v>
    <v>en-US</v>
    <v>Map</v>
  </rv>
  <rv s="0">
    <v>536870912</v>
    <v>Kaliro District</v>
    <v>d25ae4be-60c8-28ad-b542-0579eb5e5e08</v>
    <v>en-US</v>
    <v>Map</v>
  </rv>
  <rv s="0">
    <v>536870912</v>
    <v>Maracha District</v>
    <v>f49a2190-86b5-4a0c-9af1-e39345080f68</v>
    <v>en-US</v>
    <v>Map</v>
  </rv>
  <rv s="0">
    <v>536870912</v>
    <v>Buyende District</v>
    <v>8076d2d9-f5c3-a7d3-0508-44efbb5cb9f9</v>
    <v>en-US</v>
    <v>Map</v>
  </rv>
  <rv s="0">
    <v>536870912</v>
    <v>Kalungu District</v>
    <v>6c800f8c-8e3e-ff73-84fd-7d26b506a62c</v>
    <v>en-US</v>
    <v>Map</v>
  </rv>
  <rv s="0">
    <v>536870912</v>
    <v>Lyantonde District</v>
    <v>96a41db4-7c72-96b4-2716-be8ff9b54bc1</v>
    <v>en-US</v>
    <v>Map</v>
  </rv>
  <rv s="0">
    <v>536870912</v>
    <v>Butambala District</v>
    <v>1696851b-eca8-466d-8416-035ee72a7504</v>
    <v>en-US</v>
    <v>Map</v>
  </rv>
  <rv s="0">
    <v>536870912</v>
    <v>Namayingo District</v>
    <v>9df0191e-0c52-3bbd-6550-761b97792eaf</v>
    <v>en-US</v>
    <v>Map</v>
  </rv>
  <rv s="0">
    <v>536870912</v>
    <v>Rubirizi District</v>
    <v>cb6b8cb7-2962-5fc6-1822-dc2db8f09c3d</v>
    <v>en-US</v>
    <v>Map</v>
  </rv>
  <rv s="0">
    <v>536870912</v>
    <v>Mitooma District</v>
    <v>152412be-02d2-bc45-3f5e-170438024993</v>
    <v>en-US</v>
    <v>Map</v>
  </rv>
  <rv s="0">
    <v>536870912</v>
    <v>Luuka District</v>
    <v>1c905aa8-cfad-c3c3-7dd1-44006298f4d6</v>
    <v>en-US</v>
    <v>Map</v>
  </rv>
  <rv s="0">
    <v>536870912</v>
    <v>Buliisa District</v>
    <v>cd8e84d5-4bb8-4f3c-a0b5-d8872f3b9bb6</v>
    <v>en-US</v>
    <v>Map</v>
  </rv>
  <rv s="0">
    <v>536870912</v>
    <v>Kole District</v>
    <v>5b170021-649b-a2a0-8c68-7baca0933acb</v>
    <v>en-US</v>
    <v>Map</v>
  </rv>
  <rv s="0">
    <v>536870912</v>
    <v>Kibuku District</v>
    <v>7c9a91b5-1b20-c9bf-b578-ccc27a797688</v>
    <v>en-US</v>
    <v>Map</v>
  </rv>
  <rv s="0">
    <v>536870912</v>
    <v>Buhweju District</v>
    <v>79190a2f-d12c-433e-764a-b3471324f6d6</v>
    <v>en-US</v>
    <v>Map</v>
  </rv>
  <rv s="0">
    <v>536870912</v>
    <v>Kyankwanzi District</v>
    <v>4e677004-908e-1591-6fdf-cb50ffe78955</v>
    <v>en-US</v>
    <v>Map</v>
  </rv>
  <rv s="0">
    <v>536870912</v>
    <v>Dokolo District</v>
    <v>8251b00b-c485-1978-73e7-88bcde6320d4</v>
    <v>en-US</v>
    <v>Map</v>
  </rv>
  <rv s="0">
    <v>536870912</v>
    <v>Amuria District</v>
    <v>62b6eaa7-09bf-3e57-dd64-6e07cefb791c</v>
    <v>en-US</v>
    <v>Map</v>
  </rv>
  <rv s="0">
    <v>536870912</v>
    <v>Manafwa District</v>
    <v>c3af2571-26f0-4cdc-8404-f925367b46ab</v>
    <v>en-US</v>
    <v>Map</v>
  </rv>
  <rv s="0">
    <v>536870912</v>
    <v>Oyam District</v>
    <v>74e5f8bd-ae17-ac2f-cc45-97ac94fad502</v>
    <v>en-US</v>
    <v>Map</v>
  </rv>
  <rv s="0">
    <v>536870912</v>
    <v>Zombo District</v>
    <v>ae245e52-5be7-fe52-70bb-b4d848626fb6</v>
    <v>en-US</v>
    <v>Map</v>
  </rv>
  <rv s="0">
    <v>536870912</v>
    <v>Kyegegwa District</v>
    <v>ded72a78-23a1-49df-b898-21114048313a</v>
    <v>en-US</v>
    <v>Map</v>
  </rv>
  <rv s="0">
    <v>536870912</v>
    <v>Amudat District</v>
    <v>ecc13e2b-baa6-8e85-4b58-8d2b49796271</v>
    <v>en-US</v>
    <v>Map</v>
  </rv>
  <rv s="0">
    <v>536870912</v>
    <v>Ngora District</v>
    <v>36906f64-bf0f-b140-6046-bb958997fe07</v>
    <v>en-US</v>
    <v>Map</v>
  </rv>
  <rv s="0">
    <v>536870912</v>
    <v>Bukomansimbi District</v>
    <v>8ec77aae-1d78-247d-142a-a1b24a683ac6</v>
    <v>en-US</v>
    <v>Map</v>
  </rv>
  <rv s="0">
    <v>536870912</v>
    <v>Alebtong District</v>
    <v>6b1f40e5-ee78-1be9-f408-14344b3ca2cd</v>
    <v>en-US</v>
    <v>Map</v>
  </rv>
  <rv s="0">
    <v>536870912</v>
    <v>Bulambuli District</v>
    <v>0157d6f5-cb41-a186-0cdd-b0e889f2633d</v>
    <v>en-US</v>
    <v>Map</v>
  </rv>
  <rv s="0">
    <v>536870912</v>
    <v>Serere District</v>
    <v>91191892-8a33-db6c-26ac-5caaefce7c56</v>
    <v>en-US</v>
    <v>Map</v>
  </rv>
  <rv s="0">
    <v>536870912</v>
    <v>Kween District</v>
    <v>14446749-1edf-430d-a957-9549fad0639f</v>
    <v>en-US</v>
    <v>Map</v>
  </rv>
  <rv s="0">
    <v>536870912</v>
    <v>Agago District</v>
    <v>b222976f-8edd-b694-6458-aa73ed6b3813</v>
    <v>en-US</v>
    <v>Map</v>
  </rv>
  <rv s="0">
    <v>536870912</v>
    <v>Napak District</v>
    <v>2623ca7b-24ff-6bc5-0f7f-54cf577efb03</v>
    <v>en-US</v>
    <v>Map</v>
  </rv>
  <rv s="0">
    <v>536870912</v>
    <v>Otuke District</v>
    <v>2996036d-3a48-3622-acc9-95d959d4a908</v>
    <v>en-US</v>
    <v>Map</v>
  </rv>
  <rv s="0">
    <v>536870912</v>
    <v>Ntoroko District</v>
    <v>c9888485-ec74-39ba-61aa-c26227c200d9</v>
    <v>en-US</v>
    <v>Map</v>
  </rv>
  <rv s="0">
    <v>536870912</v>
    <v>Nwoya District</v>
    <v>f3e049a4-0c17-ce1b-c574-2bfc5b84979b</v>
    <v>en-US</v>
    <v>Map</v>
  </rv>
  <rv s="0">
    <v>536870912</v>
    <v>Lamwo District</v>
    <v>b403abf2-5a6e-7a8e-2a9a-1322456652fa</v>
    <v>en-US</v>
    <v>Map</v>
  </rv>
  <rv s="3">
    <v>554</v>
  </rv>
  <rv s="1">
    <fb>0.117391967515158</fb>
    <v>28</v>
  </rv>
  <rv s="1">
    <fb>1.8430000543594401E-2</fb>
    <v>37</v>
  </rv>
  <rv s="1">
    <fb>10784516</fb>
    <v>29</v>
  </rv>
  <rv s="25">
    <v>#VALUE!</v>
    <v>en-US</v>
    <v>7d4e292c-ed0f-b242-321c-a056c115e6cc</v>
    <v>536870912</v>
    <v>1</v>
    <v>1861</v>
    <v>327</v>
    <v>Uganda</v>
    <v>24</v>
    <v>49</v>
    <v>Map</v>
    <v>26</v>
    <v>1862</v>
    <v>UG</v>
    <v>9862</v>
    <v>9863</v>
    <v>9864</v>
    <v>9865</v>
    <v>9866</v>
    <v>9867</v>
    <v>9868</v>
    <v>9869</v>
    <v>9870</v>
    <v>UGX</v>
    <v>Uganda, officially the Republic of Uganda, is a landlocked country in East Africa. The country is bordered to the East by Kenya, to the North by South Sudan, to the west by the Democratic Republic of the Congo, to the south-west by Rwanda, and to the south by Tanzania. The Southern part of the country includes a substantial portion of Lake Victoria, shared with Kenya and Tanzania. Uganda is in the African Great Lakes region. Uganda also lies within the Nile basin and has a varied but generally a modified equatorial climate. It has a population of over 42 million, of which 8.5 million live in the capital and largest city of Kampala.</v>
    <v>9871</v>
    <v>9872</v>
    <v>9873</v>
    <v>9874</v>
    <v>9875</v>
    <v>9876</v>
    <v>9877</v>
    <v>9878</v>
    <v>9881</v>
    <v>9882</v>
    <v>9883</v>
    <v>9884</v>
    <v>9885</v>
    <v>Uganda</v>
    <v>Oh Uganda, Land of Beauty</v>
    <v>5074</v>
    <v>Republic of Uganda</v>
    <v>9886</v>
    <v>9887</v>
    <v>9888</v>
    <v>321</v>
    <v>9889</v>
    <v>5503</v>
    <v>9890</v>
    <v>8343</v>
    <v>2855</v>
    <v>874</v>
    <v>9891</v>
    <v>10001</v>
    <v>10002</v>
    <v>2328</v>
    <v>2319</v>
    <v>10003</v>
    <v>Uganda</v>
    <v>10004</v>
    <v>mdp/vdpid/240</v>
  </rv>
  <rv s="0">
    <v>536870912</v>
    <v>Ukraine</v>
    <v>ad599477-9e6d-4a0e-bab5-0edf9db7115a</v>
    <v>en-US</v>
    <v>Map</v>
  </rv>
  <rv s="1">
    <fb>0.71665314436637995</fb>
    <v>28</v>
  </rv>
  <rv s="1">
    <fb>603550</fb>
    <v>29</v>
  </rv>
  <rv s="1">
    <fb>297000</fb>
    <v>29</v>
  </rv>
  <rv s="1">
    <fb>8.6999999999999993</fb>
    <v>30</v>
  </rv>
  <rv s="1">
    <fb>380</fb>
    <v>31</v>
  </rv>
  <rv s="0">
    <v>536870912</v>
    <v>Kyiv</v>
    <v>79c78723-042d-4572-bc87-599fa1203134</v>
    <v>en-US</v>
    <v>Map</v>
  </rv>
  <rv s="1">
    <fb>202249.71799999999</fb>
    <v>29</v>
  </rv>
  <rv s="1">
    <fb>281.658595641646</fb>
    <v>32</v>
  </rv>
  <rv s="1">
    <fb>7.8867174561113002E-2</fb>
    <v>28</v>
  </rv>
  <rv s="1">
    <fb>3418.56924154441</fb>
    <v>29</v>
  </rv>
  <rv s="1">
    <fb>1.3009999999999999</fb>
    <v>30</v>
  </rv>
  <rv s="1">
    <fb>0.167080388142165</fb>
    <v>28</v>
  </rv>
  <rv s="1">
    <fb>75.3495057807649</fb>
    <v>36</v>
  </rv>
  <rv s="1">
    <fb>153781069118.14801</fb>
    <v>34</v>
  </rv>
  <rv s="1">
    <fb>0.99040940000000011</fb>
    <v>28</v>
  </rv>
  <rv s="1">
    <fb>0.82671180000000011</fb>
    <v>28</v>
  </rv>
  <rv s="1">
    <fb>7.5</fb>
    <v>36</v>
  </rv>
  <rv s="3">
    <v>555</v>
  </rv>
  <rv s="4">
    <v>https://www.bing.com/search?q=ukraine&amp;form=skydnc</v>
    <v>Learn more on Bing</v>
  </rv>
  <rv s="1">
    <fb>71.582682926829307</fb>
    <v>36</v>
  </rv>
  <rv s="1">
    <fb>4415440000</fb>
    <v>34</v>
  </rv>
  <rv s="1">
    <fb>0.84</fb>
    <v>33</v>
  </rv>
  <rv s="3">
    <v>556</v>
  </rv>
  <rv s="1">
    <fb>0.47811215909999999</fb>
    <v>28</v>
  </rv>
  <rv s="1">
    <fb>2.9923000000000002</fb>
    <v>30</v>
  </rv>
  <rv s="1">
    <fb>44385155</fb>
    <v>29</v>
  </rv>
  <rv s="1">
    <fb>0.54151000976562502</fb>
    <v>28</v>
  </rv>
  <rv s="0">
    <v>536870912</v>
    <v>Sevastopol</v>
    <v>1d4e43aa-65a2-a88a-3324-a9ac6e098708</v>
    <v>en-US</v>
    <v>Map</v>
  </rv>
  <rv s="0">
    <v>536870912</v>
    <v>Cherkasy Oblast</v>
    <v>c9976b82-1310-ef4d-b0c9-a9afe6a1007f</v>
    <v>en-US</v>
    <v>Map</v>
  </rv>
  <rv s="0">
    <v>536870912</v>
    <v>Lviv Oblast</v>
    <v>aa5637b1-7fe1-a3c0-42df-6616eb84675a</v>
    <v>en-US</v>
    <v>Map</v>
  </rv>
  <rv s="0">
    <v>536870912</v>
    <v>Mykolaiv Oblast</v>
    <v>11f87280-610e-7272-da94-5f8890fcf23d</v>
    <v>en-US</v>
    <v>Map</v>
  </rv>
  <rv s="0">
    <v>536870912</v>
    <v>Donetsk Oblast</v>
    <v>66af6664-7bd4-318e-e6c4-a5eba1b797fa</v>
    <v>en-US</v>
    <v>Map</v>
  </rv>
  <rv s="0">
    <v>536870912</v>
    <v>Poltava Oblast</v>
    <v>e5ca22a5-cbe2-e9f8-df2a-c271030dccc7</v>
    <v>en-US</v>
    <v>Map</v>
  </rv>
  <rv s="0">
    <v>536870912</v>
    <v>Odessa Oblast</v>
    <v>ab1bf172-10d2-6650-704b-07f524561e0c</v>
    <v>en-US</v>
    <v>Map</v>
  </rv>
  <rv s="0">
    <v>536870912</v>
    <v>Khmelnytskyi Oblast</v>
    <v>d8d2d1e1-25b5-cc8e-95a9-dd2af8f5b7a7</v>
    <v>en-US</v>
    <v>Map</v>
  </rv>
  <rv s="0">
    <v>536870912</v>
    <v>Dnipropetrovsk Oblast</v>
    <v>83b98499-16b8-bb03-d593-dd4bdf6eca84</v>
    <v>en-US</v>
    <v>Map</v>
  </rv>
  <rv s="0">
    <v>536870912</v>
    <v>Luhansk Oblast</v>
    <v>cccfd56b-f7a9-dd2a-d268-68084adf28b4</v>
    <v>en-US</v>
    <v>Map</v>
  </rv>
  <rv s="0">
    <v>536870912</v>
    <v>Vinnytsia Oblast</v>
    <v>f740bcec-499b-0dee-db2b-31a5e212bb43</v>
    <v>en-US</v>
    <v>Map</v>
  </rv>
  <rv s="0">
    <v>536870912</v>
    <v>Kirovohrad Oblast</v>
    <v>ef8d4608-76c2-a832-264e-4cf51a0c5dbd</v>
    <v>en-US</v>
    <v>Map</v>
  </rv>
  <rv s="0">
    <v>536870912</v>
    <v>Sumy Oblast</v>
    <v>f7532844-70f6-fa1d-38eb-23fd0dbcb818</v>
    <v>en-US</v>
    <v>Map</v>
  </rv>
  <rv s="0">
    <v>536870912</v>
    <v>Zakarpattia Oblast</v>
    <v>2b40bf9f-f59e-2eda-4e2c-ab42a853d304</v>
    <v>en-US</v>
    <v>Map</v>
  </rv>
  <rv s="0">
    <v>536870912</v>
    <v>Kherson Oblast</v>
    <v>3d03caa9-910c-b257-2449-cb94ef57e497</v>
    <v>en-US</v>
    <v>Map</v>
  </rv>
  <rv s="0">
    <v>536870912</v>
    <v>Chernihiv Oblast</v>
    <v>4d3c108d-9f83-97bb-6c45-e5206908c9ba</v>
    <v>en-US</v>
    <v>Map</v>
  </rv>
  <rv s="0">
    <v>536870912</v>
    <v>Ivano-Frankivsk Oblast</v>
    <v>5ab8bbed-4d8c-3a6e-ce49-db79ef72183f</v>
    <v>en-US</v>
    <v>Map</v>
  </rv>
  <rv s="0">
    <v>536870912</v>
    <v>Chernivtsi Oblast</v>
    <v>2b816ee4-0e8d-8ada-257c-6b9b23a72ad0</v>
    <v>en-US</v>
    <v>Map</v>
  </rv>
  <rv s="0">
    <v>536870912</v>
    <v>Kharkiv Oblast</v>
    <v>80a0fd15-8a6f-05e0-ef8e-3ac5b137b76c</v>
    <v>en-US</v>
    <v>Map</v>
  </rv>
  <rv s="0">
    <v>536870912</v>
    <v>Rivne Oblast</v>
    <v>d6cdb68d-5af6-afd9-b456-affff06b0df7</v>
    <v>en-US</v>
    <v>Map</v>
  </rv>
  <rv s="0">
    <v>536870912</v>
    <v>Zhytomyr Oblast</v>
    <v>8a86953e-fa05-4b29-ba68-763eb4012703</v>
    <v>en-US</v>
    <v>Map</v>
  </rv>
  <rv s="0">
    <v>536870912</v>
    <v>Ternopil Oblast</v>
    <v>8546d368-622f-6499-3510-030c076e5f17</v>
    <v>en-US</v>
    <v>Map</v>
  </rv>
  <rv s="0">
    <v>536870912</v>
    <v>Volyn Oblast</v>
    <v>0e1b7fc3-81cf-e44d-b558-4f6a739d4ab5</v>
    <v>en-US</v>
    <v>Map</v>
  </rv>
  <rv s="0">
    <v>536870912</v>
    <v>Autonomous Republic of Crimea</v>
    <v>79c3dba3-7806-419d-9763-6a5bc8e8e810</v>
    <v>en-US</v>
    <v>Map</v>
  </rv>
  <rv s="3">
    <v>557</v>
  </rv>
  <rv s="1">
    <fb>0.201408893342575</fb>
    <v>28</v>
  </rv>
  <rv s="1">
    <fb>0.45200000000000001</fb>
    <v>28</v>
  </rv>
  <rv s="1">
    <fb>8.8819999694824195E-2</fb>
    <v>37</v>
  </rv>
  <rv s="1">
    <fb>30835699</fb>
    <v>29</v>
  </rv>
  <rv s="7">
    <v>#VALUE!</v>
    <v>en-US</v>
    <v>ad599477-9e6d-4a0e-bab5-0edf9db7115a</v>
    <v>536870912</v>
    <v>1</v>
    <v>1870</v>
    <v>60</v>
    <v>Ukraine</v>
    <v>24</v>
    <v>49</v>
    <v>Map</v>
    <v>26</v>
    <v>1871</v>
    <v>UA</v>
    <v>10007</v>
    <v>10008</v>
    <v>10009</v>
    <v>10010</v>
    <v>10011</v>
    <v>10012</v>
    <v>10013</v>
    <v>10014</v>
    <v>10015</v>
    <v>UAH</v>
    <v>Ukraine is a country in Eastern Europe. It is the second-largest European country after Russia, covering approximately 600,000 square kilometres, and has a population of around 40 million people. It is bordered by Russia to the east and northeast; by Belarus to the north; by Poland, Slovakia, and Hungary to the west; and by Romania and Moldova to the southwest; with a coastline along the Black Sea and the Sea of Azov to the south and southeast, respectively. Kyiv is Ukraine's capital and largest city. The country's language is Ukrainian, and many people are also fluent in Russian.</v>
    <v>10016</v>
    <v>10017</v>
    <v>10018</v>
    <v>10019</v>
    <v>3101</v>
    <v>10020</v>
    <v>10021</v>
    <v>10022</v>
    <v>10023</v>
    <v>10012</v>
    <v>10024</v>
    <v>10025</v>
    <v>10026</v>
    <v>10027</v>
    <v>5304</v>
    <v>10028</v>
    <v>Ukraine</v>
    <v>Shche ne vmerla Ukraina</v>
    <v>10029</v>
    <v>Ukraine</v>
    <v>10030</v>
    <v>10031</v>
    <v>10032</v>
    <v>184</v>
    <v>2642</v>
    <v>6677</v>
    <v>2363</v>
    <v>432</v>
    <v>5790</v>
    <v>638</v>
    <v>10033</v>
    <v>10058</v>
    <v>10059</v>
    <v>1618</v>
    <v>10060</v>
    <v>10061</v>
    <v>Ukraine</v>
    <v>10062</v>
    <v>mdp/vdpid/241</v>
  </rv>
  <rv s="0">
    <v>536870912</v>
    <v>United Arab Emirates</v>
    <v>254a2621-4625-0f85-0b9d-13e4e75e5c9b</v>
    <v>en-US</v>
    <v>Map</v>
  </rv>
  <rv s="1">
    <fb>5.4745140494645003E-2</fb>
    <v>28</v>
  </rv>
  <rv s="1">
    <fb>83600</fb>
    <v>29</v>
  </rv>
  <rv s="1">
    <fb>63000</fb>
    <v>29</v>
  </rv>
  <rv s="1">
    <fb>10.331</fb>
    <v>30</v>
  </rv>
  <rv s="1">
    <fb>971</fb>
    <v>31</v>
  </rv>
  <rv s="0">
    <v>536870912</v>
    <v>Abu Dhabi</v>
    <v>5c13f73c-6c26-b05a-8294-4e5d670b582c</v>
    <v>en-US</v>
    <v>Map</v>
  </rv>
  <rv s="1">
    <fb>206323.755</fb>
    <v>29</v>
  </rv>
  <rv s="1">
    <fb>114.52466053234301</fb>
    <v>32</v>
  </rv>
  <rv s="1">
    <fb>-1.9310811478217102E-2</fb>
    <v>28</v>
  </rv>
  <rv s="1">
    <fb>11088.3502863794</fb>
    <v>29</v>
  </rv>
  <rv s="1">
    <fb>1.413</fb>
    <v>30</v>
  </rv>
  <rv s="1">
    <fb>4.5573078521840199E-2</fb>
    <v>28</v>
  </rv>
  <rv s="1">
    <fb>86.1283490244126</fb>
    <v>36</v>
  </rv>
  <rv s="1">
    <fb>421142267937.65002</fb>
    <v>34</v>
  </rv>
  <rv s="1">
    <fb>1.0839706</fb>
    <v>28</v>
  </rv>
  <rv s="1">
    <fb>0.36847080230712898</fb>
    <v>28</v>
  </rv>
  <rv s="1">
    <fb>6.5</fb>
    <v>36</v>
  </rv>
  <rv s="0">
    <v>536870912</v>
    <v>Dubai</v>
    <v>be495e21-8e36-a64d-d87a-350ba05996eb</v>
    <v>en-US</v>
    <v>Map</v>
  </rv>
  <rv s="0">
    <v>805306368</v>
    <v>Sultan bin Mohamed Al-Qasimi (Emir)</v>
    <v>2d5bad65-3325-fabf-a164-a16581d7536d</v>
    <v>en-US</v>
    <v>Generic</v>
  </rv>
  <rv s="0">
    <v>805306368</v>
    <v>Mohammed bin Zayed Al Nahyan (President)</v>
    <v>f9a564f5-d322-fa19-3bc8-73e961373e10</v>
    <v>en-US</v>
    <v>Generic</v>
  </rv>
  <rv s="3">
    <v>558</v>
  </rv>
  <rv s="4">
    <v>https://www.bing.com/search?q=united+arab+emirates&amp;form=skydnc</v>
    <v>Learn more on Bing</v>
  </rv>
  <rv s="1">
    <fb>77.813999999999993</fb>
    <v>36</v>
  </rv>
  <rv s="1">
    <fb>247209143274.88101</fb>
    <v>34</v>
  </rv>
  <rv s="1">
    <fb>0.1778964985</fb>
    <v>28</v>
  </rv>
  <rv s="1">
    <fb>2.5278</fb>
    <v>30</v>
  </rv>
  <rv s="1">
    <fb>9770529</fb>
    <v>29</v>
  </rv>
  <rv s="1">
    <fb>0.82094001770019498</fb>
    <v>28</v>
  </rv>
  <rv s="0">
    <v>536870912</v>
    <v>Abu Dhabi</v>
    <v>64d30bb6-7457-2a4b-5a2a-ef4f432d2eb6</v>
    <v>en-US</v>
    <v>Map</v>
  </rv>
  <rv s="0">
    <v>536870912</v>
    <v>Sharjah</v>
    <v>d4a83efb-738c-4204-0d9b-311bba6e7d55</v>
    <v>en-US</v>
    <v>Map</v>
  </rv>
  <rv s="0">
    <v>536870912</v>
    <v>Ajman</v>
    <v>05dd5301-51f7-b056-d805-4ea29e2fe760</v>
    <v>en-US</v>
    <v>Map</v>
  </rv>
  <rv s="3">
    <v>559</v>
  </rv>
  <rv s="1">
    <fb>5.9310281329913201E-4</fb>
    <v>28</v>
  </rv>
  <rv s="1">
    <fb>2.3480000495910602E-2</fb>
    <v>37</v>
  </rv>
  <rv s="1">
    <fb>8479744</fb>
    <v>29</v>
  </rv>
  <rv s="35">
    <v>#VALUE!</v>
    <v>en-US</v>
    <v>254a2621-4625-0f85-0b9d-13e4e75e5c9b</v>
    <v>536870912</v>
    <v>1</v>
    <v>1880</v>
    <v>516</v>
    <v>United Arab Emirates</v>
    <v>24</v>
    <v>49</v>
    <v>Map</v>
    <v>26</v>
    <v>1881</v>
    <v>AE</v>
    <v>10065</v>
    <v>10066</v>
    <v>10067</v>
    <v>10068</v>
    <v>10069</v>
    <v>10070</v>
    <v>10071</v>
    <v>10072</v>
    <v>10073</v>
    <v>AED</v>
    <v>The United Arab Emirates, or simply the Emirates, is a country in Western Asia. It is located at the eastern end of the Arabian Peninsula and shares borders with Oman and Saudi Arabia, while having maritime borders in the Persian Gulf with Qatar and Iran. Abu Dhabi is the nation's capital, while Dubai, the most populous city, is an international hub.</v>
    <v>10074</v>
    <v>10075</v>
    <v>10076</v>
    <v>10077</v>
    <v>6287</v>
    <v>10078</v>
    <v>10079</v>
    <v>10080</v>
    <v>10081</v>
    <v>10082</v>
    <v>10085</v>
    <v>10086</v>
    <v>10087</v>
    <v>10088</v>
    <v>2636</v>
    <v>United Arab Emirates</v>
    <v>Ishy Bilady</v>
    <v>5460</v>
    <v>United Arab Emirates</v>
    <v>10089</v>
    <v>10090</v>
    <v>10091</v>
    <v>2598</v>
    <v>913</v>
    <v>7767</v>
    <v>2075</v>
    <v>3117</v>
    <v>103</v>
    <v>2497</v>
    <v>10092</v>
    <v>10096</v>
    <v>10097</v>
    <v>7332</v>
    <v>501</v>
    <v>10098</v>
    <v>United Arab Emirates</v>
    <v>10099</v>
    <v>mdp/vdpid/224</v>
  </rv>
  <rv s="0">
    <v>536870912</v>
    <v>United Kingdom</v>
    <v>b1a5155a-6bb2-4646-8f7c-3e6b3a53c831</v>
    <v>en-US</v>
    <v>Map</v>
  </rv>
  <rv s="1">
    <fb>0.71714878141404492</fb>
    <v>28</v>
  </rv>
  <rv s="1">
    <fb>243610</fb>
    <v>29</v>
  </rv>
  <rv s="1">
    <fb>148000</fb>
    <v>29</v>
  </rv>
  <rv s="1">
    <fb>11</fb>
    <v>30</v>
  </rv>
  <rv s="1">
    <fb>44</fb>
    <v>31</v>
  </rv>
  <rv s="0">
    <v>536870912</v>
    <v>London</v>
    <v>8e0ba7b6-4225-fa8a-6369-1b5294e602a5</v>
    <v>en-US</v>
    <v>Map</v>
  </rv>
  <rv s="1">
    <fb>379024.78700000001</fb>
    <v>29</v>
  </rv>
  <rv s="1">
    <fb>119.622711300166</fb>
    <v>32</v>
  </rv>
  <rv s="1">
    <fb>1.7381046008651101E-2</fb>
    <v>28</v>
  </rv>
  <rv s="1">
    <fb>5129.5277927901998</fb>
    <v>29</v>
  </rv>
  <rv s="1">
    <fb>1.68</fb>
    <v>30</v>
  </rv>
  <rv s="1">
    <fb>0.130657628239573</fb>
    <v>28</v>
  </rv>
  <rv s="1">
    <fb>80.351771267255202</fb>
    <v>36</v>
  </rv>
  <rv s="1">
    <fb>2827113184695.5801</fb>
    <v>34</v>
  </rv>
  <rv s="1">
    <fb>1.0115456</fb>
    <v>28</v>
  </rv>
  <rv s="1">
    <fb>0.59995569999999998</fb>
    <v>28</v>
  </rv>
  <rv s="2">
    <v>55</v>
    <v>26</v>
    <v>1891</v>
    <v>6</v>
    <v>0</v>
    <v>Image of United Kingdom</v>
  </rv>
  <rv s="0">
    <v>805306368</v>
    <v>Boris Johnson (Prime Minister)</v>
    <v>fe217755-2d46-1c61-dded-740ff4500899</v>
    <v>en-US</v>
    <v>Generic</v>
  </rv>
  <rv s="0">
    <v>805306368</v>
    <v>Justine Greening (Minister)</v>
    <v>7aff4253-0f04-ea8e-9418-a9ef69475621</v>
    <v>en-US</v>
    <v>Generic</v>
  </rv>
  <rv s="0">
    <v>805306368</v>
    <v>Nadhim Zahawi (Minister)</v>
    <v>394346ee-f3b1-c53c-2bcd-8d22bdee8814</v>
    <v>en-US</v>
    <v>Generic</v>
  </rv>
  <rv s="0">
    <v>805306368</v>
    <v>Natalie Evans, Baroness Evans of Bowes Park (Minister)</v>
    <v>fcf767e2-c1da-d731-e0f0-696a3bd436b5</v>
    <v>en-US</v>
    <v>Generic</v>
  </rv>
  <rv s="3">
    <v>560</v>
  </rv>
  <rv s="4">
    <v>https://www.bing.com/search?q=united+kingdom&amp;form=skydnc</v>
    <v>Learn more on Bing</v>
  </rv>
  <rv s="1">
    <fb>81.256097560975604</fb>
    <v>36</v>
  </rv>
  <rv s="1">
    <fb>1868152970000</fb>
    <v>34</v>
  </rv>
  <rv s="1">
    <fb>10.130000000000001</fb>
    <v>33</v>
  </rv>
  <rv s="1">
    <fb>0.14794489889999998</fb>
    <v>28</v>
  </rv>
  <rv s="1">
    <fb>2.8117000000000001</fb>
    <v>30</v>
  </rv>
  <rv s="1">
    <fb>66834405</fb>
    <v>29</v>
  </rv>
  <rv s="1">
    <fb>0.62773998260497998</fb>
    <v>28</v>
  </rv>
  <rv s="0">
    <v>536870912</v>
    <v>Devon</v>
    <v>5ad1bd45-b1d3-1dd7-13e3-f0ecea97ece7</v>
    <v>en-US</v>
    <v>Map</v>
  </rv>
  <rv s="0">
    <v>536870912</v>
    <v>Somerset</v>
    <v>2b333df9-032c-c9b1-0d74-88ea8c5befbd</v>
    <v>en-US</v>
    <v>Map</v>
  </rv>
  <rv s="0">
    <v>536870912</v>
    <v>Lancashire</v>
    <v>d2ddd91b-d3db-c97c-d4e1-b66d033659fa</v>
    <v>en-US</v>
    <v>Map</v>
  </rv>
  <rv s="0">
    <v>536870912</v>
    <v>England</v>
    <v>280d39e8-7217-6863-6980-a8c20c211c89</v>
    <v>en-US</v>
    <v>Map</v>
  </rv>
  <rv s="0">
    <v>536870912</v>
    <v>Liverpool</v>
    <v>a5642e81-20ab-a561-17cc-52a63926b210</v>
    <v>en-US</v>
    <v>Map</v>
  </rv>
  <rv s="0">
    <v>536870912</v>
    <v>Newcastle upon Tyne</v>
    <v>e1ab16e3-5050-dafb-7e90-7ceb4efd055d</v>
    <v>en-US</v>
    <v>Map</v>
  </rv>
  <rv s="0">
    <v>536870912</v>
    <v>City of London</v>
    <v>3513d611-e6ca-408d-8d00-c93a427d32ad</v>
    <v>en-US</v>
    <v>Map</v>
  </rv>
  <rv s="0">
    <v>536870912</v>
    <v>Stoke-on-Trent</v>
    <v>2efa6384-eb20-dbf0-d19a-2c63f3b239fb</v>
    <v>en-US</v>
    <v>Map</v>
  </rv>
  <rv s="0">
    <v>536870912</v>
    <v>Cornwall</v>
    <v>7ce7e82d-6d0f-f7b6-daf4-9018d403a859</v>
    <v>en-US</v>
    <v>Map</v>
  </rv>
  <rv s="0">
    <v>536870912</v>
    <v>Derbyshire</v>
    <v>a3be3ce0-6a5c-7632-5ef1-6034834ffe0e</v>
    <v>en-US</v>
    <v>Map</v>
  </rv>
  <rv s="0">
    <v>536870912</v>
    <v>Worcestershire</v>
    <v>92b6b35e-17f8-7d50-a89b-650c809a2158</v>
    <v>en-US</v>
    <v>Map</v>
  </rv>
  <rv s="0">
    <v>536870912</v>
    <v>Norfolk</v>
    <v>1f7d5120-8b19-7582-e7d0-2351c715f854</v>
    <v>en-US</v>
    <v>Map</v>
  </rv>
  <rv s="0">
    <v>536870912</v>
    <v>Lincolnshire</v>
    <v>1b1b62b6-be46-b598-310b-b10fe8c992b8</v>
    <v>en-US</v>
    <v>Map</v>
  </rv>
  <rv s="0">
    <v>536870912</v>
    <v>Northamptonshire</v>
    <v>6b5ff743-48aa-7f30-4bfe-97eeede8e6fa</v>
    <v>en-US</v>
    <v>Map</v>
  </rv>
  <rv s="0">
    <v>536870912</v>
    <v>Surrey</v>
    <v>4e00ff19-370b-4752-b12d-9b5088a81c75</v>
    <v>en-US</v>
    <v>Map</v>
  </rv>
  <rv s="0">
    <v>536870912</v>
    <v>Shropshire</v>
    <v>620367d1-f8ad-2237-2ba3-9bd995d6cb3e</v>
    <v>en-US</v>
    <v>Map</v>
  </rv>
  <rv s="0">
    <v>536870912</v>
    <v>Isle of Wight</v>
    <v>95d8ced0-437b-28ff-5329-8fbf91940733</v>
    <v>en-US</v>
    <v>Map</v>
  </rv>
  <rv s="0">
    <v>536870912</v>
    <v>Buckinghamshire</v>
    <v>ff464c2a-d8cf-cd5b-431b-50f9494b808a</v>
    <v>en-US</v>
    <v>Map</v>
  </rv>
  <rv s="0">
    <v>536870912</v>
    <v>Wiltshire</v>
    <v>4ebe79fa-f77b-5216-7ef9-f8ea04679349</v>
    <v>en-US</v>
    <v>Map</v>
  </rv>
  <rv s="0">
    <v>536870912</v>
    <v>Coventry</v>
    <v>452272b4-d4d5-224d-223b-58b995e82185</v>
    <v>en-US</v>
    <v>Map</v>
  </rv>
  <rv s="0">
    <v>536870912</v>
    <v>Warrington</v>
    <v>4079f4c4-ee00-1666-ed95-342e8d1634e2</v>
    <v>en-US</v>
    <v>Map</v>
  </rv>
  <rv s="0">
    <v>536870912</v>
    <v>Bournemouth</v>
    <v>798e72ae-7e6b-eaba-0080-5e2b222ddfb7</v>
    <v>en-US</v>
    <v>Map</v>
  </rv>
  <rv s="0">
    <v>536870912</v>
    <v>Blackpool</v>
    <v>a2968ee5-f872-4ab4-6479-95727f9bc6a7</v>
    <v>en-US</v>
    <v>Map</v>
  </rv>
  <rv s="0">
    <v>536870912</v>
    <v>County Durham</v>
    <v>326adeba-4a25-fb10-67b8-480c6d7f4b2d</v>
    <v>en-US</v>
    <v>Map</v>
  </rv>
  <rv s="0">
    <v>536870912</v>
    <v>Cumbria</v>
    <v>a192dc6e-69b1-5d04-741f-67720ce0ebfc</v>
    <v>en-US</v>
    <v>Map</v>
  </rv>
  <rv s="0">
    <v>536870912</v>
    <v>Dorset</v>
    <v>248ebd80-8904-8a43-be23-3cd065a30350</v>
    <v>en-US</v>
    <v>Map</v>
  </rv>
  <rv s="0">
    <v>536870912</v>
    <v>West Sussex</v>
    <v>6fef3193-51df-c781-5d99-8b60839e1cf9</v>
    <v>en-US</v>
    <v>Map</v>
  </rv>
  <rv s="0">
    <v>536870912</v>
    <v>Hampshire</v>
    <v>2d3a57b7-ee5f-c34a-1ce7-09a573697693</v>
    <v>en-US</v>
    <v>Map</v>
  </rv>
  <rv s="0">
    <v>536870912</v>
    <v>Suffolk</v>
    <v>b891db46-5bbb-53eb-6a27-28ae58d995e9</v>
    <v>en-US</v>
    <v>Map</v>
  </rv>
  <rv s="0">
    <v>536870912</v>
    <v>Scotland</v>
    <v>a0377d96-1a18-f843-65ad-adcbc4acdc69</v>
    <v>en-US</v>
    <v>Map</v>
  </rv>
  <rv s="0">
    <v>536870912</v>
    <v>Newport</v>
    <v>eb987e3b-b3c7-4072-08fa-b6ba938b35e1</v>
    <v>en-US</v>
    <v>Map</v>
  </rv>
  <rv s="0">
    <v>536870912</v>
    <v>York</v>
    <v>a60ce14b-6919-f15c-15bd-5d5494ff8598</v>
    <v>en-US</v>
    <v>Map</v>
  </rv>
  <rv s="0">
    <v>536870912</v>
    <v>Derby</v>
    <v>137d5451-9100-4ac6-b03e-fbc72ac322f4</v>
    <v>en-US</v>
    <v>Map</v>
  </rv>
  <rv s="0">
    <v>536870912</v>
    <v>Reading</v>
    <v>281a95af-ccff-e632-516d-0f60d9882cfd</v>
    <v>en-US</v>
    <v>Map</v>
  </rv>
  <rv s="0">
    <v>536870912</v>
    <v>Nottingham</v>
    <v>fd1f499f-6103-6a87-cddd-2086efabf88f</v>
    <v>en-US</v>
    <v>Map</v>
  </rv>
  <rv s="0">
    <v>536870912</v>
    <v>Nottinghamshire</v>
    <v>474ecb67-f819-ecef-a259-d24741044ebd</v>
    <v>en-US</v>
    <v>Map</v>
  </rv>
  <rv s="0">
    <v>536870912</v>
    <v>Sheffield</v>
    <v>41dbe832-f699-1fd7-e3b3-fbdcbd0167eb</v>
    <v>en-US</v>
    <v>Map</v>
  </rv>
  <rv s="0">
    <v>536870912</v>
    <v>Leicestershire</v>
    <v>4b2d786f-4d40-dd9a-2c29-31c1db8a6dd3</v>
    <v>en-US</v>
    <v>Map</v>
  </rv>
  <rv s="0">
    <v>536870912</v>
    <v>Gloucestershire</v>
    <v>eab8d5d9-01a7-f0db-d230-ec907f822254</v>
    <v>en-US</v>
    <v>Map</v>
  </rv>
  <rv s="0">
    <v>536870912</v>
    <v>Birmingham</v>
    <v>aaac0a14-911d-49c8-ac97-51d9f9100ad7</v>
    <v>en-US</v>
    <v>Map</v>
  </rv>
  <rv s="0">
    <v>536870912</v>
    <v>Isles of Scilly</v>
    <v>cbd82567-ce28-513c-27d4-0452c5504f8b</v>
    <v>en-US</v>
    <v>Map</v>
  </rv>
  <rv s="0">
    <v>536870912</v>
    <v>Oxfordshire</v>
    <v>1eda598d-62bc-9a62-5694-ee4472f8dcf5</v>
    <v>en-US</v>
    <v>Map</v>
  </rv>
  <rv s="0">
    <v>536870912</v>
    <v>Staffordshire</v>
    <v>8af62e75-98e5-6987-9d37-3061b70d0365</v>
    <v>en-US</v>
    <v>Map</v>
  </rv>
  <rv s="0">
    <v>536870912</v>
    <v>Warwickshire</v>
    <v>f1173647-228f-1554-f0d8-39e325d478af</v>
    <v>en-US</v>
    <v>Map</v>
  </rv>
  <rv s="0">
    <v>536870912</v>
    <v>Wales</v>
    <v>b51b24e1-6afb-d525-d360-f2eb5bf3410b</v>
    <v>en-US</v>
    <v>Map</v>
  </rv>
  <rv s="0">
    <v>536870912</v>
    <v>Northumberland</v>
    <v>86a3fee3-ba4c-f565-1ce4-449912831e53</v>
    <v>en-US</v>
    <v>Map</v>
  </rv>
  <rv s="0">
    <v>536870912</v>
    <v>East Sussex</v>
    <v>4a646622-0fa1-ec75-7268-69cce45dbd22</v>
    <v>en-US</v>
    <v>Map</v>
  </rv>
  <rv s="0">
    <v>536870912</v>
    <v>Manchester</v>
    <v>35dddbb1-7bb3-4072-bfd5-f9e6570713b0</v>
    <v>en-US</v>
    <v>Map</v>
  </rv>
  <rv s="0">
    <v>536870912</v>
    <v>North Yorkshire</v>
    <v>fb1d8fdd-e4d5-f9a0-5f8c-1a03f3c7dad4</v>
    <v>en-US</v>
    <v>Map</v>
  </rv>
  <rv s="0">
    <v>536870912</v>
    <v>Kent</v>
    <v>254f7086-5bb1-bdbf-8511-000e19ec575a</v>
    <v>en-US</v>
    <v>Map</v>
  </rv>
  <rv s="0">
    <v>536870912</v>
    <v>Plymouth</v>
    <v>a3e2c1e6-1f92-c845-835d-3b78083edf28</v>
    <v>en-US</v>
    <v>Map</v>
  </rv>
  <rv s="0">
    <v>536870912</v>
    <v>Kingston upon Hull</v>
    <v>c2d2e2f2-1587-bacd-a08a-017a722bf4f3</v>
    <v>en-US</v>
    <v>Map</v>
  </rv>
  <rv s="0">
    <v>536870912</v>
    <v>Bristol</v>
    <v>3a2b5f36-3aab-be4b-07ef-da515a676e60</v>
    <v>en-US</v>
    <v>Map</v>
  </rv>
  <rv s="0">
    <v>536870912</v>
    <v>Leicester</v>
    <v>88af3d23-ab3c-0468-1391-254a59804943</v>
    <v>en-US</v>
    <v>Map</v>
  </rv>
  <rv s="0">
    <v>536870912</v>
    <v>Southampton</v>
    <v>c459ea11-71e5-3eae-977c-7a7ac56e054d</v>
    <v>en-US</v>
    <v>Map</v>
  </rv>
  <rv s="0">
    <v>536870912</v>
    <v>Wolverhampton</v>
    <v>a4e729ad-f9ef-fbc2-5496-659379e68cc8</v>
    <v>en-US</v>
    <v>Map</v>
  </rv>
  <rv s="0">
    <v>536870912</v>
    <v>Portsmouth</v>
    <v>337425e1-03f7-5cdc-cf78-5fb9639fcc32</v>
    <v>en-US</v>
    <v>Map</v>
  </rv>
  <rv s="0">
    <v>536870912</v>
    <v>Luton</v>
    <v>f00d5748-ef3f-0016-e774-64ef25551a8e</v>
    <v>en-US</v>
    <v>Map</v>
  </rv>
  <rv s="0">
    <v>536870912</v>
    <v>Slough</v>
    <v>abfe29f2-7624-f440-e5c1-83347196e0b5</v>
    <v>en-US</v>
    <v>Map</v>
  </rv>
  <rv s="0">
    <v>536870912</v>
    <v>Peterborough</v>
    <v>62489622-eccf-7222-2856-6fff39f80df8</v>
    <v>en-US</v>
    <v>Map</v>
  </rv>
  <rv s="0">
    <v>536870912</v>
    <v>Poole</v>
    <v>cc1b9a88-ec7e-57fa-3120-f797177b9ece</v>
    <v>en-US</v>
    <v>Map</v>
  </rv>
  <rv s="0">
    <v>536870912</v>
    <v>London Borough of Richmond upon Thames</v>
    <v>330d56ea-b71b-f6c8-32ac-1c0f219611a4</v>
    <v>en-US</v>
    <v>Map</v>
  </rv>
  <rv s="0">
    <v>536870912</v>
    <v>Middlesbrough</v>
    <v>8b36aad5-43a9-73f0-207c-ad3765927011</v>
    <v>en-US</v>
    <v>Map</v>
  </rv>
  <rv s="0">
    <v>536870912</v>
    <v>Hertfordshire</v>
    <v>070f9acc-7c22-7b21-6d9a-6d46b9aa876a</v>
    <v>en-US</v>
    <v>Map</v>
  </rv>
  <rv s="0">
    <v>536870912</v>
    <v>Cambridgeshire</v>
    <v>bc02c14b-0035-fc4c-411f-168edbf62536</v>
    <v>en-US</v>
    <v>Map</v>
  </rv>
  <rv s="0">
    <v>536870912</v>
    <v>West Berkshire</v>
    <v>24ab4528-6d4a-2364-a87a-5ce1744b2fd9</v>
    <v>en-US</v>
    <v>Map</v>
  </rv>
  <rv s="0">
    <v>536870912</v>
    <v>Herefordshire</v>
    <v>f586d43a-d582-5c49-952e-b296001cdbe1</v>
    <v>en-US</v>
    <v>Map</v>
  </rv>
  <rv s="0">
    <v>536870912</v>
    <v>Rutland</v>
    <v>39bb7744-90c5-e3fa-c4f7-7e89bf42f3a9</v>
    <v>en-US</v>
    <v>Map</v>
  </rv>
  <rv s="0">
    <v>536870912</v>
    <v>Essex</v>
    <v>5c034f63-79be-7ab6-5ae6-b57d985a0e50</v>
    <v>en-US</v>
    <v>Map</v>
  </rv>
  <rv s="0">
    <v>536870912</v>
    <v>Edinburgh</v>
    <v>286af946-edea-5f33-df53-4164821c69da</v>
    <v>en-US</v>
    <v>Map</v>
  </rv>
  <rv s="0">
    <v>536870912</v>
    <v>Glasgow</v>
    <v>da2548ee-1b26-f939-06b4-2fae57e075e7</v>
    <v>en-US</v>
    <v>Map</v>
  </rv>
  <rv s="0">
    <v>536870912</v>
    <v>Cardiff</v>
    <v>cdfaa940-1a8c-2522-2bf5-e09831059c8c</v>
    <v>en-US</v>
    <v>Map</v>
  </rv>
  <rv s="0">
    <v>536870912</v>
    <v>Dundee</v>
    <v>26e6ea64-8197-1c44-a767-91d93e3e7e60</v>
    <v>en-US</v>
    <v>Map</v>
  </rv>
  <rv s="0">
    <v>536870912</v>
    <v>Gwynedd</v>
    <v>4696c15a-9117-8701-d989-35980505aaba</v>
    <v>en-US</v>
    <v>Map</v>
  </rv>
  <rv s="0">
    <v>536870912</v>
    <v>Northern Ireland</v>
    <v>e4b8bc44-385c-e87b-bb7d-b32328f53502</v>
    <v>en-US</v>
    <v>Map</v>
  </rv>
  <rv s="0">
    <v>536870912</v>
    <v>Aberdeenshire</v>
    <v>b81a7eb6-c957-282c-9953-e0c1798b2eb6</v>
    <v>en-US</v>
    <v>Map</v>
  </rv>
  <rv s="0">
    <v>536870912</v>
    <v>Merthyr Tydfil</v>
    <v>067b1107-205b-0f64-187e-94c55c7c82a3</v>
    <v>en-US</v>
    <v>Map</v>
  </rv>
  <rv s="0">
    <v>536870912</v>
    <v>Aberdeen</v>
    <v>e99cc5fc-69e5-a8a6-e0bb-bade5ce6f2e7</v>
    <v>en-US</v>
    <v>Map</v>
  </rv>
  <rv s="0">
    <v>536870912</v>
    <v>West Lothian</v>
    <v>c3c56189-7090-194e-859f-d3fbb1781795</v>
    <v>en-US</v>
    <v>Map</v>
  </rv>
  <rv s="0">
    <v>536870912</v>
    <v>Belfast</v>
    <v>066bd7c2-af77-6ff0-3347-a0c3ed0a34f4</v>
    <v>en-US</v>
    <v>Map</v>
  </rv>
  <rv s="0">
    <v>536870912</v>
    <v>Wrexham County Borough</v>
    <v>3c28a426-f3d1-4876-8049-750e76d56950</v>
    <v>en-US</v>
    <v>Map</v>
  </rv>
  <rv s="0">
    <v>536870912</v>
    <v>Swansea</v>
    <v>ca0c6bd0-fcf5-4af4-618e-0dcc81e904f1</v>
    <v>en-US</v>
    <v>Map</v>
  </rv>
  <rv s="0">
    <v>536870912</v>
    <v>Carmarthenshire</v>
    <v>1d3b8c9e-4e53-0b68-e9b4-8eddd9ffd0bc</v>
    <v>en-US</v>
    <v>Map</v>
  </rv>
  <rv s="0">
    <v>536870912</v>
    <v>Midlothian</v>
    <v>9c548132-3419-5bc6-56ca-e1373dcfe23c</v>
    <v>en-US</v>
    <v>Map</v>
  </rv>
  <rv s="0">
    <v>536870912</v>
    <v>Fife</v>
    <v>54a585e4-03af-cb0b-6dc0-35d8c58407f5</v>
    <v>en-US</v>
    <v>Map</v>
  </rv>
  <rv s="0">
    <v>536870912</v>
    <v>East Lothian</v>
    <v>0fbdbf9c-787c-9fa5-4e8a-acfd4aaff046</v>
    <v>en-US</v>
    <v>Map</v>
  </rv>
  <rv s="0">
    <v>536870912</v>
    <v>Flintshire</v>
    <v>154b78b5-e707-2db6-6f66-f6a938690d05</v>
    <v>en-US</v>
    <v>Map</v>
  </rv>
  <rv s="0">
    <v>536870912</v>
    <v>Anglesey</v>
    <v>5207525e-c76a-4aec-33af-64384c5a6e0c</v>
    <v>en-US</v>
    <v>Map</v>
  </rv>
  <rv s="0">
    <v>536870912</v>
    <v>Dumfries and Galloway</v>
    <v>166abd1b-5753-3637-40eb-61aaf9738a0b</v>
    <v>en-US</v>
    <v>Map</v>
  </rv>
  <rv s="0">
    <v>536870912</v>
    <v>Pembrokeshire</v>
    <v>4925e50e-8717-4f5f-2bfd-0bfe0c525744</v>
    <v>en-US</v>
    <v>Map</v>
  </rv>
  <rv s="0">
    <v>536870912</v>
    <v>Powys</v>
    <v>5d9c5f00-6996-2dfd-d223-c8de2ee5eca5</v>
    <v>en-US</v>
    <v>Map</v>
  </rv>
  <rv s="0">
    <v>536870912</v>
    <v>City of Westminster</v>
    <v>63ce8294-e571-7282-75aa-205efd425a22</v>
    <v>en-US</v>
    <v>Map</v>
  </rv>
  <rv s="0">
    <v>536870912</v>
    <v>Vale of Glamorgan</v>
    <v>94cdbb31-cc8e-b56e-7be6-54e42315cdbf</v>
    <v>en-US</v>
    <v>Map</v>
  </rv>
  <rv s="0">
    <v>536870912</v>
    <v>Ceredigion</v>
    <v>7b38a8a3-f389-b19c-ae91-3d0d4ca3273b</v>
    <v>en-US</v>
    <v>Map</v>
  </rv>
  <rv s="0">
    <v>536870912</v>
    <v>Royal Borough of Greenwich</v>
    <v>69a30182-b3c0-474a-ff80-5e14c2516e95</v>
    <v>en-US</v>
    <v>Map</v>
  </rv>
  <rv s="0">
    <v>536870912</v>
    <v>Orkney</v>
    <v>041d9a1c-58a6-ca2b-d149-0546a069bef4</v>
    <v>en-US</v>
    <v>Map</v>
  </rv>
  <rv s="0">
    <v>536870912</v>
    <v>Southend-on-Sea</v>
    <v>7da0961f-3c65-9262-1fa3-d36b06c3c72c</v>
    <v>en-US</v>
    <v>Map</v>
  </rv>
  <rv s="0">
    <v>536870912</v>
    <v>Trafford</v>
    <v>88dd02ca-7d6b-61b2-cbec-c00dae5fc203</v>
    <v>en-US</v>
    <v>Map</v>
  </rv>
  <rv s="0">
    <v>536870912</v>
    <v>London Borough of Camden</v>
    <v>427b51f0-5efc-c4ce-8007-d7db16792348</v>
    <v>en-US</v>
    <v>Map</v>
  </rv>
  <rv s="0">
    <v>536870912</v>
    <v>City of Salford</v>
    <v>0d97218d-4223-6a9d-b74c-6f674d3df8ad</v>
    <v>en-US</v>
    <v>Map</v>
  </rv>
  <rv s="0">
    <v>536870912</v>
    <v>Shetland</v>
    <v>69917bcc-72c4-054c-7b8b-59e2e6e6d054</v>
    <v>en-US</v>
    <v>Map</v>
  </rv>
  <rv s="0">
    <v>536870912</v>
    <v>London Borough of Ealing</v>
    <v>77aca5f9-73b2-ac32-7da9-829325532b67</v>
    <v>en-US</v>
    <v>Map</v>
  </rv>
  <rv s="0">
    <v>536870912</v>
    <v>Kirklees</v>
    <v>7fdc5fe4-3ddc-2d3f-0ba1-f1c30887c0c4</v>
    <v>en-US</v>
    <v>Map</v>
  </rv>
  <rv s="0">
    <v>536870912</v>
    <v>London Borough of Hackney</v>
    <v>76c7413e-fd75-9503-c844-f948f920bf50</v>
    <v>en-US</v>
    <v>Map</v>
  </rv>
  <rv s="0">
    <v>536870912</v>
    <v>Royal Borough of Kensington and Chelsea</v>
    <v>c8bf96b0-bbe9-7147-b91d-e4f05eeeaa4c</v>
    <v>en-US</v>
    <v>Map</v>
  </rv>
  <rv s="0">
    <v>536870912</v>
    <v>Sandwell</v>
    <v>7578a257-fbbb-a33c-1ae8-09f08c610682</v>
    <v>en-US</v>
    <v>Map</v>
  </rv>
  <rv s="0">
    <v>536870912</v>
    <v>Caerphilly County Borough</v>
    <v>6d897151-929a-c376-fe6c-d2ecbf6d0096</v>
    <v>en-US</v>
    <v>Map</v>
  </rv>
  <rv s="0">
    <v>536870912</v>
    <v>City of Bradford</v>
    <v>2fb792af-f38f-dc28-e920-682ea0f4dd1e</v>
    <v>en-US</v>
    <v>Map</v>
  </rv>
  <rv s="0">
    <v>536870912</v>
    <v>Royal Borough of Kingston upon Thames</v>
    <v>a7e7bf4f-aaf6-b38c-c6f1-3cece81a7c73</v>
    <v>en-US</v>
    <v>Map</v>
  </rv>
  <rv s="0">
    <v>536870912</v>
    <v>Calderdale</v>
    <v>5924493e-e100-57de-1e2c-616b7f16fb75</v>
    <v>en-US</v>
    <v>Map</v>
  </rv>
  <rv s="0">
    <v>536870912</v>
    <v>London Borough of Barking and Dagenham</v>
    <v>2c34f629-9085-faea-d501-72c74db2e99e</v>
    <v>en-US</v>
    <v>Map</v>
  </rv>
  <rv s="0">
    <v>536870912</v>
    <v>London Borough of Newham</v>
    <v>6f66bcdb-5f1f-dc38-5bcd-6cf54619476b</v>
    <v>en-US</v>
    <v>Map</v>
  </rv>
  <rv s="0">
    <v>536870912</v>
    <v>London Borough of Croydon</v>
    <v>a9d4124c-1c82-3830-538a-6e730fd78ca2</v>
    <v>en-US</v>
    <v>Map</v>
  </rv>
  <rv s="0">
    <v>536870912</v>
    <v>London Borough of Hammersmith and Fulham</v>
    <v>51eedf66-5a54-e2da-0786-904cd2ae5e01</v>
    <v>en-US</v>
    <v>Map</v>
  </rv>
  <rv s="0">
    <v>536870912</v>
    <v>London Borough of Barnet</v>
    <v>1415c296-3271-e593-e550-6baa54d0be91</v>
    <v>en-US</v>
    <v>Map</v>
  </rv>
  <rv s="0">
    <v>536870912</v>
    <v>Brighton and Hove</v>
    <v>297cae4c-741d-4091-0d17-7a0cb4dfc072</v>
    <v>en-US</v>
    <v>Map</v>
  </rv>
  <rv s="0">
    <v>536870912</v>
    <v>London Borough of Wandsworth</v>
    <v>53aa5bbb-0a68-ec05-93a9-8fa5ae4c0035</v>
    <v>en-US</v>
    <v>Map</v>
  </rv>
  <rv s="0">
    <v>536870912</v>
    <v>London Borough of Enfield</v>
    <v>7c4de49e-3914-6146-453f-83960bc60157</v>
    <v>en-US</v>
    <v>Map</v>
  </rv>
  <rv s="0">
    <v>536870912</v>
    <v>London Borough of Brent</v>
    <v>87fcc92f-bb25-a5db-2917-0297b7cc7006</v>
    <v>en-US</v>
    <v>Map</v>
  </rv>
  <rv s="0">
    <v>536870912</v>
    <v>London Borough of Redbridge</v>
    <v>25ce92d8-1ab5-04ff-f1eb-644dc5a2b326</v>
    <v>en-US</v>
    <v>Map</v>
  </rv>
  <rv s="0">
    <v>536870912</v>
    <v>London Borough of Lambeth</v>
    <v>601c1f89-26d4-d4e8-5de2-23643ae45707</v>
    <v>en-US</v>
    <v>Map</v>
  </rv>
  <rv s="0">
    <v>536870912</v>
    <v>London Borough of Hillingdon</v>
    <v>adce1ab7-1b39-eea4-bbdd-78e6be2aaa2e</v>
    <v>en-US</v>
    <v>Map</v>
  </rv>
  <rv s="0">
    <v>536870912</v>
    <v>London Borough of Islington</v>
    <v>fffc642f-7ca5-55b3-c338-3cba1b932d55</v>
    <v>en-US</v>
    <v>Map</v>
  </rv>
  <rv s="0">
    <v>536870912</v>
    <v>London Borough of Tower Hamlets</v>
    <v>b55b7e9b-cc89-eb16-0ee2-ef35b73001a0</v>
    <v>en-US</v>
    <v>Map</v>
  </rv>
  <rv s="0">
    <v>536870912</v>
    <v>London Borough of Hounslow</v>
    <v>a393f5fb-5fb3-19ff-52cf-267a06915d2f</v>
    <v>en-US</v>
    <v>Map</v>
  </rv>
  <rv s="0">
    <v>536870912</v>
    <v>London Borough of Merton</v>
    <v>8e4ee7a7-2b94-344c-b740-c768658bb561</v>
    <v>en-US</v>
    <v>Map</v>
  </rv>
  <rv s="0">
    <v>536870912</v>
    <v>London Borough of Southwark</v>
    <v>6ff0cd7b-6e7e-3ceb-7dad-6e0d2c1da0c3</v>
    <v>en-US</v>
    <v>Map</v>
  </rv>
  <rv s="0">
    <v>536870912</v>
    <v>London Borough of Harrow</v>
    <v>0365592b-9270-e980-6139-aa2a4615cdb3</v>
    <v>en-US</v>
    <v>Map</v>
  </rv>
  <rv s="0">
    <v>536870912</v>
    <v>London Borough of Waltham Forest</v>
    <v>7da02390-10d4-e36c-314f-ea514faa62e6</v>
    <v>en-US</v>
    <v>Map</v>
  </rv>
  <rv s="0">
    <v>536870912</v>
    <v>London Borough of Havering</v>
    <v>b14e42eb-0997-fe1c-4049-b8f437a869de</v>
    <v>en-US</v>
    <v>Map</v>
  </rv>
  <rv s="0">
    <v>536870912</v>
    <v>Denbighshire</v>
    <v>d9b0986c-3824-a9c1-8788-f8c20d153ff5</v>
    <v>en-US</v>
    <v>Map</v>
  </rv>
  <rv s="0">
    <v>536870912</v>
    <v>London Borough of Haringey</v>
    <v>942466ed-2570-73ac-4497-51fccd9667ac</v>
    <v>en-US</v>
    <v>Map</v>
  </rv>
  <rv s="0">
    <v>536870912</v>
    <v>London Borough of Lewisham</v>
    <v>105eeb6e-338a-1994-b9e3-fa5b63eb79fd</v>
    <v>en-US</v>
    <v>Map</v>
  </rv>
  <rv s="0">
    <v>536870912</v>
    <v>Monmouthshire</v>
    <v>81bc2422-be5c-4cd9-8614-3b9b226c7154</v>
    <v>en-US</v>
    <v>Map</v>
  </rv>
  <rv s="0">
    <v>536870912</v>
    <v>London Borough of Bromley</v>
    <v>5fbe984e-fdf2-c1a4-c9e0-c9ae9a1b1bfa</v>
    <v>en-US</v>
    <v>Map</v>
  </rv>
  <rv s="0">
    <v>536870912</v>
    <v>Torbay</v>
    <v>20f58686-8f00-84da-c4d0-61544ec1c0b3</v>
    <v>en-US</v>
    <v>Map</v>
  </rv>
  <rv s="0">
    <v>536870912</v>
    <v>City of Wakefield</v>
    <v>fda1d0a0-3c3d-b6d2-4e49-217176b79940</v>
    <v>en-US</v>
    <v>Map</v>
  </rv>
  <rv s="0">
    <v>536870912</v>
    <v>London Borough of Bexley</v>
    <v>37fc0a51-9932-09b4-2e6d-28e52a5abc35</v>
    <v>en-US</v>
    <v>Map</v>
  </rv>
  <rv s="0">
    <v>536870912</v>
    <v>Borough of Halton</v>
    <v>aba165c7-6f69-a541-bd58-9952c853e295</v>
    <v>en-US</v>
    <v>Map</v>
  </rv>
  <rv s="0">
    <v>536870912</v>
    <v>North Somerset</v>
    <v>e3678f85-61b8-0810-8c53-e58bdb733dec</v>
    <v>en-US</v>
    <v>Map</v>
  </rv>
  <rv s="0">
    <v>536870912</v>
    <v>Tameside</v>
    <v>4d704dba-d053-5372-9d1b-631f69f25246</v>
    <v>en-US</v>
    <v>Map</v>
  </rv>
  <rv s="0">
    <v>536870912</v>
    <v>North Tyneside</v>
    <v>36ca8e86-236d-306d-dfc1-621780c43474</v>
    <v>en-US</v>
    <v>Map</v>
  </rv>
  <rv s="0">
    <v>536870912</v>
    <v>London Borough of Sutton</v>
    <v>c1460554-820a-05a1-aac2-342042bac143</v>
    <v>en-US</v>
    <v>Map</v>
  </rv>
  <rv s="0">
    <v>536870912</v>
    <v>Medway</v>
    <v>3ade3b17-52c4-4392-59ad-874fde4b7de5</v>
    <v>en-US</v>
    <v>Map</v>
  </rv>
  <rv s="0">
    <v>536870912</v>
    <v>Bath and North East Somerset</v>
    <v>1ea8797d-5e0d-8b8d-d63e-c6cbbd49f9d2</v>
    <v>en-US</v>
    <v>Map</v>
  </rv>
  <rv s="0">
    <v>536870912</v>
    <v>Metropolitan Borough of Stockport</v>
    <v>a0ddc244-2a33-2738-d6e7-20cabc5c8b14</v>
    <v>en-US</v>
    <v>Map</v>
  </rv>
  <rv s="0">
    <v>536870912</v>
    <v>North East Lincolnshire</v>
    <v>87656709-108c-e3ba-f3f5-aac83525778e</v>
    <v>en-US</v>
    <v>Map</v>
  </rv>
  <rv s="3">
    <v>561</v>
  </rv>
  <rv s="1">
    <fb>0.255052921600669</fb>
    <v>28</v>
  </rv>
  <rv s="3">
    <v>562</v>
  </rv>
  <rv s="1">
    <fb>3.8510000705719E-2</fb>
    <v>37</v>
  </rv>
  <rv s="1">
    <fb>55908316</fb>
    <v>29</v>
  </rv>
  <rv s="13">
    <v>#VALUE!</v>
    <v>en-US</v>
    <v>b1a5155a-6bb2-4646-8f7c-3e6b3a53c831</v>
    <v>536870912</v>
    <v>1</v>
    <v>1889</v>
    <v>145</v>
    <v>United Kingdom</v>
    <v>24</v>
    <v>25</v>
    <v>Map</v>
    <v>26</v>
    <v>1890</v>
    <v>GB</v>
    <v>10102</v>
    <v>10103</v>
    <v>10104</v>
    <v>10105</v>
    <v>10106</v>
    <v>10107</v>
    <v>10108</v>
    <v>10109</v>
    <v>10110</v>
    <v>GBP</v>
    <v>The United Kingdom of Great Britain and Northern Ireland, commonly known as the United Kingdom or Britain, is a sovereign country in Europe, off the north-western coast of the continental mainland. It comprises England, Wales, Scotland, and Northern Ireland. The United Kingdom includes the island of Great Britain, the north-eastern part of the island of Ireland, and many smaller islands within the British Isles. Northern Ireland shares a land border with the Republic of Ireland; otherwise, the United Kingdom is surrounded by the Atlantic Ocean, the North Sea, the English Channel, the Celtic Sea and the Irish Sea. The total area of the United Kingdom is 93,628 square miles, with an estimated 2020 population of more than 67 million people.</v>
    <v>10111</v>
    <v>10112</v>
    <v>10113</v>
    <v>10114</v>
    <v>3582</v>
    <v>10115</v>
    <v>10116</v>
    <v>10117</v>
    <v>10118</v>
    <v>2761</v>
    <v>10107</v>
    <v>10123</v>
    <v>10124</v>
    <v>10125</v>
    <v>10126</v>
    <v>3734</v>
    <v>10127</v>
    <v>United Kingdom</v>
    <v>God Save the Queen</v>
    <v>378</v>
    <v>United Kingdom of Great Britain and Northern Ireland</v>
    <v>10128</v>
    <v>10129</v>
    <v>10130</v>
    <v>3208</v>
    <v>914</v>
    <v>581</v>
    <v>582</v>
    <v>7985</v>
    <v>5754</v>
    <v>4045</v>
    <v>10131</v>
    <v>10279</v>
    <v>10280</v>
    <v>10281</v>
    <v>4164</v>
    <v>10282</v>
    <v>United Kingdom</v>
    <v>10283</v>
    <v>mdp/vdpid/242</v>
  </rv>
  <rv s="0">
    <v>536870912</v>
    <v>United States</v>
    <v>5232ed96-85b1-2edb-12c6-63e6c597a1de</v>
    <v>en-US</v>
    <v>Map</v>
  </rv>
  <rv s="1">
    <fb>0.44369067999501505</fb>
    <v>28</v>
  </rv>
  <rv s="1">
    <fb>9833517</fb>
    <v>29</v>
  </rv>
  <rv s="1">
    <fb>1359000</fb>
    <v>29</v>
  </rv>
  <rv s="1">
    <fb>11.6</fb>
    <v>30</v>
  </rv>
  <rv s="0">
    <v>536870912</v>
    <v>Washington, D.C.</v>
    <v>216726d1-8987-06d3-5eff-823da05c3d3c</v>
    <v>en-US</v>
    <v>Map</v>
  </rv>
  <rv s="1">
    <fb>5006302.0769999996</fb>
    <v>29</v>
  </rv>
  <rv s="1">
    <fb>117.244195476228</fb>
    <v>32</v>
  </rv>
  <rv s="1">
    <fb>12993.961824772699</fb>
    <v>29</v>
  </rv>
  <rv s="1">
    <fb>1.7295</fb>
    <v>30</v>
  </rv>
  <rv s="1">
    <fb>0.339297856663409</fb>
    <v>28</v>
  </rv>
  <rv s="1">
    <fb>82.427828245269197</fb>
    <v>36</v>
  </rv>
  <rv s="1">
    <fb>21427700000000</fb>
    <v>34</v>
  </rv>
  <rv s="1">
    <fb>1.0182144</fb>
    <v>28</v>
  </rv>
  <rv s="1">
    <fb>0.88167390000000001</fb>
    <v>28</v>
  </rv>
  <rv s="2">
    <v>56</v>
    <v>26</v>
    <v>1903</v>
    <v>6</v>
    <v>0</v>
    <v>Image of United States</v>
  </rv>
  <rv s="1">
    <fb>5.6</fb>
    <v>36</v>
  </rv>
  <rv s="0">
    <v>536870912</v>
    <v>New York</v>
    <v>60d5dc2b-c915-460b-b722-c9e3485499ca</v>
    <v>en-US</v>
    <v>Map</v>
  </rv>
  <rv s="0">
    <v>805306368</v>
    <v>Joe Biden (President)</v>
    <v>cad484f9-be75-7a78-12dd-16233f823cd7</v>
    <v>en-US</v>
    <v>Generic</v>
  </rv>
  <rv s="0">
    <v>805306368</v>
    <v>Kamala Harris (Vice President)</v>
    <v>ef5cf66f-32b7-7271-286a-8e8313eda5c5</v>
    <v>en-US</v>
    <v>Generic</v>
  </rv>
  <rv s="3">
    <v>563</v>
  </rv>
  <rv s="4">
    <v>https://www.bing.com/search?q=united+states&amp;form=skydnc</v>
    <v>Learn more on Bing</v>
  </rv>
  <rv s="1">
    <fb>78.539024390243895</fb>
    <v>36</v>
  </rv>
  <rv s="1">
    <fb>30436313050000</fb>
    <v>34</v>
  </rv>
  <rv s="1">
    <fb>7.25</fb>
    <v>33</v>
  </rv>
  <rv s="1">
    <fb>0.1108387988</fb>
    <v>28</v>
  </rv>
  <rv s="1">
    <fb>2.6120000000000001</fb>
    <v>30</v>
  </rv>
  <rv s="1">
    <fb>328239523</fb>
    <v>29</v>
  </rv>
  <rv s="1">
    <fb>0.30499999999999999</fb>
    <v>28</v>
  </rv>
  <rv s="1">
    <fb>0.46799999999999997</fb>
    <v>28</v>
  </rv>
  <rv s="1">
    <fb>0.62048999786377002</fb>
    <v>28</v>
  </rv>
  <rv s="0">
    <v>536870912</v>
    <v>New York</v>
    <v>caeb7b9a-f5d7-4686-8fb5-cf7628296b13</v>
    <v>en-US</v>
    <v>Map</v>
  </rv>
  <rv s="0">
    <v>536870912</v>
    <v>Washington</v>
    <v>e8a0d824-4c94-2f90-256a-a6adfa28f789</v>
    <v>en-US</v>
    <v>Map</v>
  </rv>
  <rv s="0">
    <v>536870912</v>
    <v>California</v>
    <v>3009d91d-d582-4c34-85ba-772ba09e5be1</v>
    <v>en-US</v>
    <v>Map</v>
  </rv>
  <rv s="0">
    <v>536870912</v>
    <v>Washington</v>
    <v>982ad551-fd5d-45df-bd70-bf704dd576e4</v>
    <v>en-US</v>
    <v>Map</v>
  </rv>
  <rv s="0">
    <v>536870912</v>
    <v>New Jersey</v>
    <v>05277898-b62b-4878-8632-09d29756a2ff</v>
    <v>en-US</v>
    <v>Map</v>
  </rv>
  <rv s="0">
    <v>536870912</v>
    <v>Minnesota</v>
    <v>77f97f6f-7e93-46e5-b486-6198effe8dea</v>
    <v>en-US</v>
    <v>Map</v>
  </rv>
  <rv s="0">
    <v>536870912</v>
    <v>Massachusetts</v>
    <v>845219d5-3650-4199-b926-964ca27c863c</v>
    <v>en-US</v>
    <v>Map</v>
  </rv>
  <rv s="0">
    <v>536870912</v>
    <v>Missouri</v>
    <v>6185f8cb-44e1-4da6-9bf0-b75286aeb591</v>
    <v>en-US</v>
    <v>Map</v>
  </rv>
  <rv s="0">
    <v>536870912</v>
    <v>South Carolina</v>
    <v>810015e8-b10b-4232-9e2c-de87a67bd26e</v>
    <v>en-US</v>
    <v>Map</v>
  </rv>
  <rv s="0">
    <v>536870912</v>
    <v>Nevada</v>
    <v>c2157d7e-617e-4517-80f8-1b08113afc14</v>
    <v>en-US</v>
    <v>Map</v>
  </rv>
  <rv s="0">
    <v>536870912</v>
    <v>Texas</v>
    <v>00a23ccd-3344-461c-8b9f-c2bb55be5815</v>
    <v>en-US</v>
    <v>Map</v>
  </rv>
  <rv s="0">
    <v>536870912</v>
    <v>Maryland</v>
    <v>4c472f4d-06a8-4d90-8bb8-da4d168c73fe</v>
    <v>en-US</v>
    <v>Map</v>
  </rv>
  <rv s="0">
    <v>536870912</v>
    <v>North Carolina</v>
    <v>9e2bf053-dd80-4646-8f26-65075e7085c0</v>
    <v>en-US</v>
    <v>Map</v>
  </rv>
  <rv s="0">
    <v>536870912</v>
    <v>West Virginia</v>
    <v>8a47255a-fae3-4faa-aa32-c6f384cb6c1d</v>
    <v>en-US</v>
    <v>Map</v>
  </rv>
  <rv s="0">
    <v>536870912</v>
    <v>Ohio</v>
    <v>6f3df7da-1ef6-48e3-b2b3-b5b5fce3e846</v>
    <v>en-US</v>
    <v>Map</v>
  </rv>
  <rv s="0">
    <v>536870912</v>
    <v>Virginia</v>
    <v>7eee9976-e8a7-472c-ada1-007208abd678</v>
    <v>en-US</v>
    <v>Map</v>
  </rv>
  <rv s="0">
    <v>536870912</v>
    <v>Michigan</v>
    <v>162411c2-b757-495d-aa81-93942fae2f7e</v>
    <v>en-US</v>
    <v>Map</v>
  </rv>
  <rv s="0">
    <v>536870912</v>
    <v>Pennsylvania</v>
    <v>6304580e-c803-4266-818a-971619176547</v>
    <v>en-US</v>
    <v>Map</v>
  </rv>
  <rv s="0">
    <v>536870912</v>
    <v>Alaska</v>
    <v>31c4c7a1-54e7-4306-ac9b-f1b02e85bda5</v>
    <v>en-US</v>
    <v>Map</v>
  </rv>
  <rv s="0">
    <v>536870912</v>
    <v>Iowa</v>
    <v>77850824-b07a-487a-af58-37f9949afc27</v>
    <v>en-US</v>
    <v>Map</v>
  </rv>
  <rv s="0">
    <v>536870912</v>
    <v>Wyoming</v>
    <v>bff03ad6-2b7f-400b-a76e-eb9fc4a93961</v>
    <v>en-US</v>
    <v>Map</v>
  </rv>
  <rv s="0">
    <v>536870912</v>
    <v>Hawaii</v>
    <v>b6f01eaf-aecf-44f6-b64d-1f6e982365c3</v>
    <v>en-US</v>
    <v>Map</v>
  </rv>
  <rv s="0">
    <v>536870912</v>
    <v>Oregon</v>
    <v>cacd36fd-7c62-43e2-a632-64a2a1811933</v>
    <v>en-US</v>
    <v>Map</v>
  </rv>
  <rv s="0">
    <v>536870912</v>
    <v>North Dakota</v>
    <v>77fbc744-3efe-4aa9-9e8e-f8034f06b941</v>
    <v>en-US</v>
    <v>Map</v>
  </rv>
  <rv s="0">
    <v>536870912</v>
    <v>Oklahoma</v>
    <v>cbcf556f-952a-4665-bb95-0500b27f9976</v>
    <v>en-US</v>
    <v>Map</v>
  </rv>
  <rv s="0">
    <v>536870912</v>
    <v>Montana</v>
    <v>447d6cd5-53f6-4c8f-bf6c-9ff228415c3b</v>
    <v>en-US</v>
    <v>Map</v>
  </rv>
  <rv s="0">
    <v>536870912</v>
    <v>Kentucky</v>
    <v>108dfd18-4626-481a-8dfa-18f64e6eac84</v>
    <v>en-US</v>
    <v>Map</v>
  </rv>
  <rv s="0">
    <v>536870912</v>
    <v>Illinois</v>
    <v>4131acb8-628a-4241-8920-ca79eab9dade</v>
    <v>en-US</v>
    <v>Map</v>
  </rv>
  <rv s="0">
    <v>536870912</v>
    <v>Louisiana</v>
    <v>0ca1e87f-e2f6-43fb-8deb-d22bd09a9cae</v>
    <v>en-US</v>
    <v>Map</v>
  </rv>
  <rv s="0">
    <v>536870912</v>
    <v>Connecticut</v>
    <v>b3ca6523-435e-4a3b-8f78-1ad900a52cf8</v>
    <v>en-US</v>
    <v>Map</v>
  </rv>
  <rv s="0">
    <v>536870912</v>
    <v>Arizona</v>
    <v>bf973f46-5962-4997-a7ba-a05f1aa2a9f9</v>
    <v>en-US</v>
    <v>Map</v>
  </rv>
  <rv s="0">
    <v>536870912</v>
    <v>Florida</v>
    <v>5fece3f4-e8e8-4159-843e-f725a930ad50</v>
    <v>en-US</v>
    <v>Map</v>
  </rv>
  <rv s="0">
    <v>536870912</v>
    <v>Nebraska</v>
    <v>3e64ff5d-6b40-4dbe-91b1-0e554e892496</v>
    <v>en-US</v>
    <v>Map</v>
  </rv>
  <rv s="0">
    <v>536870912</v>
    <v>Indiana</v>
    <v>109f7e5a-efbb-4953-b4b8-cb812ce1ff5d</v>
    <v>en-US</v>
    <v>Map</v>
  </rv>
  <rv s="0">
    <v>536870912</v>
    <v>Wisconsin</v>
    <v>cb4d2853-06f4-4467-8e7c-4e31cbb35cb2</v>
    <v>en-US</v>
    <v>Map</v>
  </rv>
  <rv s="0">
    <v>536870912</v>
    <v>Tennessee</v>
    <v>9bbc9c72-1bf1-4ef6-b66d-a6cdef70f4f3</v>
    <v>en-US</v>
    <v>Map</v>
  </rv>
  <rv s="0">
    <v>536870912</v>
    <v>South Dakota</v>
    <v>9cee0b65-d357-479e-a066-31c634648f47</v>
    <v>en-US</v>
    <v>Map</v>
  </rv>
  <rv s="0">
    <v>536870912</v>
    <v>New Mexico</v>
    <v>a16d3636-4349-41c7-a77e-89e34b26a8ad</v>
    <v>en-US</v>
    <v>Map</v>
  </rv>
  <rv s="0">
    <v>536870912</v>
    <v>New Hampshire</v>
    <v>9ca71997-cc97-46eb-8911-fac32f80b0b1</v>
    <v>en-US</v>
    <v>Map</v>
  </rv>
  <rv s="0">
    <v>536870912</v>
    <v>Kansas</v>
    <v>6e527b71-bd3e-4bc1-b1c0-59d288b4fd5e</v>
    <v>en-US</v>
    <v>Map</v>
  </rv>
  <rv s="0">
    <v>536870912</v>
    <v>Maine</v>
    <v>d62dd683-9cf9-4db9-a497-d810d529592b</v>
    <v>en-US</v>
    <v>Map</v>
  </rv>
  <rv s="0">
    <v>536870912</v>
    <v>Vermont</v>
    <v>221864cc-447e-4e78-847c-59e485d73bff</v>
    <v>en-US</v>
    <v>Map</v>
  </rv>
  <rv s="0">
    <v>536870912</v>
    <v>Georgia</v>
    <v>84604bc7-2c47-4f8d-8ea5-b6ac8c018a20</v>
    <v>en-US</v>
    <v>Map</v>
  </rv>
  <rv s="0">
    <v>536870912</v>
    <v>Mississippi</v>
    <v>6af619ca-217d-49c0-9a86-153fc7fbcd78</v>
    <v>en-US</v>
    <v>Map</v>
  </rv>
  <rv s="0">
    <v>536870912</v>
    <v>Alabama</v>
    <v>376f8b06-52f6-4e72-a31d-311a3563e645</v>
    <v>en-US</v>
    <v>Map</v>
  </rv>
  <rv s="0">
    <v>536870912</v>
    <v>Rhode Island</v>
    <v>65a08f52-b469-4f7c-8353-9b3c0b2a5752</v>
    <v>en-US</v>
    <v>Map</v>
  </rv>
  <rv s="0">
    <v>536870912</v>
    <v>Idaho</v>
    <v>ecd30387-20fa-4523-9045-e2860154b5e9</v>
    <v>en-US</v>
    <v>Map</v>
  </rv>
  <rv s="0">
    <v>536870912</v>
    <v>Utah</v>
    <v>c6705e44-d27f-4240-95a2-54e802e3b524</v>
    <v>en-US</v>
    <v>Map</v>
  </rv>
  <rv s="0">
    <v>536870912</v>
    <v>Arkansas</v>
    <v>b939db72-08f2-4ea6-a16a-a53bf32e6612</v>
    <v>en-US</v>
    <v>Map</v>
  </rv>
  <rv s="0">
    <v>536870912</v>
    <v>Colorado</v>
    <v>a070c5c2-b22d-41d8-b869-f20e583c4f80</v>
    <v>en-US</v>
    <v>Map</v>
  </rv>
  <rv s="0">
    <v>536870912</v>
    <v>Delaware</v>
    <v>8ad617cc-3d7a-4b3c-a787-098de959ccc4</v>
    <v>en-US</v>
    <v>Map</v>
  </rv>
  <rv s="0">
    <v>536870912</v>
    <v>Puerto Rico</v>
    <v>72752f4d-11d3-5470-b64e-b9e012b0520f</v>
    <v>en-US</v>
    <v>Map</v>
  </rv>
  <rv s="0">
    <v>536870912</v>
    <v>United States Virgin Islands</v>
    <v>38bd827b-bc00-140e-85be-46a96078429c</v>
    <v>en-US</v>
    <v>Map</v>
  </rv>
  <rv s="0">
    <v>536870912</v>
    <v>United States Minor Outlying Islands</v>
    <v>0a148d8f-0026-1089-40fb-cf776177ba31</v>
    <v>en-US</v>
    <v>Map</v>
  </rv>
  <rv s="3">
    <v>564</v>
  </rv>
  <rv s="1">
    <fb>9.5866513904898809E-2</fb>
    <v>28</v>
  </rv>
  <rv s="3">
    <v>565</v>
  </rv>
  <rv s="1">
    <fb>0.14699999999999999</fb>
    <v>37</v>
  </rv>
  <rv s="1">
    <fb>270663028</fb>
    <v>29</v>
  </rv>
  <rv s="13">
    <v>#VALUE!</v>
    <v>en-US</v>
    <v>5232ed96-85b1-2edb-12c6-63e6c597a1de</v>
    <v>536870912</v>
    <v>1</v>
    <v>1901</v>
    <v>145</v>
    <v>United States</v>
    <v>24</v>
    <v>25</v>
    <v>Map</v>
    <v>26</v>
    <v>1902</v>
    <v>US</v>
    <v>10286</v>
    <v>10287</v>
    <v>10288</v>
    <v>10289</v>
    <v>248</v>
    <v>10290</v>
    <v>10291</v>
    <v>10292</v>
    <v>102</v>
    <v>USD</v>
    <v>The United States of America, commonly known as the United States or America, is a transcontinental country primarily located in North America. It consists of 50 states, a federal district, five major unincorporated territories, and nine minor outlying islands. It is the third-largest country by both land and total area. The United States shares land borders with Canada to the north and with Mexico to the south as well as maritime borders with the Bahamas, Cuba, and Russia, among others. With more than 331 million people, it is the third most populous country in the world. The national capital is Washington, D.C., and the most populous city and financial center is New York City.</v>
    <v>10293</v>
    <v>10294</v>
    <v>10295</v>
    <v>10296</v>
    <v>316</v>
    <v>10297</v>
    <v>10298</v>
    <v>10299</v>
    <v>10300</v>
    <v>10301</v>
    <v>10302</v>
    <v>10305</v>
    <v>10306</v>
    <v>10307</v>
    <v>10308</v>
    <v>5304</v>
    <v>10309</v>
    <v>United States</v>
    <v>The Star-Spangled Banner</v>
    <v>575</v>
    <v>United States of America</v>
    <v>10310</v>
    <v>10311</v>
    <v>10312</v>
    <v>516</v>
    <v>10313</v>
    <v>10314</v>
    <v>1877</v>
    <v>4715</v>
    <v>4196</v>
    <v>1322</v>
    <v>10315</v>
    <v>10370</v>
    <v>10371</v>
    <v>10372</v>
    <v>150</v>
    <v>10373</v>
    <v>United States</v>
    <v>10374</v>
    <v>mdp/vdpid/244</v>
  </rv>
  <rv s="0">
    <v>536870912</v>
    <v>Uruguay</v>
    <v>4d1c354d-d080-b633-86bc-0bad862c8cc1</v>
    <v>en-US</v>
    <v>Map</v>
  </rv>
  <rv s="1">
    <fb>0.82559705230116509</fb>
    <v>28</v>
  </rv>
  <rv s="1">
    <fb>176215</fb>
    <v>29</v>
  </rv>
  <rv s="1">
    <fb>13.856999999999999</fb>
    <v>30</v>
  </rv>
  <rv s="1">
    <fb>598</fb>
    <v>31</v>
  </rv>
  <rv s="0">
    <v>536870912</v>
    <v>Montevideo</v>
    <v>6f057c0a-9767-4c6b-b46f-6095e75df6ce</v>
    <v>en-US</v>
    <v>Map</v>
  </rv>
  <rv s="1">
    <fb>6765.6149999999998</fb>
    <v>29</v>
  </rv>
  <rv s="1">
    <fb>202.92198338614401</fb>
    <v>32</v>
  </rv>
  <rv s="1">
    <fb>7.8819887087962198E-2</fb>
    <v>28</v>
  </rv>
  <rv s="1">
    <fb>3085.1944193006002</fb>
    <v>29</v>
  </rv>
  <rv s="1">
    <fb>1.9730000000000001</fb>
    <v>30</v>
  </rv>
  <rv s="1">
    <fb>0.106715803350153</fb>
    <v>28</v>
  </rv>
  <rv s="1">
    <fb>46.270307888488801</fb>
    <v>36</v>
  </rv>
  <rv s="1">
    <fb>1.5</fb>
    <v>33</v>
  </rv>
  <rv s="1">
    <fb>56045912952.342003</fb>
    <v>34</v>
  </rv>
  <rv s="1">
    <fb>1.0845944000000001</fb>
    <v>28</v>
  </rv>
  <rv s="1">
    <fb>0.63125770000000003</fb>
    <v>28</v>
  </rv>
  <rv s="0">
    <v>805306368</v>
    <v>Luis Alberto Lacalle Pou (President)</v>
    <v>45b12faf-c863-9c49-f448-8d6570636f58</v>
    <v>en-US</v>
    <v>Generic</v>
  </rv>
  <rv s="0">
    <v>805306368</v>
    <v>Beatriz Argimón (Vice President)</v>
    <v>fdad8b43-7954-7971-e1d7-65aea1df14f9</v>
    <v>en-US</v>
    <v>Generic</v>
  </rv>
  <rv s="3">
    <v>566</v>
  </rv>
  <rv s="4">
    <v>https://www.bing.com/search?q=uruguay&amp;form=skydnc</v>
    <v>Learn more on Bing</v>
  </rv>
  <rv s="1">
    <fb>77.77</fb>
    <v>36</v>
  </rv>
  <rv s="1">
    <fb>283800000</fb>
    <v>34</v>
  </rv>
  <rv s="1">
    <fb>1.66</fb>
    <v>33</v>
  </rv>
  <rv s="1">
    <fb>0.16191438689999998</fb>
    <v>28</v>
  </rv>
  <rv s="1">
    <fb>5.0499000000000001</fb>
    <v>30</v>
  </rv>
  <rv s="1">
    <fb>3461734</fb>
    <v>29</v>
  </rv>
  <rv s="1">
    <fb>0.10400000000000001</fb>
    <v>28</v>
  </rv>
  <rv s="1">
    <fb>0.64021003723144498</fb>
    <v>28</v>
  </rv>
  <rv s="0">
    <v>536870912</v>
    <v>Montevideo Department</v>
    <v>b91bb4e2-7350-50c2-c5ec-7a29179101c8</v>
    <v>en-US</v>
    <v>Map</v>
  </rv>
  <rv s="0">
    <v>536870912</v>
    <v>Salto Department</v>
    <v>03610b7b-013c-0ee8-410e-862a629b2ea6</v>
    <v>en-US</v>
    <v>Map</v>
  </rv>
  <rv s="0">
    <v>536870912</v>
    <v>Rocha Department</v>
    <v>6ec9f1ef-cd41-1cd6-4b5b-098fdf2c9a42</v>
    <v>en-US</v>
    <v>Map</v>
  </rv>
  <rv s="0">
    <v>536870912</v>
    <v>Río Negro Department</v>
    <v>c51cdc11-8d24-b6c6-218e-1bf15937ed9f</v>
    <v>en-US</v>
    <v>Map</v>
  </rv>
  <rv s="0">
    <v>536870912</v>
    <v>Paysandú Department</v>
    <v>62ccb945-3081-60ca-acbc-2879d5666afa</v>
    <v>en-US</v>
    <v>Map</v>
  </rv>
  <rv s="0">
    <v>536870912</v>
    <v>Colonia Department</v>
    <v>794441ed-35f5-6a38-65fe-1bd820a78487</v>
    <v>en-US</v>
    <v>Map</v>
  </rv>
  <rv s="0">
    <v>536870912</v>
    <v>Tacuarembó Department</v>
    <v>3d3ab1e0-e4dd-a712-e9ed-4e8019c73c8b</v>
    <v>en-US</v>
    <v>Map</v>
  </rv>
  <rv s="0">
    <v>536870912</v>
    <v>Soriano Department</v>
    <v>20c5f360-f062-1dba-7326-b35033e2d45b</v>
    <v>en-US</v>
    <v>Map</v>
  </rv>
  <rv s="0">
    <v>536870912</v>
    <v>Lavalleja Department</v>
    <v>10d28e4e-b416-05ae-493b-27e45db3a2a5</v>
    <v>en-US</v>
    <v>Map</v>
  </rv>
  <rv s="0">
    <v>536870912</v>
    <v>Florida Department</v>
    <v>ea047b14-8780-2d2b-754d-7fb89f334f00</v>
    <v>en-US</v>
    <v>Map</v>
  </rv>
  <rv s="0">
    <v>536870912</v>
    <v>Maldonado Department</v>
    <v>bc35c120-ecdd-02db-b583-d31b4a2752db</v>
    <v>en-US</v>
    <v>Map</v>
  </rv>
  <rv s="0">
    <v>536870912</v>
    <v>Treinta y Tres Department</v>
    <v>ce5de2e0-0829-6413-4cfe-22c8fb1f8bb1</v>
    <v>en-US</v>
    <v>Map</v>
  </rv>
  <rv s="0">
    <v>536870912</v>
    <v>Rivera Department</v>
    <v>93dab529-8b73-8eaa-840b-3bfd75594642</v>
    <v>en-US</v>
    <v>Map</v>
  </rv>
  <rv s="0">
    <v>536870912</v>
    <v>San José Department</v>
    <v>430941cb-a24d-6855-7fd1-c2de5e0eafb0</v>
    <v>en-US</v>
    <v>Map</v>
  </rv>
  <rv s="0">
    <v>536870912</v>
    <v>Artigas Department</v>
    <v>fba8474e-01a4-b560-b9db-3632789d7418</v>
    <v>en-US</v>
    <v>Map</v>
  </rv>
  <rv s="0">
    <v>536870912</v>
    <v>Flores Department</v>
    <v>8744bd18-02b9-d69c-5205-c77980587fa8</v>
    <v>en-US</v>
    <v>Map</v>
  </rv>
  <rv s="0">
    <v>536870912</v>
    <v>Durazno Department</v>
    <v>812de676-d0a2-23e3-f7e6-3e002da3a2ca</v>
    <v>en-US</v>
    <v>Map</v>
  </rv>
  <rv s="0">
    <v>536870912</v>
    <v>Cerro Largo Department</v>
    <v>17cbef99-9025-55af-1bf6-693b24e4cbf8</v>
    <v>en-US</v>
    <v>Map</v>
  </rv>
  <rv s="0">
    <v>536870912</v>
    <v>Canelones Department</v>
    <v>47a6cb77-1084-cc26-db7c-3a31f25cad6c</v>
    <v>en-US</v>
    <v>Map</v>
  </rv>
  <rv s="3">
    <v>567</v>
  </rv>
  <rv s="1">
    <fb>0.20091963021411099</fb>
    <v>28</v>
  </rv>
  <rv s="3">
    <v>568</v>
  </rv>
  <rv s="1">
    <fb>8.7309999465942395E-2</fb>
    <v>37</v>
  </rv>
  <rv s="1">
    <fb>3303394</fb>
    <v>29</v>
  </rv>
  <rv s="7">
    <v>#VALUE!</v>
    <v>en-US</v>
    <v>4d1c354d-d080-b633-86bc-0bad862c8cc1</v>
    <v>536870912</v>
    <v>1</v>
    <v>1912</v>
    <v>60</v>
    <v>Uruguay</v>
    <v>24</v>
    <v>49</v>
    <v>Map</v>
    <v>26</v>
    <v>1913</v>
    <v>UY</v>
    <v>10377</v>
    <v>10378</v>
    <v>5765</v>
    <v>10379</v>
    <v>10380</v>
    <v>10381</v>
    <v>10382</v>
    <v>10383</v>
    <v>10384</v>
    <v>UYU</v>
    <v>Uruguay, officially the Republic East of the Uruguay, is a country in South America. It shares borders with Argentina to its west and southwest and Brazil to its north and northeast; while bordering the Río de la Plata to the south and the Atlantic Ocean to the southeast. It is part of the Southern Cone region of South America. Uruguay covers an area of approximately 181,034 square kilometers and has a population of an estimated 3.51 million, of whom 2 million live in the metropolitan area of its capital and largest city, Montevideo.</v>
    <v>10385</v>
    <v>10386</v>
    <v>10387</v>
    <v>10388</v>
    <v>10389</v>
    <v>10390</v>
    <v>10391</v>
    <v>10392</v>
    <v>5451</v>
    <v>10381</v>
    <v>10395</v>
    <v>10396</v>
    <v>10397</v>
    <v>10398</v>
    <v>7979</v>
    <v>10399</v>
    <v>Uruguay</v>
    <v>National Anthem of Uruguay</v>
    <v>2249</v>
    <v>Oriental Republic of Uruguay</v>
    <v>10400</v>
    <v>10401</v>
    <v>10402</v>
    <v>3208</v>
    <v>3325</v>
    <v>9616</v>
    <v>2075</v>
    <v>4587</v>
    <v>10403</v>
    <v>1322</v>
    <v>10404</v>
    <v>10424</v>
    <v>10425</v>
    <v>10426</v>
    <v>6827</v>
    <v>10427</v>
    <v>Uruguay</v>
    <v>10428</v>
    <v>mdp/vdpid/246</v>
  </rv>
  <rv s="0">
    <v>536870912</v>
    <v>Uzbekistan</v>
    <v>fbaefa3b-5942-368c-9138-b177b90efb38</v>
    <v>en-US</v>
    <v>Map</v>
  </rv>
  <rv s="1">
    <fb>0.62929007992477703</fb>
    <v>28</v>
  </rv>
  <rv s="1">
    <fb>447400</fb>
    <v>29</v>
  </rv>
  <rv s="1">
    <fb>68000</fb>
    <v>29</v>
  </rv>
  <rv s="1">
    <fb>23.3</fb>
    <v>30</v>
  </rv>
  <rv s="1">
    <fb>998</fb>
    <v>31</v>
  </rv>
  <rv s="0">
    <v>536870912</v>
    <v>Tashkent</v>
    <v>9a082910-0210-882c-d498-45343d7316df</v>
    <v>en-US</v>
    <v>Map</v>
  </rv>
  <rv s="1">
    <fb>91810.679000000004</fb>
    <v>29</v>
  </rv>
  <rv s="1">
    <fb>1645.44162925056</fb>
    <v>29</v>
  </rv>
  <rv s="1">
    <fb>2.419</fb>
    <v>30</v>
  </rv>
  <rv s="1">
    <fb>7.5429713899785603E-2</fb>
    <v>28</v>
  </rv>
  <rv s="1">
    <fb>97.738499471809007</fb>
    <v>36</v>
  </rv>
  <rv s="1">
    <fb>57921286440.349503</fb>
    <v>34</v>
  </rv>
  <rv s="1">
    <fb>1.0423298000000001</fb>
    <v>28</v>
  </rv>
  <rv s="1">
    <fb>0.10076349999999999</fb>
    <v>28</v>
  </rv>
  <rv s="1">
    <fb>19.100000000000001</fb>
    <v>36</v>
  </rv>
  <rv s="0">
    <v>805306368</v>
    <v>Shavkat Mirziyoyev (President)</v>
    <v>c5895c46-c1eb-feb7-57fb-304e2233b324</v>
    <v>en-US</v>
    <v>Generic</v>
  </rv>
  <rv s="0">
    <v>805306368</v>
    <v>Abdulla Oripov (Prime Minister)</v>
    <v>7f535ca8-4a0d-d432-d298-301940dec034</v>
    <v>en-US</v>
    <v>Generic</v>
  </rv>
  <rv s="3">
    <v>569</v>
  </rv>
  <rv s="4">
    <v>https://www.bing.com/search?q=uzbekistan&amp;form=skydnc</v>
    <v>Learn more on Bing</v>
  </rv>
  <rv s="1">
    <fb>71.572999999999993</fb>
    <v>36</v>
  </rv>
  <rv s="3">
    <v>570</v>
  </rv>
  <rv s="1">
    <fb>0.42732442009999999</fb>
    <v>28</v>
  </rv>
  <rv s="1">
    <fb>2.3685</fb>
    <v>30</v>
  </rv>
  <rv s="1">
    <fb>33580650</fb>
    <v>29</v>
  </rv>
  <rv s="1">
    <fb>0.434</fb>
    <v>28</v>
  </rv>
  <rv s="1">
    <fb>0.65059997558593807</fb>
    <v>28</v>
  </rv>
  <rv s="0">
    <v>536870912</v>
    <v>Andijan Region</v>
    <v>0662f365-28c1-fd4d-9a45-18c6d874b47e</v>
    <v>en-US</v>
    <v>Map</v>
  </rv>
  <rv s="0">
    <v>536870912</v>
    <v>Samarqand Region</v>
    <v>55d0a29b-c35d-5a5b-dc3c-6e8c07ed6993</v>
    <v>en-US</v>
    <v>Map</v>
  </rv>
  <rv s="0">
    <v>536870912</v>
    <v>Karakalpakstan</v>
    <v>74032845-b5fe-a4aa-b67a-8c6da7831a09</v>
    <v>en-US</v>
    <v>Map</v>
  </rv>
  <rv s="0">
    <v>536870912</v>
    <v>Xorazm Region</v>
    <v>1a369522-72bb-2b2b-412f-fccf0c7578c3</v>
    <v>en-US</v>
    <v>Map</v>
  </rv>
  <rv s="0">
    <v>536870912</v>
    <v>Bukhara Region</v>
    <v>60d752ad-a68b-3f13-2d20-39bc59fb4576</v>
    <v>en-US</v>
    <v>Map</v>
  </rv>
  <rv s="0">
    <v>536870912</v>
    <v>Tashkent Region</v>
    <v>6019235b-571e-e048-fc80-195cec8e6cc7</v>
    <v>en-US</v>
    <v>Map</v>
  </rv>
  <rv s="0">
    <v>536870912</v>
    <v>Fergana Region</v>
    <v>0de78b83-1d6e-1a10-7ac4-27ab5d66aeab</v>
    <v>en-US</v>
    <v>Map</v>
  </rv>
  <rv s="0">
    <v>536870912</v>
    <v>Navoiy Region</v>
    <v>025059a8-cfea-d967-a8a8-5adf17313efe</v>
    <v>en-US</v>
    <v>Map</v>
  </rv>
  <rv s="0">
    <v>536870912</v>
    <v>Surxondaryo Region</v>
    <v>de4d3b5b-9633-41e7-8b54-e0053a803788</v>
    <v>en-US</v>
    <v>Map</v>
  </rv>
  <rv s="0">
    <v>536870912</v>
    <v>Qashqadaryo Region</v>
    <v>cee568ae-ba49-3c1d-e6c6-fcbc96807e20</v>
    <v>en-US</v>
    <v>Map</v>
  </rv>
  <rv s="0">
    <v>536870912</v>
    <v>Sirdaryo Region</v>
    <v>da57c295-298d-d098-7553-ef3bd9c4d156</v>
    <v>en-US</v>
    <v>Map</v>
  </rv>
  <rv s="0">
    <v>536870912</v>
    <v>Namangan Region</v>
    <v>1b1e8b72-a5b9-d4f2-81a6-958b035e5f9a</v>
    <v>en-US</v>
    <v>Map</v>
  </rv>
  <rv s="0">
    <v>536870912</v>
    <v>Jizzakh Region</v>
    <v>e37d88f2-caf4-58e7-6a43-846282d60e03</v>
    <v>en-US</v>
    <v>Map</v>
  </rv>
  <rv s="3">
    <v>571</v>
  </rv>
  <rv s="1">
    <fb>0.14755695573088201</fb>
    <v>28</v>
  </rv>
  <rv s="3">
    <v>572</v>
  </rv>
  <rv s="1">
    <fb>5.9169998168945304E-2</fb>
    <v>37</v>
  </rv>
  <rv s="1">
    <fb>16935729</fb>
    <v>29</v>
  </rv>
  <rv s="87">
    <v>#VALUE!</v>
    <v>en-US</v>
    <v>fbaefa3b-5942-368c-9138-b177b90efb38</v>
    <v>536870912</v>
    <v>1</v>
    <v>1920</v>
    <v>1921</v>
    <v>Uzbekistan</v>
    <v>24</v>
    <v>49</v>
    <v>Map</v>
    <v>26</v>
    <v>1922</v>
    <v>UZ</v>
    <v>10431</v>
    <v>10432</v>
    <v>10433</v>
    <v>10434</v>
    <v>10435</v>
    <v>10436</v>
    <v>10437</v>
    <v>UZS</v>
    <v>Uzbekistan, officially the Republic of Uzbekistan, is a doubly landlocked country in Central Asia. It is surrounded by five landlocked countries: Kazakhstan to the north; Kyrgyzstan to the northeast; Tajikistan to the southeast; Afghanistan to the south; and Turkmenistan to the south-west. Its capital and largest city is Tashkent. Uzbekistan is part of the Turkic world, as well as a member of the Organization of Turkic States. The Uzbek language is the majority-spoken language in Uzbekistan; other languages include the Russian language and the Tajik language, in the region of Samarkand and Bukhara. Islam is the predominant religion in Uzbekistan, most Uzbeks being Sunni Muslims.</v>
    <v>10438</v>
    <v>10439</v>
    <v>10440</v>
    <v>10441</v>
    <v>1859</v>
    <v>10442</v>
    <v>10443</v>
    <v>10444</v>
    <v>10445</v>
    <v>10436</v>
    <v>10448</v>
    <v>10449</v>
    <v>10450</v>
    <v>2127</v>
    <v>8295</v>
    <v>Uzbekistan</v>
    <v>State Anthem of Uzbekistan</v>
    <v>10451</v>
    <v>Republic of Uzbekistan</v>
    <v>10452</v>
    <v>10453</v>
    <v>10454</v>
    <v>913</v>
    <v>1619</v>
    <v>10455</v>
    <v>1367</v>
    <v>583</v>
    <v>103</v>
    <v>4977</v>
    <v>10456</v>
    <v>10470</v>
    <v>10471</v>
    <v>10472</v>
    <v>5078</v>
    <v>10473</v>
    <v>Uzbekistan</v>
    <v>10474</v>
    <v>mdp/vdpid/247</v>
  </rv>
  <rv s="0">
    <v>536870912</v>
    <v>Vanuatu</v>
    <v>21ad700d-e9b7-12b2-2188-7cdf997d77d4</v>
    <v>en-US</v>
    <v>Map</v>
  </rv>
  <rv s="1">
    <fb>0.15340442986054101</fb>
    <v>28</v>
  </rv>
  <rv s="1">
    <fb>12189</fb>
    <v>29</v>
  </rv>
  <rv s="1">
    <fb>29.594999999999999</fb>
    <v>30</v>
  </rv>
  <rv s="1">
    <fb>678</fb>
    <v>31</v>
  </rv>
  <rv s="0">
    <v>536870912</v>
    <v>Port Vila</v>
    <v>e02447c6-de0b-1aba-f1ab-756dc66a7498</v>
    <v>en-US</v>
    <v>Map</v>
  </rv>
  <rv s="1">
    <fb>146.68</fb>
    <v>29</v>
  </rv>
  <rv s="1">
    <fb>117.129669269253</fb>
    <v>32</v>
  </rv>
  <rv s="1">
    <fb>2.7625201938610702E-2</fb>
    <v>28</v>
  </rv>
  <rv s="1">
    <fb>3.782</fb>
    <v>30</v>
  </rv>
  <rv s="1">
    <fb>0.36095159967186197</fb>
    <v>28</v>
  </rv>
  <rv s="1">
    <fb>1.31</fb>
    <v>33</v>
  </rv>
  <rv s="1">
    <fb>917058850.81656301</fb>
    <v>34</v>
  </rv>
  <rv s="1">
    <fb>1.0929187</fb>
    <v>28</v>
  </rv>
  <rv s="1">
    <fb>4.7429800000000001E-2</fb>
    <v>28</v>
  </rv>
  <rv s="2">
    <v>57</v>
    <v>26</v>
    <v>1934</v>
    <v>6</v>
    <v>0</v>
    <v>Image of Vanuatu</v>
  </rv>
  <rv s="1">
    <fb>22.3</fb>
    <v>36</v>
  </rv>
  <rv s="0">
    <v>805306368</v>
    <v>Tallis Obed Moses (President)</v>
    <v>12db23d3-d78b-4d91-febc-470e7fef677d</v>
    <v>en-US</v>
    <v>Generic</v>
  </rv>
  <rv s="0">
    <v>805306368</v>
    <v>Bob Loughman (Prime Minister)</v>
    <v>e4c484d0-6402-b8df-be7c-cca4c1213751</v>
    <v>en-US</v>
    <v>Generic</v>
  </rv>
  <rv s="3">
    <v>573</v>
  </rv>
  <rv s="4">
    <v>https://www.bing.com/search?q=vanuatu&amp;form=skydnc</v>
    <v>Learn more on Bing</v>
  </rv>
  <rv s="1">
    <fb>70.322999999999993</fb>
    <v>36</v>
  </rv>
  <rv s="1">
    <fb>1.56</fb>
    <v>33</v>
  </rv>
  <rv s="3">
    <v>574</v>
  </rv>
  <rv s="1">
    <fb>8.9058978699999999E-2</fb>
    <v>28</v>
  </rv>
  <rv s="1">
    <fb>0.1653</fb>
    <v>30</v>
  </rv>
  <rv s="1">
    <fb>299882</fb>
    <v>29</v>
  </rv>
  <rv s="1">
    <fb>0.69874999999999998</fb>
    <v>28</v>
  </rv>
  <rv s="0">
    <v>536870912</v>
    <v>Shefa Province</v>
    <v>55225197-c0e3-499b-c24a-eecc3f8c7e15</v>
    <v>en-US</v>
    <v>Map</v>
  </rv>
  <rv s="0">
    <v>536870912</v>
    <v>Tafea Province</v>
    <v>7b0d7d47-42ee-3c25-416c-255415929430</v>
    <v>en-US</v>
    <v>Map</v>
  </rv>
  <rv s="0">
    <v>536870912</v>
    <v>Penama Province</v>
    <v>525a89fd-74a7-a854-b195-db77bcac9c21</v>
    <v>en-US</v>
    <v>Map</v>
  </rv>
  <rv s="0">
    <v>536870912</v>
    <v>Torba Province</v>
    <v>f1909851-1e9d-98aa-fbd4-59d1a1176d81</v>
    <v>en-US</v>
    <v>Map</v>
  </rv>
  <rv s="0">
    <v>536870912</v>
    <v>Malampa Province</v>
    <v>727f1927-0553-0228-e4ab-79dfd3090aa4</v>
    <v>en-US</v>
    <v>Map</v>
  </rv>
  <rv s="0">
    <v>536870912</v>
    <v>Sanma Province</v>
    <v>b0cdaf4e-5c04-559c-50c2-d235e6734508</v>
    <v>en-US</v>
    <v>Map</v>
  </rv>
  <rv s="3">
    <v>575</v>
  </rv>
  <rv s="1">
    <fb>0.17845239334041502</fb>
    <v>28</v>
  </rv>
  <rv s="3">
    <v>576</v>
  </rv>
  <rv s="1">
    <fb>4.3850002288818406E-2</fb>
    <v>37</v>
  </rv>
  <rv s="1">
    <fb>76152</fb>
    <v>29</v>
  </rv>
  <rv s="73">
    <v>#VALUE!</v>
    <v>en-US</v>
    <v>21ad700d-e9b7-12b2-2188-7cdf997d77d4</v>
    <v>536870912</v>
    <v>1</v>
    <v>1932</v>
    <v>1515</v>
    <v>Vanuatu</v>
    <v>24</v>
    <v>25</v>
    <v>Map</v>
    <v>26</v>
    <v>1933</v>
    <v>VU</v>
    <v>10477</v>
    <v>10478</v>
    <v>10479</v>
    <v>10480</v>
    <v>10481</v>
    <v>10482</v>
    <v>10483</v>
    <v>10484</v>
    <v>VUV</v>
    <v>Vanuatu, officially the Republic of Vanuatu, is an island country located in the South Pacific Ocean. The archipelago, which is of volcanic origin, is 1,750 km east of northern Australia, 540 km northeast of New Caledonia, east of New Guinea, southeast of the Solomon Islands, and west of Fiji.</v>
    <v>10485</v>
    <v>10486</v>
    <v>365</v>
    <v>10487</v>
    <v>10488</v>
    <v>10489</v>
    <v>10490</v>
    <v>10491</v>
    <v>10492</v>
    <v>10481</v>
    <v>10495</v>
    <v>10496</v>
    <v>10497</v>
    <v>5594</v>
    <v>10498</v>
    <v>Vanuatu</v>
    <v>Yumi, Yumi, Yumi</v>
    <v>10499</v>
    <v>Republic of Vanuatu</v>
    <v>10500</v>
    <v>10501</v>
    <v>10502</v>
    <v>2029</v>
    <v>3116</v>
    <v>8361</v>
    <v>1259</v>
    <v>1260</v>
    <v>1422</v>
    <v>1261</v>
    <v>10503</v>
    <v>10510</v>
    <v>10511</v>
    <v>10512</v>
    <v>1879</v>
    <v>10513</v>
    <v>Vanuatu</v>
    <v>10514</v>
    <v>mdp/vdpid/174</v>
  </rv>
  <rv s="0">
    <v>536870912</v>
    <v>Venezuela</v>
    <v>6dd1d7bd-393f-a467-12fa-e71f98cc00b9</v>
    <v>en-US</v>
    <v>Map</v>
  </rv>
  <rv s="1">
    <fb>0.24488407686639099</fb>
    <v>28</v>
  </rv>
  <rv s="1">
    <fb>912050</fb>
    <v>29</v>
  </rv>
  <rv s="1">
    <fb>343000</fb>
    <v>29</v>
  </rv>
  <rv s="1">
    <fb>17.881</fb>
    <v>30</v>
  </rv>
  <rv s="1">
    <fb>58</fb>
    <v>31</v>
  </rv>
  <rv s="0">
    <v>536870912</v>
    <v>Caracas</v>
    <v>37b7d7c3-c045-e782-f35d-01ee5d1cb58a</v>
    <v>en-US</v>
    <v>Map</v>
  </rv>
  <rv s="1">
    <fb>164175.25700000001</fb>
    <v>29</v>
  </rv>
  <rv s="1">
    <fb>2740.2739846709501</fb>
    <v>32</v>
  </rv>
  <rv s="1">
    <fb>2.5494853478181501</fb>
    <v>28</v>
  </rv>
  <rv s="1">
    <fb>2718.9427745604298</fb>
    <v>29</v>
  </rv>
  <rv s="1">
    <fb>2.2719999999999998</fb>
    <v>30</v>
  </rv>
  <rv s="1">
    <fb>0.52739188892352995</fb>
    <v>28</v>
  </rv>
  <rv s="1">
    <fb>88.377973216128495</fb>
    <v>36</v>
  </rv>
  <rv s="1">
    <fb>8.0000000000000007E-5</fb>
    <v>33</v>
  </rv>
  <rv s="1">
    <fb>482359318767.703</fb>
    <v>34</v>
  </rv>
  <rv s="1">
    <fb>0.97150340000000002</fb>
    <v>28</v>
  </rv>
  <rv s="1">
    <fb>0.79300560000000009</fb>
    <v>28</v>
  </rv>
  <rv s="1">
    <fb>21.4</fb>
    <v>36</v>
  </rv>
  <rv s="0">
    <v>805306368</v>
    <v>Delcy Rodríguez (Vice President)</v>
    <v>3014211c-495f-e0e6-c992-adcbda263b50</v>
    <v>en-US</v>
    <v>Generic</v>
  </rv>
  <rv s="3">
    <v>577</v>
  </rv>
  <rv s="4">
    <v>https://www.bing.com/search?q=venezuela&amp;form=skydnc</v>
    <v>Learn more on Bing</v>
  </rv>
  <rv s="1">
    <fb>72.128</fb>
    <v>36</v>
  </rv>
  <rv s="1">
    <fb>3979600000</fb>
    <v>34</v>
  </rv>
  <rv s="1">
    <fb>125</fb>
    <v>36</v>
  </rv>
  <rv s="3">
    <v>578</v>
  </rv>
  <rv s="1">
    <fb>0.45821973509999997</fb>
    <v>28</v>
  </rv>
  <rv s="1">
    <fb>1.9239999999999999</fb>
    <v>30</v>
  </rv>
  <rv s="1">
    <fb>28515829</fb>
    <v>29</v>
  </rv>
  <rv s="1">
    <fb>5.0000000000000001E-3</fb>
    <v>28</v>
  </rv>
  <rv s="1">
    <fb>0.59729999542236301</fb>
    <v>28</v>
  </rv>
  <rv s="0">
    <v>536870912</v>
    <v>Bolívar</v>
    <v>28ee01f1-3481-9fbb-480a-171c08837ce7</v>
    <v>en-US</v>
    <v>Map</v>
  </rv>
  <rv s="0">
    <v>536870912</v>
    <v>Zulia</v>
    <v>b746a809-b508-f853-1aa2-8eb307076ab8</v>
    <v>en-US</v>
    <v>Map</v>
  </rv>
  <rv s="0">
    <v>536870912</v>
    <v>Nueva Esparta</v>
    <v>61c93a6f-fa24-e914-9131-ff9cb21de321</v>
    <v>en-US</v>
    <v>Map</v>
  </rv>
  <rv s="0">
    <v>536870912</v>
    <v>Apure</v>
    <v>9e1a67ac-4ea1-77bf-fa76-5f58931e81f8</v>
    <v>en-US</v>
    <v>Map</v>
  </rv>
  <rv s="0">
    <v>536870912</v>
    <v>Yaracuy</v>
    <v>0ce1d139-cd0d-fdbf-9574-076a3d792483</v>
    <v>en-US</v>
    <v>Map</v>
  </rv>
  <rv s="0">
    <v>536870912</v>
    <v>Guárico</v>
    <v>f4010586-9f13-d10f-ad74-c388243ab99f</v>
    <v>en-US</v>
    <v>Map</v>
  </rv>
  <rv s="0">
    <v>536870912</v>
    <v>Mérida</v>
    <v>a4989c58-06e5-45a4-b8f4-502581f7c935</v>
    <v>en-US</v>
    <v>Map</v>
  </rv>
  <rv s="0">
    <v>536870912</v>
    <v>Miranda</v>
    <v>c203d749-ff23-1654-7423-de62cda7879d</v>
    <v>en-US</v>
    <v>Map</v>
  </rv>
  <rv s="0">
    <v>536870912</v>
    <v>Lara</v>
    <v>28bc93f2-4f7d-957c-6576-a3bdc7b84923</v>
    <v>en-US</v>
    <v>Map</v>
  </rv>
  <rv s="0">
    <v>536870912</v>
    <v>Anzoátegui</v>
    <v>8b43f71e-5058-e865-1fb6-e3cba21044b1</v>
    <v>en-US</v>
    <v>Map</v>
  </rv>
  <rv s="0">
    <v>536870912</v>
    <v>Amazonas</v>
    <v>d12613b2-1769-fd3d-c816-bcf4892760c3</v>
    <v>en-US</v>
    <v>Map</v>
  </rv>
  <rv s="0">
    <v>536870912</v>
    <v>Barinas</v>
    <v>24fe6763-a2f0-d630-66c3-08b9a841c6a1</v>
    <v>en-US</v>
    <v>Map</v>
  </rv>
  <rv s="0">
    <v>536870912</v>
    <v>Carabobo</v>
    <v>0c400799-a7d1-9188-76c7-a03eb7bf96e6</v>
    <v>en-US</v>
    <v>Map</v>
  </rv>
  <rv s="0">
    <v>536870912</v>
    <v>Aragua</v>
    <v>83a3ec29-14b4-40cd-dc2d-86791c9d5180</v>
    <v>en-US</v>
    <v>Map</v>
  </rv>
  <rv s="0">
    <v>536870912</v>
    <v>Táchira</v>
    <v>72391449-1011-80da-d60b-1493d591b575</v>
    <v>en-US</v>
    <v>Map</v>
  </rv>
  <rv s="0">
    <v>536870912</v>
    <v>Falcón</v>
    <v>1f741430-789f-b870-4ec3-f3825be02dfd</v>
    <v>en-US</v>
    <v>Map</v>
  </rv>
  <rv s="0">
    <v>536870912</v>
    <v>Trujillo</v>
    <v>d68dd921-4861-e8a8-eaee-d5cf8cbfb3b8</v>
    <v>en-US</v>
    <v>Map</v>
  </rv>
  <rv s="0">
    <v>536870912</v>
    <v>Sucre</v>
    <v>a8d1a122-aba3-9b31-a5c1-1c2d5301513e</v>
    <v>en-US</v>
    <v>Map</v>
  </rv>
  <rv s="0">
    <v>536870912</v>
    <v>Portuguesa, Venezuela</v>
    <v>f1c90efa-241a-1208-9ea6-ec628dcaabf6</v>
    <v>en-US</v>
    <v>Map</v>
  </rv>
  <rv s="0">
    <v>536870912</v>
    <v>Monagas</v>
    <v>99d16d3b-4480-6e2e-3af6-b19380240865</v>
    <v>en-US</v>
    <v>Map</v>
  </rv>
  <rv s="0">
    <v>536870912</v>
    <v>Vargas</v>
    <v>83b14d4b-fd80-6876-e6e3-6606024eaa2a</v>
    <v>en-US</v>
    <v>Map</v>
  </rv>
  <rv s="0">
    <v>536870912</v>
    <v>Cojedes</v>
    <v>215558ac-dbeb-54e0-6265-2f177bc16686</v>
    <v>en-US</v>
    <v>Map</v>
  </rv>
  <rv s="0">
    <v>536870912</v>
    <v>Federal Dependencies of Venezuela</v>
    <v>4ca38740-fb38-50ad-0c45-8a599048aa45</v>
    <v>en-US</v>
    <v>Map</v>
  </rv>
  <rv s="0">
    <v>536870912</v>
    <v>Delta Amacuro</v>
    <v>a721c377-8d7b-63cb-48ce-8ca1cd475256</v>
    <v>en-US</v>
    <v>Map</v>
  </rv>
  <rv s="0">
    <v>536870912</v>
    <v>Capital District</v>
    <v>5142924b-c000-9b6b-e280-614ac90f2102</v>
    <v>en-US</v>
    <v>Map</v>
  </rv>
  <rv s="3">
    <v>579</v>
  </rv>
  <rv s="3">
    <v>580</v>
  </rv>
  <rv s="1">
    <fb>8.800999641418461E-2</fb>
    <v>37</v>
  </rv>
  <rv s="1">
    <fb>25162368</fb>
    <v>29</v>
  </rv>
  <rv s="37">
    <v>#VALUE!</v>
    <v>en-US</v>
    <v>6dd1d7bd-393f-a467-12fa-e71f98cc00b9</v>
    <v>536870912</v>
    <v>1</v>
    <v>1941</v>
    <v>567</v>
    <v>Venezuela</v>
    <v>24</v>
    <v>49</v>
    <v>Map</v>
    <v>26</v>
    <v>1942</v>
    <v>VE</v>
    <v>10517</v>
    <v>10518</v>
    <v>10519</v>
    <v>10520</v>
    <v>10521</v>
    <v>10522</v>
    <v>10523</v>
    <v>10524</v>
    <v>10525</v>
    <v>VED</v>
    <v>Venezuela, officially the Bolivarian Republic of Venezuela, is a country on the northern coast of South America, consisting of a continental landmass and many islands and islets in the Caribbean Sea. It has a territorial extension of 916,445 km², and its population was estimated at 28 million in 2019. The capital and largest urban agglomeration is the city of Caracas.</v>
    <v>10526</v>
    <v>10527</v>
    <v>10528</v>
    <v>10529</v>
    <v>10530</v>
    <v>10531</v>
    <v>10532</v>
    <v>10533</v>
    <v>10534</v>
    <v>10522</v>
    <v>10536</v>
    <v>10537</v>
    <v>10538</v>
    <v>10539</v>
    <v>10540</v>
    <v>9885</v>
    <v>Venezuela</v>
    <v>Gloria al Bravo Pueblo</v>
    <v>10541</v>
    <v>Bolivarian Republic of Venezuela</v>
    <v>10542</v>
    <v>10543</v>
    <v>10544</v>
    <v>184</v>
    <v>4149</v>
    <v>2951</v>
    <v>10545</v>
    <v>1162</v>
    <v>2986</v>
    <v>2926</v>
    <v>10546</v>
    <v>10572</v>
    <v>10573</v>
    <v>1999</v>
    <v>10574</v>
    <v>Venezuela</v>
    <v>10575</v>
    <v>mdp/vdpid/249</v>
  </rv>
  <rv s="0">
    <v>536870912</v>
    <v>Vietnam</v>
    <v>9eb3adfc-79da-211b-6de2-580a522f56a5</v>
    <v>en-US</v>
    <v>Map</v>
  </rv>
  <rv s="1">
    <fb>0.39275002418808697</fb>
    <v>28</v>
  </rv>
  <rv s="1">
    <fb>331210</fb>
    <v>29</v>
  </rv>
  <rv s="1">
    <fb>522000</fb>
    <v>29</v>
  </rv>
  <rv s="1">
    <fb>16.745000000000001</fb>
    <v>30</v>
  </rv>
  <rv s="1">
    <fb>84</fb>
    <v>31</v>
  </rv>
  <rv s="0">
    <v>536870912</v>
    <v>Hanoi</v>
    <v>0ac97487-debb-537a-b806-132c4e5513e6</v>
    <v>en-US</v>
    <v>Map</v>
  </rv>
  <rv s="1">
    <fb>192667.84700000001</fb>
    <v>29</v>
  </rv>
  <rv s="1">
    <fb>163.516947912918</fb>
    <v>32</v>
  </rv>
  <rv s="1">
    <fb>2.7958236745224602E-2</fb>
    <v>28</v>
  </rv>
  <rv s="1">
    <fb>1423.68834535005</fb>
    <v>29</v>
  </rv>
  <rv s="1">
    <fb>2.0489999999999999</fb>
    <v>30</v>
  </rv>
  <rv s="1">
    <fb>0.48060115457799901</fb>
    <v>28</v>
  </rv>
  <rv s="1">
    <fb>69.821836554711396</fb>
    <v>36</v>
  </rv>
  <rv s="1">
    <fb>261921244843.172</fb>
    <v>34</v>
  </rv>
  <rv s="1">
    <fb>1.1059481</fb>
    <v>28</v>
  </rv>
  <rv s="1">
    <fb>0.28544969999999997</fb>
    <v>28</v>
  </rv>
  <rv s="2">
    <v>58</v>
    <v>26</v>
    <v>1955</v>
    <v>6</v>
    <v>0</v>
    <v>Image of Vietnam</v>
  </rv>
  <rv s="1">
    <fb>16.5</fb>
    <v>36</v>
  </rv>
  <rv s="0">
    <v>536870912</v>
    <v>Ho Chi Minh City</v>
    <v>56b344bd-92d9-cb0b-00c2-5408a7bf99cf</v>
    <v>en-US</v>
    <v>Map</v>
  </rv>
  <rv s="0">
    <v>805306368</v>
    <v>Nguyễn Xuân Phúc (President)</v>
    <v>3bd7c909-4200-1424-eb21-b5a96a3dca3d</v>
    <v>en-US</v>
    <v>Generic</v>
  </rv>
  <rv s="3">
    <v>581</v>
  </rv>
  <rv s="4">
    <v>https://www.bing.com/search?q=vietnam&amp;form=skydnc</v>
    <v>Learn more on Bing</v>
  </rv>
  <rv s="1">
    <fb>75.316999999999993</fb>
    <v>36</v>
  </rv>
  <rv s="1">
    <fb>149817280000</fb>
    <v>34</v>
  </rv>
  <rv s="3">
    <v>582</v>
  </rv>
  <rv s="1">
    <fb>0.43479386130000003</fb>
    <v>28</v>
  </rv>
  <rv s="1">
    <fb>0.81989999999999996</fb>
    <v>30</v>
  </rv>
  <rv s="1">
    <fb>96462106</fb>
    <v>29</v>
  </rv>
  <rv s="1">
    <fb>0.42899999999999999</fb>
    <v>28</v>
  </rv>
  <rv s="1">
    <fb>0.77446998596191408</fb>
    <v>28</v>
  </rv>
  <rv s="0">
    <v>536870912</v>
    <v>Haiphong</v>
    <v>6edab830-6882-62ad-88e9-7904a37fc990</v>
    <v>en-US</v>
    <v>Map</v>
  </rv>
  <rv s="0">
    <v>536870912</v>
    <v>Da Nang</v>
    <v>f8246024-fd05-5f2e-4a14-6b19c96b8962</v>
    <v>en-US</v>
    <v>Map</v>
  </rv>
  <rv s="0">
    <v>536870912</v>
    <v>Can Tho</v>
    <v>c6aad310-0349-6338-8c66-5a69d2c4914f</v>
    <v>en-US</v>
    <v>Map</v>
  </rv>
  <rv s="3">
    <v>583</v>
  </rv>
  <rv s="1">
    <fb>0.190698671023491</fb>
    <v>28</v>
  </rv>
  <rv s="1">
    <fb>2.01300001144409E-2</fb>
    <v>37</v>
  </rv>
  <rv s="1">
    <fb>35332140</fb>
    <v>29</v>
  </rv>
  <rv s="13">
    <v>#VALUE!</v>
    <v>en-US</v>
    <v>9eb3adfc-79da-211b-6de2-580a522f56a5</v>
    <v>536870912</v>
    <v>1</v>
    <v>1953</v>
    <v>145</v>
    <v>Vietnam</v>
    <v>24</v>
    <v>25</v>
    <v>Map</v>
    <v>26</v>
    <v>1954</v>
    <v>VN</v>
    <v>10578</v>
    <v>10579</v>
    <v>10580</v>
    <v>10581</v>
    <v>10582</v>
    <v>10583</v>
    <v>10584</v>
    <v>10585</v>
    <v>10586</v>
    <v>VND</v>
    <v>Vietnam, officially the Socialist Republic of Vietnam, is a country in Southeast Asia, at the eastern edge of mainland Southeast Asia, with an area of 311,699 square kilometres and population of 96 million, making it the world's fifteenth-most populous country. Vietnam borders China to the north, Laos and Cambodia to the west, and shares maritime borders with Thailand through the Gulf of Thailand, and the Philippines, Indonesia, and Malaysia through the South China Sea. Its capital is Hanoi and largest city Ho Chi Minh City.</v>
    <v>10587</v>
    <v>10588</v>
    <v>10589</v>
    <v>10590</v>
    <v>5532</v>
    <v>10591</v>
    <v>10592</v>
    <v>10593</v>
    <v>10594</v>
    <v>10595</v>
    <v>10596</v>
    <v>10598</v>
    <v>10599</v>
    <v>10600</v>
    <v>10601</v>
    <v>8199</v>
    <v>6277</v>
    <v>Vietnam</v>
    <v>Tiến Quân Ca</v>
    <v>10602</v>
    <v>Socialist Republic of Vietnam</v>
    <v>10603</v>
    <v>10604</v>
    <v>10605</v>
    <v>184</v>
    <v>3674</v>
    <v>10606</v>
    <v>9890</v>
    <v>1260</v>
    <v>5754</v>
    <v>3280</v>
    <v>10607</v>
    <v>10611</v>
    <v>10612</v>
    <v>1841</v>
    <v>1206</v>
    <v>10613</v>
    <v>Vietnam</v>
    <v>10614</v>
    <v>mdp/vdpid/251</v>
  </rv>
  <rv s="0">
    <v>536870912</v>
    <v>Yemen</v>
    <v>8d8f36f1-f292-3a92-a6b9-2c3b83e3ffba</v>
    <v>en-US</v>
    <v>Map</v>
  </rv>
  <rv s="1">
    <fb>0.44597230903270996</fb>
    <v>28</v>
  </rv>
  <rv s="1">
    <fb>527968</fb>
    <v>29</v>
  </rv>
  <rv s="1">
    <fb>30.452999999999999</fb>
    <v>30</v>
  </rv>
  <rv s="1">
    <fb>967</fb>
    <v>31</v>
  </rv>
  <rv s="0">
    <v>536870912</v>
    <v>Sana'a</v>
    <v>56f46305-0da3-cf73-a8cb-9985e8dca0be</v>
    <v>en-US</v>
    <v>Map</v>
  </rv>
  <rv s="1">
    <fb>10608.630999999999</fb>
    <v>29</v>
  </rv>
  <rv s="1">
    <fb>157.58334053767501</fb>
    <v>32</v>
  </rv>
  <rv s="1">
    <fb>8.1047258362394792E-2</fb>
    <v>28</v>
  </rv>
  <rv s="1">
    <fb>219.79992243494601</fb>
    <v>29</v>
  </rv>
  <rv s="1">
    <fb>3.7919999999999998</fb>
    <v>30</v>
  </rv>
  <rv s="1">
    <fb>1.0398318086254901E-2</fb>
    <v>28</v>
  </rv>
  <rv s="1">
    <fb>98.488502741308295</fb>
    <v>36</v>
  </rv>
  <rv s="1">
    <fb>26914402223.782799</fb>
    <v>34</v>
  </rv>
  <rv s="1">
    <fb>0.93637479999999995</fb>
    <v>28</v>
  </rv>
  <rv s="1">
    <fb>0.1015192</fb>
    <v>28</v>
  </rv>
  <rv s="1">
    <fb>42.9</fb>
    <v>36</v>
  </rv>
  <rv s="0">
    <v>805306368</v>
    <v>Talal Aklan (Minister)</v>
    <v>af40d957-a729-f801-aa77-efad864fb936</v>
    <v>en-US</v>
    <v>Generic</v>
  </rv>
  <rv s="0">
    <v>805306368</v>
    <v>Maeen Abdulmalik Saeed (Prime Minister)</v>
    <v>3a1dccc6-a7a3-ba7a-46e2-b8466bac4646</v>
    <v>en-US</v>
    <v>Generic</v>
  </rv>
  <rv s="3">
    <v>584</v>
  </rv>
  <rv s="4">
    <v>https://www.bing.com/search?q=yemen&amp;form=skydnc</v>
    <v>Learn more on Bing</v>
  </rv>
  <rv s="1">
    <fb>66.096000000000004</fb>
    <v>36</v>
  </rv>
  <rv s="1">
    <fb>164</fb>
    <v>36</v>
  </rv>
  <rv s="1">
    <fb>0.80957237960000006</fb>
    <v>28</v>
  </rv>
  <rv s="1">
    <fb>0.31040000000000001</fb>
    <v>30</v>
  </rv>
  <rv s="1">
    <fb>29161922</fb>
    <v>29</v>
  </rv>
  <rv s="0">
    <v>536870912</v>
    <v>Aden Governorate</v>
    <v>eb50c1a3-efd7-4783-80e8-c87bef8feab4</v>
    <v>en-US</v>
    <v>Map</v>
  </rv>
  <rv s="0">
    <v>536870912</v>
    <v>Abyan Governorate</v>
    <v>807f60a7-1105-4311-925d-b51fc5bfd502</v>
    <v>en-US</v>
    <v>Map</v>
  </rv>
  <rv s="0">
    <v>536870912</v>
    <v>Al Mahrah Governorate</v>
    <v>b3a7fb9f-2cda-45ea-b7d4-38ec75cea515</v>
    <v>en-US</v>
    <v>Map</v>
  </rv>
  <rv s="0">
    <v>536870912</v>
    <v>Hadhramaut Governorate</v>
    <v>36085ad6-c026-a02d-2fef-2cb63495f86a</v>
    <v>en-US</v>
    <v>Map</v>
  </rv>
  <rv s="0">
    <v>536870912</v>
    <v>Saada Governorate</v>
    <v>f16542f3-5ea0-8735-1916-12c210ee9229</v>
    <v>en-US</v>
    <v>Map</v>
  </rv>
  <rv s="0">
    <v>536870912</v>
    <v>Shabwah Governorate</v>
    <v>7b57d3b2-5008-605a-324d-86ad1fcd5137</v>
    <v>en-US</v>
    <v>Map</v>
  </rv>
  <rv s="0">
    <v>536870912</v>
    <v>Al Bayda Governorate</v>
    <v>ba6cac62-32a1-cfae-3f4a-7840cd45b9c7</v>
    <v>en-US</v>
    <v>Map</v>
  </rv>
  <rv s="0">
    <v>536870912</v>
    <v>Taiz Governorate</v>
    <v>84db9bc1-b7e9-bfe3-ec7c-db9a3ba92b32</v>
    <v>en-US</v>
    <v>Map</v>
  </rv>
  <rv s="0">
    <v>536870912</v>
    <v>Al Hudaydah Governorate</v>
    <v>5e8ad357-8bfa-1a01-96bb-78ef87ff9428</v>
    <v>en-US</v>
    <v>Map</v>
  </rv>
  <rv s="0">
    <v>536870912</v>
    <v>Al Jawf Governorate</v>
    <v>640f28d8-6aea-c10f-ef57-32833685338e</v>
    <v>en-US</v>
    <v>Map</v>
  </rv>
  <rv s="0">
    <v>536870912</v>
    <v>Dhale Governorate</v>
    <v>8f330532-4719-a00a-c381-965e99123f05</v>
    <v>en-US</v>
    <v>Map</v>
  </rv>
  <rv s="0">
    <v>536870912</v>
    <v>'Amran Governorate</v>
    <v>444bbf4c-044c-856e-419d-a399f325ce9b</v>
    <v>en-US</v>
    <v>Map</v>
  </rv>
  <rv s="0">
    <v>536870912</v>
    <v>Lahij Governorate</v>
    <v>a2a3856c-1e2e-57e3-18b9-d4ce416535c9</v>
    <v>en-US</v>
    <v>Map</v>
  </rv>
  <rv s="0">
    <v>536870912</v>
    <v>Dhamar Governorate</v>
    <v>156f4d23-ef1f-56f1-cf12-f3f0f3a28bc3</v>
    <v>en-US</v>
    <v>Map</v>
  </rv>
  <rv s="0">
    <v>536870912</v>
    <v>Ibb Governorate</v>
    <v>9498bb6c-618a-53e1-2ce0-34e2a95676a2</v>
    <v>en-US</v>
    <v>Map</v>
  </rv>
  <rv s="0">
    <v>536870912</v>
    <v>Al Mahwit Governorate</v>
    <v>657040b2-99af-4ad7-9fb7-6e70c2e2ce96</v>
    <v>en-US</v>
    <v>Map</v>
  </rv>
  <rv s="0">
    <v>536870912</v>
    <v>Hajjah Governorate</v>
    <v>2f982afb-75be-f024-a89c-4f435a7f4bc2</v>
    <v>en-US</v>
    <v>Map</v>
  </rv>
  <rv s="0">
    <v>536870912</v>
    <v>Raymah Governorate</v>
    <v>f40c5b8c-4e9e-49c3-9166-fbcd66fb22b5</v>
    <v>en-US</v>
    <v>Map</v>
  </rv>
  <rv s="3">
    <v>585</v>
  </rv>
  <rv s="1">
    <fb>0.26600000000000001</fb>
    <v>28</v>
  </rv>
  <rv s="1">
    <fb>0.12909999847412101</fb>
    <v>37</v>
  </rv>
  <rv s="1">
    <fb>10869523</fb>
    <v>29</v>
  </rv>
  <rv s="88">
    <v>#VALUE!</v>
    <v>en-US</v>
    <v>8d8f36f1-f292-3a92-a6b9-2c3b83e3ffba</v>
    <v>536870912</v>
    <v>1</v>
    <v>1962</v>
    <v>1963</v>
    <v>Yemen</v>
    <v>24</v>
    <v>49</v>
    <v>Map</v>
    <v>26</v>
    <v>1964</v>
    <v>YE</v>
    <v>10617</v>
    <v>10618</v>
    <v>4271</v>
    <v>10619</v>
    <v>10620</v>
    <v>10621</v>
    <v>10622</v>
    <v>10623</v>
    <v>10624</v>
    <v>YER</v>
    <v>Yemen, officially the Republic of Yemen, is a country in Western Asia, on the southern end of the Arabian Peninsula. It borders Saudi Arabia to the north and Oman to the northeast and shares maritime borders with Eritrea, Djibouti, and Somalia. It is the second-largest Arab sovereign state in the peninsula, occupying 555,000 square kilometres. The coastline stretches for about 2,000 kilometres. Yemen's constitutionally stated capital, and largest city, is the city of Sanaa. As of 2021, the population of the country is estimated at 30,491,000.</v>
    <v>10625</v>
    <v>10626</v>
    <v>10627</v>
    <v>10628</v>
    <v>775</v>
    <v>10629</v>
    <v>10630</v>
    <v>10631</v>
    <v>10632</v>
    <v>10621</v>
    <v>10635</v>
    <v>10636</v>
    <v>10637</v>
    <v>10638</v>
    <v>Yemen</v>
    <v>United Republic</v>
    <v>861</v>
    <v>Republic of Yemen</v>
    <v>10639</v>
    <v>10640</v>
    <v>10641</v>
    <v>2983</v>
    <v>3116</v>
    <v>3326</v>
    <v>635</v>
    <v>1478</v>
    <v>3676</v>
    <v>1322</v>
    <v>6044</v>
    <v>10660</v>
    <v>873</v>
    <v>10661</v>
    <v>10662</v>
    <v>Yemen</v>
    <v>10663</v>
    <v>mdp/vdpid/261</v>
  </rv>
  <rv s="0">
    <v>536870912</v>
    <v>Zambia</v>
    <v>b8b30682-32da-bc4a-79df-7634e7a4a031</v>
    <v>en-US</v>
    <v>Map</v>
  </rv>
  <rv s="1">
    <fb>0.32063923378038406</fb>
    <v>28</v>
  </rv>
  <rv s="1">
    <fb>752618</fb>
    <v>29</v>
  </rv>
  <rv s="1">
    <fb>36.192</fb>
    <v>30</v>
  </rv>
  <rv s="1">
    <fb>260</fb>
    <v>31</v>
  </rv>
  <rv s="0">
    <v>536870912</v>
    <v>Lusaka</v>
    <v>7de4c181-8645-0103-ad1c-c0461c192a4d</v>
    <v>en-US</v>
    <v>Map</v>
  </rv>
  <rv s="1">
    <fb>5141.134</fb>
    <v>29</v>
  </rv>
  <rv s="1">
    <fb>212.308758955396</fb>
    <v>32</v>
  </rv>
  <rv s="1">
    <fb>9.150316443162991E-2</fb>
    <v>28</v>
  </rv>
  <rv s="1">
    <fb>717.349167873017</fb>
    <v>29</v>
  </rv>
  <rv s="1">
    <fb>4.633</fb>
    <v>30</v>
  </rv>
  <rv s="1">
    <fb>0.65199153119493103</fb>
    <v>28</v>
  </rv>
  <rv s="1">
    <fb>10.563324103313899</fb>
    <v>36</v>
  </rv>
  <rv s="1">
    <fb>23064722446.351299</fb>
    <v>34</v>
  </rv>
  <rv s="1">
    <fb>0.98715520000000001</fb>
    <v>28</v>
  </rv>
  <rv s="1">
    <fb>4.1160300000000004E-2</fb>
    <v>28</v>
  </rv>
  <rv s="1">
    <fb>40.4</fb>
    <v>36</v>
  </rv>
  <rv s="0">
    <v>805306368</v>
    <v>Hakainde Hichilema (President)</v>
    <v>ea9a4668-10b5-9389-3f1d-c7669c7eea8c</v>
    <v>en-US</v>
    <v>Generic</v>
  </rv>
  <rv s="3">
    <v>586</v>
  </rv>
  <rv s="4">
    <v>https://www.bing.com/search?q=zambia&amp;form=skydnc</v>
    <v>Learn more on Bing</v>
  </rv>
  <rv s="1">
    <fb>63.51</fb>
    <v>36</v>
  </rv>
  <rv s="1">
    <fb>3184470000</fb>
    <v>34</v>
  </rv>
  <rv s="1">
    <fb>213</fb>
    <v>36</v>
  </rv>
  <rv s="1">
    <fb>0.27528931629999998</fb>
    <v>28</v>
  </rv>
  <rv s="1">
    <fb>1.1867000000000001</fb>
    <v>30</v>
  </rv>
  <rv s="1">
    <fb>17861030</fb>
    <v>29</v>
  </rv>
  <rv s="1">
    <fb>0.61299999999999999</fb>
    <v>28</v>
  </rv>
  <rv s="1">
    <fb>0.74614997863769505</fb>
    <v>28</v>
  </rv>
  <rv s="0">
    <v>536870912</v>
    <v>Copperbelt Province</v>
    <v>a3727fec-c04e-cd55-ad3f-0406a87a1def</v>
    <v>en-US</v>
    <v>Map</v>
  </rv>
  <rv s="0">
    <v>536870912</v>
    <v>Lusaka Province</v>
    <v>f5a2130c-e3e9-8ce4-6c96-d6378a92eff0</v>
    <v>en-US</v>
    <v>Map</v>
  </rv>
  <rv s="0">
    <v>536870912</v>
    <v>Central Province</v>
    <v>da53850c-e534-4e9b-e487-e1fc9ffa39cf</v>
    <v>en-US</v>
    <v>Map</v>
  </rv>
  <rv s="0">
    <v>536870912</v>
    <v>Southern Province</v>
    <v>1455596d-0374-ae22-e948-fd5db0b0c3f6</v>
    <v>en-US</v>
    <v>Map</v>
  </rv>
  <rv s="0">
    <v>536870912</v>
    <v>North-Western Province</v>
    <v>5461b6f9-4965-a338-a8f9-06cfbab6c899</v>
    <v>en-US</v>
    <v>Map</v>
  </rv>
  <rv s="0">
    <v>536870912</v>
    <v>Luapula Province</v>
    <v>7ddedf6e-7ab2-3b8f-f8f2-ce78a7b3ee35</v>
    <v>en-US</v>
    <v>Map</v>
  </rv>
  <rv s="0">
    <v>536870912</v>
    <v>Western Province</v>
    <v>3dc41777-31fd-7d58-db85-8e2010136880</v>
    <v>en-US</v>
    <v>Map</v>
  </rv>
  <rv s="0">
    <v>536870912</v>
    <v>Eastern Province</v>
    <v>f5236972-3279-8032-2615-0730ff6c315b</v>
    <v>en-US</v>
    <v>Map</v>
  </rv>
  <rv s="0">
    <v>536870912</v>
    <v>Northern Province</v>
    <v>f86c9678-ce07-60ea-efcd-9bf324135874</v>
    <v>en-US</v>
    <v>Map</v>
  </rv>
  <rv s="0">
    <v>536870912</v>
    <v>Muchinga Province</v>
    <v>64cf481c-435e-04e7-d1ba-a054a7dd88a4</v>
    <v>en-US</v>
    <v>Map</v>
  </rv>
  <rv s="3">
    <v>587</v>
  </rv>
  <rv s="1">
    <fb>0.161613240647138</fb>
    <v>28</v>
  </rv>
  <rv s="1">
    <fb>0.11425000190734901</fb>
    <v>37</v>
  </rv>
  <rv s="1">
    <fb>7871713</fb>
    <v>29</v>
  </rv>
  <rv s="7">
    <v>#VALUE!</v>
    <v>en-US</v>
    <v>b8b30682-32da-bc4a-79df-7634e7a4a031</v>
    <v>536870912</v>
    <v>1</v>
    <v>1973</v>
    <v>60</v>
    <v>Zambia</v>
    <v>24</v>
    <v>49</v>
    <v>Map</v>
    <v>26</v>
    <v>1974</v>
    <v>ZM</v>
    <v>10666</v>
    <v>10667</v>
    <v>2573</v>
    <v>10668</v>
    <v>10669</v>
    <v>10670</v>
    <v>10671</v>
    <v>10672</v>
    <v>10673</v>
    <v>ZMW</v>
    <v>Zambia, officially the Republic of Zambia, is a landlocked country at the crossroads of Central, Southern and East Africa, and also is typically referred to as being in Southern Africa at its most central point. Its neighbors are the Democratic Republic of the Congo to the north, Tanzania to the northeast, Malawi to the east, Mozambique to the southeast, Zimbabwe and Botswana to the south, Namibia to the southwest, and Angola to the west. The capital city of Zambia is Lusaka, located in the south-central part of Zambia. The population is concentrated mainly around Lusaka in the south and the Copperbelt Province to the north, the economic hubs of the country.</v>
    <v>10674</v>
    <v>10675</v>
    <v>10676</v>
    <v>10677</v>
    <v>2536</v>
    <v>10678</v>
    <v>10679</v>
    <v>10680</v>
    <v>10681</v>
    <v>10670</v>
    <v>10683</v>
    <v>10684</v>
    <v>10685</v>
    <v>10686</v>
    <v>10687</v>
    <v>8295</v>
    <v>Zambia</v>
    <v>Stand and Sing of Zambia, Proud and Free</v>
    <v>378</v>
    <v>Republic of Zambia</v>
    <v>10688</v>
    <v>10689</v>
    <v>10690</v>
    <v>8215</v>
    <v>1258</v>
    <v>10691</v>
    <v>1208</v>
    <v>1367</v>
    <v>3587</v>
    <v>4716</v>
    <v>10692</v>
    <v>10703</v>
    <v>10704</v>
    <v>1441</v>
    <v>7370</v>
    <v>10705</v>
    <v>Zambia</v>
    <v>10706</v>
    <v>mdp/vdpid/263</v>
  </rv>
  <rv s="0">
    <v>536870912</v>
    <v>Zimbabwe</v>
    <v>b5996cb7-676c-cac9-7199-564ad2aab277</v>
    <v>en-US</v>
    <v>Map</v>
  </rv>
  <rv s="1">
    <fb>0.41876696393951102</fb>
    <v>28</v>
  </rv>
  <rv s="1">
    <fb>390757</fb>
    <v>29</v>
  </rv>
  <rv s="1">
    <fb>51000</fb>
    <v>29</v>
  </rv>
  <rv s="1">
    <fb>30.675999999999998</fb>
    <v>30</v>
  </rv>
  <rv s="1">
    <fb>263</fb>
    <v>31</v>
  </rv>
  <rv s="0">
    <v>536870912</v>
    <v>Harare</v>
    <v>339262f8-e3e8-4a7a-b284-2ec0ae8db056</v>
    <v>en-US</v>
    <v>Map</v>
  </rv>
  <rv s="1">
    <fb>10982.665000000001</fb>
    <v>29</v>
  </rv>
  <rv s="1">
    <fb>105.511848952592</fb>
    <v>32</v>
  </rv>
  <rv s="1">
    <fb>9.0973328962810091E-3</fb>
    <v>28</v>
  </rv>
  <rv s="1">
    <fb>609.12595209970698</fb>
    <v>29</v>
  </rv>
  <rv s="1">
    <fb>3.6150000000000002</fb>
    <v>30</v>
  </rv>
  <rv s="1">
    <fb>0.35542457307418901</fb>
    <v>28</v>
  </rv>
  <rv s="1">
    <fb>29.095759404593402</fb>
    <v>36</v>
  </rv>
  <rv s="1">
    <fb>1.34</fb>
    <v>33</v>
  </rv>
  <rv s="1">
    <fb>21440758800</fb>
    <v>34</v>
  </rv>
  <rv s="1">
    <fb>1.0989279000000001</fb>
    <v>28</v>
  </rv>
  <rv s="1">
    <fb>0.1000655</fb>
    <v>28</v>
  </rv>
  <rv s="1">
    <fb>33.9</fb>
    <v>36</v>
  </rv>
  <rv s="0">
    <v>805306368</v>
    <v>Emmerson Mnangagwa (President)</v>
    <v>5755f18d-9a00-fc38-a49b-d1967f2d89f8</v>
    <v>en-US</v>
    <v>Generic</v>
  </rv>
  <rv s="0">
    <v>805306368</v>
    <v>Constantine Chiwenga (Vice President)</v>
    <v>ef0c364e-5a47-7700-8ddd-c01316d73920</v>
    <v>en-US</v>
    <v>Generic</v>
  </rv>
  <rv s="3">
    <v>588</v>
  </rv>
  <rv s="4">
    <v>https://www.bing.com/search?q=zimbabwe&amp;form=skydnc</v>
    <v>Learn more on Bing</v>
  </rv>
  <rv s="1">
    <fb>61.195</fb>
    <v>36</v>
  </rv>
  <rv s="1">
    <fb>2460690000</fb>
    <v>34</v>
  </rv>
  <rv s="1">
    <fb>458</fb>
    <v>36</v>
  </rv>
  <rv s="3">
    <v>589</v>
  </rv>
  <rv s="1">
    <fb>0.25786417579999998</fb>
    <v>28</v>
  </rv>
  <rv s="1">
    <fb>0.20960000000000001</fb>
    <v>30</v>
  </rv>
  <rv s="1">
    <fb>14645468</fb>
    <v>29</v>
  </rv>
  <rv s="1">
    <fb>0.51100000000000001</fb>
    <v>28</v>
  </rv>
  <rv s="1">
    <fb>0.83098999023437503</fb>
    <v>28</v>
  </rv>
  <rv s="0">
    <v>536870912</v>
    <v>Bulawayo</v>
    <v>b389ab44-5e6d-47f0-a3fe-8d414b37aa19</v>
    <v>en-US</v>
    <v>Map</v>
  </rv>
  <rv s="0">
    <v>536870912</v>
    <v>Harare Province</v>
    <v>8b8018d5-44a5-2bd7-fdd4-b805107e6afa</v>
    <v>en-US</v>
    <v>Map</v>
  </rv>
  <rv s="0">
    <v>536870912</v>
    <v>Masvingo Province</v>
    <v>eaed1e4c-fb87-46f4-9780-f36993637fbe</v>
    <v>en-US</v>
    <v>Map</v>
  </rv>
  <rv s="0">
    <v>536870912</v>
    <v>Matabeleland North Province</v>
    <v>51d8ea84-5806-40c6-b58c-33b181349fe4</v>
    <v>en-US</v>
    <v>Map</v>
  </rv>
  <rv s="0">
    <v>536870912</v>
    <v>Midlands Province</v>
    <v>0265a709-9b01-4e2b-a93a-1cabf7de13a0</v>
    <v>en-US</v>
    <v>Map</v>
  </rv>
  <rv s="0">
    <v>536870912</v>
    <v>Matabeleland South Province</v>
    <v>67f42b25-58c5-468d-b8c4-68f5b3c9f2a9</v>
    <v>en-US</v>
    <v>Map</v>
  </rv>
  <rv s="0">
    <v>536870912</v>
    <v>Mashonaland West Province</v>
    <v>99e23c4e-5280-488f-afcc-0fd10e492c5a</v>
    <v>en-US</v>
    <v>Map</v>
  </rv>
  <rv s="0">
    <v>536870912</v>
    <v>Manicaland Province</v>
    <v>b1f33617-37cf-4b27-9859-5db9bb06fa11</v>
    <v>en-US</v>
    <v>Map</v>
  </rv>
  <rv s="0">
    <v>536870912</v>
    <v>Mashonaland Central Province</v>
    <v>2ef46323-c369-41a1-9e79-1f5e432f3ecd</v>
    <v>en-US</v>
    <v>Map</v>
  </rv>
  <rv s="0">
    <v>536870912</v>
    <v>Mashonaland East Province</v>
    <v>1fc07007-9f63-4db6-a6c5-e8b0f8bdb7a7</v>
    <v>en-US</v>
    <v>Map</v>
  </rv>
  <rv s="3">
    <v>590</v>
  </rv>
  <rv s="1">
    <fb>0.20658688009763901</fb>
    <v>28</v>
  </rv>
  <rv s="1">
    <fb>4.9539999961853001E-2</fb>
    <v>37</v>
  </rv>
  <rv s="1">
    <fb>4717305</fb>
    <v>29</v>
  </rv>
  <rv s="61">
    <v>#VALUE!</v>
    <v>en-US</v>
    <v>b5996cb7-676c-cac9-7199-564ad2aab277</v>
    <v>536870912</v>
    <v>1</v>
    <v>1982</v>
    <v>1237</v>
    <v>Zimbabwe</v>
    <v>24</v>
    <v>49</v>
    <v>Map</v>
    <v>26</v>
    <v>1983</v>
    <v>ZW</v>
    <v>10709</v>
    <v>10710</v>
    <v>10711</v>
    <v>10712</v>
    <v>10713</v>
    <v>10714</v>
    <v>10715</v>
    <v>10716</v>
    <v>10717</v>
    <v>Zimbabwe, officially the Republic of Zimbabwe, is a landlocked country located in Southeast Africa, between the Zambezi and Limpopo Rivers, bordered by South Africa to the south, Botswana to the south-west, Zambia to the north, and Mozambique to the east. The capital and largest city is Harare. The second largest city is Bulawayo. A country of roughly 15 million people, Zimbabwe has 16 official languages, with English, Shona, and Ndebele the most common. It was once known as the "Jewel of Africa" for its great prosperity.</v>
    <v>10718</v>
    <v>10719</v>
    <v>10720</v>
    <v>10721</v>
    <v>10722</v>
    <v>10723</v>
    <v>10724</v>
    <v>10725</v>
    <v>10726</v>
    <v>10714</v>
    <v>10729</v>
    <v>10730</v>
    <v>10731</v>
    <v>10732</v>
    <v>10733</v>
    <v>Zimbabwe</v>
    <v>National Anthem of Zimbabwe</v>
    <v>10734</v>
    <v>Republic of Zimbabwe</v>
    <v>10735</v>
    <v>10736</v>
    <v>10737</v>
    <v>1646</v>
    <v>7098</v>
    <v>10738</v>
    <v>9890</v>
    <v>3587</v>
    <v>2322</v>
    <v>2365</v>
    <v>10739</v>
    <v>10750</v>
    <v>10751</v>
    <v>1441</v>
    <v>5078</v>
    <v>10752</v>
    <v>Zimbabwe</v>
    <v>10753</v>
    <v>mdp/vdpid/264</v>
  </rv>
</rvData>
</file>

<file path=xl/richData/rdrichvaluestructure.xml><?xml version="1.0" encoding="utf-8"?>
<rvStructures xmlns="http://schemas.microsoft.com/office/spreadsheetml/2017/richdata" count="89">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Description" t="s"/>
    <k n="Forested area (%)" t="r"/>
    <k n="GDP" t="r"/>
    <k n="Gross primary education enrollment (%)" t="r"/>
    <k n="Gross tertiary education enrollment (%)" t="r"/>
    <k n="Largest city" t="r"/>
    <k n="LearnMoreOnLink" t="r"/>
    <k n="Name" t="s"/>
    <k n="National anthem" t="s"/>
    <k n="Official language" t="r"/>
    <k n="Official name" t="s"/>
    <k n="Physicians per thousand" t="r"/>
    <k n="Population"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urrency code" t="s"/>
    <k n="Description" t="s"/>
    <k n="Fertility rate" t="r"/>
    <k n="Forested area (%)" t="r"/>
    <k n="Gasoline price" t="r"/>
    <k n="GDP" t="r"/>
    <k n="Gross primary education enrollment (%)" t="r"/>
    <k n="Image" t="r"/>
    <k n="Infant mortality" t="r"/>
    <k n="Largest city" t="r"/>
    <k n="Leader(s)" t="r"/>
    <k n="LearnMoreOnLink" t="r"/>
    <k n="Minimum wage" t="r"/>
    <k n="Name" t="s"/>
    <k n="National anthem" t="s"/>
    <k n="Official language" t="r"/>
    <k n="Official name" t="s"/>
    <k n="Out of pocket health expenditure (%)" t="r"/>
    <k n="Physicians per thousand" t="r"/>
    <k n="Population" t="r"/>
    <k n="Subdivisions"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Description" t="s"/>
    <k n="Fertility rate" t="r"/>
    <k n="Forested area (%)" t="r"/>
    <k n="GDP" t="r"/>
    <k n="Gross primary education enrollment (%)" t="r"/>
    <k n="Gross tertiary education enrollment (%)" t="r"/>
    <k n="Image" t="r"/>
    <k n="Largest city" t="r"/>
    <k n="Leader(s)" t="r"/>
    <k n="LearnMoreOnLink" t="r"/>
    <k n="Life expectancy" t="r"/>
    <k n="Name" t="s"/>
    <k n="National anthem" t="s"/>
    <k n="Official language" t="r"/>
    <k n="Official name" t="s"/>
    <k n="Physicians per thousand" t="r"/>
    <k n="Population"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tertiary education enrollment (%)" t="r"/>
    <k n="Infant mortality" t="r"/>
    <k n="Largest city"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Fertility rate" t="r"/>
    <k n="Forested area (%)"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irth rate" t="r"/>
    <k n="Calling code" t="r"/>
    <k n="Carbon dioxide emissions" t="r"/>
    <k n="CPI" t="r"/>
    <k n="CPI Change (%)" t="r"/>
    <k n="Description" t="s"/>
    <k n="Fertility rate" t="r"/>
    <k n="GDP" t="r"/>
    <k n="Gross primary education enrollment (%)" t="r"/>
    <k n="Gross tertiary education enrollment (%)" t="r"/>
    <k n="LearnMoreOnLink" t="r"/>
    <k n="Life expectancy" t="r"/>
    <k n="Name" t="s"/>
    <k n="National anthem" t="s"/>
    <k n="Official language" t="r"/>
    <k n="Official name" t="s"/>
    <k n="Physicians per thousand" t="r"/>
    <k n="Population" t="r"/>
    <k n="Population: Labor force participation (%)" t="r"/>
    <k n="Tax revenue (%)" t="r"/>
    <k n="Time zone(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Description" t="s"/>
    <k n="Electric power consumption" t="r"/>
    <k n="Fertility rate" t="r"/>
    <k n="Fossil fuel energy consumption" t="r"/>
    <k n="Gasoline price" t="r"/>
    <k n="GDP" t="r"/>
    <k n="Gross primary education enrollment (%)" t="r"/>
    <k n="Gross tertiary education enrollment (%)" t="r"/>
    <k n="Largest city" t="r"/>
    <k n="LearnMoreOnLink" t="r"/>
    <k n="Life expectancy" t="r"/>
    <k n="Market cap of listed companies" t="r"/>
    <k n="Minimum wage" t="r"/>
    <k n="Name" t="s"/>
    <k n="National anthem" t="s"/>
    <k n="Official language" t="r"/>
    <k n="Official name" t="s"/>
    <k n="Physicians per thousand" t="r"/>
    <k n="Population" t="r"/>
    <k n="Population: Labor force participation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Physicians per thousand" t="r"/>
    <k n="Population" t="r"/>
    <k n="Population: Labor force participation (%)" t="r"/>
    <k n="Subdivisions" t="r"/>
    <k n="Time zone(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nfant mortality" t="r"/>
    <k n="Largest city" t="r"/>
    <k n="Leader(s)" t="r"/>
    <k n="LearnMoreOnLink" t="r"/>
    <k n="Life expectancy" t="r"/>
    <k n="Minimum wage"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Description" t="s"/>
    <k n="GDP" t="r"/>
    <k n="Image" t="r"/>
    <k n="Largest city" t="r"/>
    <k n="Leader(s)" t="r"/>
    <k n="LearnMoreOnLink" t="r"/>
    <k n="Name" t="s"/>
    <k n="National anthem" t="s"/>
    <k n="Official language" t="r"/>
    <k n="Official name" t="s"/>
    <k n="Out of pocket health expenditure (%)" t="r"/>
    <k n="Population" t="r"/>
    <k n="Subdivisions" t="r"/>
    <k n="Tax revenu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Description" t="s"/>
    <k n="Fertility rate" t="r"/>
    <k n="Forested area (%)" t="r"/>
    <k n="GDP" t="r"/>
    <k n="Gross primary education enrollment (%)" t="r"/>
    <k n="Largest city" t="r"/>
    <k n="LearnMoreOnLink" t="r"/>
    <k n="Life expectancy" t="r"/>
    <k n="Name" t="s"/>
    <k n="National anthem" t="s"/>
    <k n="Official language" t="r"/>
    <k n="Official name" t="s"/>
    <k n="Physicians per thousand" t="r"/>
    <k n="Population" t="r"/>
    <k n="Population: Labor force participation (%)" t="r"/>
    <k n="Time zone(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inimum wage"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Physicians per thousand" t="r"/>
    <k n="Population" t="r"/>
    <k n="Population: Labor force participation (%)" t="r"/>
    <k n="Subdivisions" t="r"/>
    <k n="Time zone(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Image" t="r"/>
    <k n="Largest city" t="r"/>
    <k n="Leader(s)" t="r"/>
    <k n="LearnMoreOnLink" t="r"/>
    <k n="Name" t="s"/>
    <k n="National anthem" t="s"/>
    <k n="Official language" t="r"/>
    <k n="Official name" t="s"/>
    <k n="Out of pocket health expenditure (%)" t="r"/>
    <k n="Population" t="r"/>
    <k n="Subdivisions"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Calling code" t="r"/>
    <k n="Capital/Major City" t="r"/>
    <k n="Description" t="s"/>
    <k n="Forested area (%)" t="r"/>
    <k n="GDP" t="r"/>
    <k n="Largest city" t="r"/>
    <k n="Leader(s)" t="r"/>
    <k n="LearnMoreOnLink" t="r"/>
    <k n="Name" t="s"/>
    <k n="National anthem" t="s"/>
    <k n="Official language" t="r"/>
    <k n="Official name" t="s"/>
    <k n="Physicians per thousand" t="r"/>
    <k n="Population"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PI" t="r"/>
    <k n="CPI Change (%)" t="r"/>
    <k n="Currency code" t="s"/>
    <k n="Description" t="s"/>
    <k n="Fertility rate" t="r"/>
    <k n="Forested area (%)" t="r"/>
    <k n="GDP" t="r"/>
    <k n="Gross primary education enrollment (%)" t="r"/>
    <k n="Gross tertiary education enrollment (%)" t="r"/>
    <k n="Infant mortality" t="r"/>
    <k n="Largest city" t="r"/>
    <k n="LearnMoreOnLink" t="r"/>
    <k n="Life expectancy" t="r"/>
    <k n="Name" t="s"/>
    <k n="National anthem" t="s"/>
    <k n="Official language" t="r"/>
    <k n="Official name" t="s"/>
    <k n="Out of pocket health expenditure (%)" t="r"/>
    <k n="Physicians per thousand" t="r"/>
    <k n="Population"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Subdivisions" t="r"/>
    <k n="Tax revenue (%)" t="r"/>
    <k n="Time zone(s)" t="r"/>
    <k n="Total tax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Description" t="s"/>
    <k n="GDP" t="r"/>
    <k n="Image" t="r"/>
    <k n="Leader(s)" t="r"/>
    <k n="LearnMoreOnLink" t="r"/>
    <k n="Name" t="s"/>
    <k n="Official language" t="r"/>
    <k n="Official name" t="s"/>
    <k n="Time zone(s)" t="r"/>
    <k n="UniqueName"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alling code" t="r"/>
    <k n="Capital/Major City" t="r"/>
    <k n="Currency code" t="s"/>
    <k n="Description" t="s"/>
    <k n="GDP" t="r"/>
    <k n="Largest city" t="r"/>
    <k n="Leader(s)" t="r"/>
    <k n="LearnMoreOnLink" t="r"/>
    <k n="Minimum wage" t="r"/>
    <k n="Name" t="s"/>
    <k n="National anthem" t="s"/>
    <k n="Official language" t="r"/>
    <k n="Official 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Birth rate" t="r"/>
    <k n="Calling code" t="r"/>
    <k n="Capital/Major City" t="r"/>
    <k n="Carbon dioxide emissions" t="r"/>
    <k n="CPI" t="r"/>
    <k n="CPI Change (%)" t="r"/>
    <k n="Currency code" t="s"/>
    <k n="Description" t="s"/>
    <k n="Fertility rate" t="r"/>
    <k n="Forested area (%)" t="r"/>
    <k n="Fossil fuel energy consumption" t="r"/>
    <k n="GDP" t="r"/>
    <k n="Gross primary education enrollment (%)" t="r"/>
    <k n="Gross tertiary education enrollment (%)" t="r"/>
    <k n="Image"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Gasoline price" t="r"/>
    <k n="GDP" t="r"/>
    <k n="Gross primary education enrollment (%)" t="r"/>
    <k n="Gross tertiary education enrollment (%)" t="r"/>
    <k n="Image"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Calling code" t="r"/>
    <k n="Capital/Major City" t="r"/>
    <k n="Carbon dioxide emissions" t="r"/>
    <k n="Currency code" t="s"/>
    <k n="Description" t="s"/>
    <k n="Forested area (%)" t="r"/>
    <k n="GDP" t="r"/>
    <k n="Gross primary education enrollment (%)" t="r"/>
    <k n="Infant mortality" t="r"/>
    <k n="Largest city" t="r"/>
    <k n="Leader(s)" t="r"/>
    <k n="LearnMoreOnLink"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Subdivisions" t="r"/>
    <k n="Time zone(s)"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ime zone(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84">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35">
      <v t="s">%EntityServiceId</v>
      <v t="s">%IsRefreshable</v>
      <v t="s">%EntityCulture</v>
      <v t="s">%EntityId</v>
      <v t="s">_Icon</v>
      <v t="s">_Provider</v>
      <v t="s">_Attribution</v>
      <v t="s">_Display</v>
      <v t="s">Name</v>
      <v t="s">_Format</v>
      <v t="s">Capital/Major City</v>
      <v t="s">_SubLabel</v>
      <v t="s">Population</v>
      <v t="s">Area</v>
      <v t="s">Abbreviation</v>
      <v t="s">GDP</v>
      <v t="s">Largest city</v>
      <v t="s">National anthem</v>
      <v t="s">Official language</v>
      <v t="s">Official name</v>
      <v t="s">Birth rate</v>
      <v t="s">Urban population</v>
      <v t="s">Agricultural land (%)</v>
      <v t="s">Forested area (%)</v>
      <v t="s">Gross primary education enrollment (%)</v>
      <v t="s">Gross tertiary education enrollment (%)</v>
      <v t="s">Physicians per thousand</v>
      <v t="s">Time zone(s)</v>
      <v t="s">Calling code</v>
      <v t="s">_Flags</v>
      <v t="s">VDPID/VSID</v>
      <v t="s">UniqueName</v>
      <v t="s">_DisplayString</v>
      <v t="s">LearnMoreOnLink</v>
      <v t="s">Description</v>
    </a>
    <a count="4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Birth rate</v>
      <v t="s">Fertility rate</v>
      <v t="s">Infant mortality</v>
      <v t="s">Urban population</v>
      <v t="s">Agricultural land (%)</v>
      <v t="s">Forested area (%)</v>
      <v t="s">Carbon dioxide emissions</v>
      <v t="s">Gasoline price</v>
      <v t="s">Minimum wage</v>
      <v t="s">Gross primary education enrollment (%)</v>
      <v t="s">Out of pocket health expenditure (%)</v>
      <v t="s">Physicians per thousand</v>
      <v t="s">Time zone(s)</v>
      <v t="s">Calling code</v>
      <v t="s">_Flags</v>
      <v t="s">VDPID/VSID</v>
      <v t="s">UniqueName</v>
      <v t="s">_DisplayString</v>
      <v t="s">LearnMoreOnLink</v>
      <v t="s">Image</v>
      <v t="s">Description</v>
    </a>
    <a count="5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Minimum wage</v>
      <v t="s">Tax revenue (%)</v>
      <v t="s">Total tax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42">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Life expectancy</v>
      <v t="s">Birth rate</v>
      <v t="s">Fertility rate</v>
      <v t="s">Urban population</v>
      <v t="s">Agricultural land (%)</v>
      <v t="s">Forested area (%)</v>
      <v t="s">Carbon dioxide emissions</v>
      <v t="s">CPI</v>
      <v t="s">CPI Change (%)</v>
      <v t="s">Gross primary education enrollment (%)</v>
      <v t="s">Gross tertiary education enrollment (%)</v>
      <v t="s">Physicians per thousand</v>
      <v t="s">Time zone(s)</v>
      <v t="s">Calling code</v>
      <v t="s">_Flags</v>
      <v t="s">VDPID/VSID</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3">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Out of pocket health expenditure (%)</v>
      <v t="s">Physicians per thousand</v>
      <v t="s">Armed forces size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2">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39">
      <v t="s">%EntityServiceId</v>
      <v t="s">%IsRefreshable</v>
      <v t="s">%EntityCulture</v>
      <v t="s">%EntityId</v>
      <v t="s">_Icon</v>
      <v t="s">_Provider</v>
      <v t="s">_Attribution</v>
      <v t="s">_Display</v>
      <v t="s">Name</v>
      <v t="s">_Format</v>
      <v t="s">_SubLabel</v>
      <v t="s">Population</v>
      <v t="s">Area</v>
      <v t="s">Abbreviation</v>
      <v t="s">GDP</v>
      <v t="s">National anthem</v>
      <v t="s">Official language</v>
      <v t="s">Official name</v>
      <v t="s">Life expectancy</v>
      <v t="s">Birth rate</v>
      <v t="s">Fertility rate</v>
      <v t="s">Urban population</v>
      <v t="s">Carbon dioxide emissions</v>
      <v t="s">CPI</v>
      <v t="s">CPI Change (%)</v>
      <v t="s">Population: Labor force participation (%)</v>
      <v t="s">Tax revenue (%)</v>
      <v t="s">Unemployment rate</v>
      <v t="s">Gross primary education enrollment (%)</v>
      <v t="s">Gross tertiary education enrollment (%)</v>
      <v t="s">Physicians per thousand</v>
      <v t="s">Time zone(s)</v>
      <v t="s">Calling code</v>
      <v t="s">_Flags</v>
      <v t="s">VDPID/VSID</v>
      <v t="s">UniqueName</v>
      <v t="s">_DisplayString</v>
      <v t="s">LearnMoreOnLink</v>
      <v t="s">Description</v>
    </a>
    <a count="47">
      <v t="s">%EntityServiceId</v>
      <v t="s">%IsRefreshable</v>
      <v t="s">%EntityCulture</v>
      <v t="s">%EntityId</v>
      <v t="s">_Icon</v>
      <v t="s">_Provider</v>
      <v t="s">_Attribution</v>
      <v t="s">_Display</v>
      <v t="s">Name</v>
      <v t="s">_Format</v>
      <v t="s">Capital/Major City</v>
      <v t="s">_SubLabel</v>
      <v t="s">Population</v>
      <v t="s">Area</v>
      <v t="s">Abbreviation</v>
      <v t="s">GDP</v>
      <v t="s">Largest city</v>
      <v t="s">National anthem</v>
      <v t="s">Official language</v>
      <v t="s">Official name</v>
      <v t="s">Life expectancy</v>
      <v t="s">Birth rate</v>
      <v t="s">Fertility rate</v>
      <v t="s">Urban population</v>
      <v t="s">Agricultural land (%)</v>
      <v t="s">Carbon dioxide emissions</v>
      <v t="s">Fossil fuel energy consumption</v>
      <v t="s">Gasoline price</v>
      <v t="s">Electric power consumption</v>
      <v t="s">CPI</v>
      <v t="s">CPI Change (%)</v>
      <v t="s">Population: Labor force participation (%)</v>
      <v t="s">Minimum wage</v>
      <v t="s">Total tax rate</v>
      <v t="s">Unemployment rate</v>
      <v t="s">Market cap of listed companies</v>
      <v t="s">Gross primary education enrollment (%)</v>
      <v t="s">Gross tertiary education enrollment (%)</v>
      <v t="s">Physicians per thousand</v>
      <v t="s">Time zone(s)</v>
      <v t="s">Calling code</v>
      <v t="s">_Flags</v>
      <v t="s">VDPID/VSID</v>
      <v t="s">UniqueName</v>
      <v t="s">_DisplayString</v>
      <v t="s">LearnMoreOnLink</v>
      <v t="s">Description</v>
    </a>
    <a count="5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Minimum wage</v>
      <v t="s">Unemployment rate</v>
      <v t="s">Gross primary education enrollment (%)</v>
      <v t="s">Gross tertiary education enrollment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4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Carbon dioxide emissions</v>
      <v t="s">Fossil fuel energy consumption</v>
      <v t="s">CPI</v>
      <v t="s">CPI Change (%)</v>
      <v t="s">Minimum wage</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32">
      <v t="s">%EntityServiceId</v>
      <v t="s">%IsRefreshable</v>
      <v t="s">%EntityCulture</v>
      <v t="s">%EntityId</v>
      <v t="s">_Icon</v>
      <v t="s">_Provider</v>
      <v t="s">_Attribution</v>
      <v t="s">_Display</v>
      <v t="s">Name</v>
      <v t="s">_Format</v>
      <v t="s">Capital/Major City</v>
      <v t="s">Leader(s)</v>
      <v t="s">_SubLabel</v>
      <v t="s">Population</v>
      <v t="s">Area</v>
      <v t="s">GDP</v>
      <v t="s">Largest city</v>
      <v t="s">National anthem</v>
      <v t="s">Official language</v>
      <v t="s">Official name</v>
      <v t="s">Subdivisions</v>
      <v t="s">Tax revenue (%)</v>
      <v t="s">Out of pocket health expenditure (%)</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Description</v>
    </a>
    <a count="38">
      <v t="s">%EntityServiceId</v>
      <v t="s">%IsRefreshable</v>
      <v t="s">%EntityCulture</v>
      <v t="s">%EntityId</v>
      <v t="s">_Icon</v>
      <v t="s">_Provider</v>
      <v t="s">_Attribution</v>
      <v t="s">_Display</v>
      <v t="s">Name</v>
      <v t="s">_Format</v>
      <v t="s">Capital/Major City</v>
      <v t="s">_SubLabel</v>
      <v t="s">Population</v>
      <v t="s">Area</v>
      <v t="s">Abbreviation</v>
      <v t="s">GDP</v>
      <v t="s">Largest city</v>
      <v t="s">National anthem</v>
      <v t="s">Official language</v>
      <v t="s">Official name</v>
      <v t="s">Life expectancy</v>
      <v t="s">Birth rate</v>
      <v t="s">Fertility rate</v>
      <v t="s">Urban population</v>
      <v t="s">Agricultural land (%)</v>
      <v t="s">Forested area (%)</v>
      <v t="s">Population: Labor force participation (%)</v>
      <v t="s">Unemployment rate</v>
      <v t="s">Gross primary education enrollment (%)</v>
      <v t="s">Physicians per thousand</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5">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Tax revenue (%)</v>
      <v t="s">Total tax rate</v>
      <v t="s">Gross primary education enrollment (%)</v>
      <v t="s">Out of pocket health expenditure (%)</v>
      <v t="s">Physicians per thousand</v>
      <v t="s">Time zone(s)</v>
      <v t="s">Calling code</v>
      <v t="s">_Flags</v>
      <v t="s">VDPID/VSID</v>
      <v t="s">UniqueName</v>
      <v t="s">_DisplayString</v>
      <v t="s">LearnMoreOnLink</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4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Carbon dioxide emissions</v>
      <v t="s">Fossil fuel energy consumption</v>
      <v t="s">Gasoline price</v>
      <v t="s">Minimum wage</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Calling code</v>
      <v t="s">_Flags</v>
      <v t="s">VDPID/VSID</v>
      <v t="s">UniqueName</v>
      <v t="s">_DisplayString</v>
      <v t="s">LearnMoreOnLink</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7">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Labor force participation (%)</v>
      <v t="s">Unemployment rate</v>
      <v t="s">Gross primary education enrollment (%)</v>
      <v t="s">Gross tertiary education enrollment (%)</v>
      <v t="s">Physicians per thousand</v>
      <v t="s">Armed forces size</v>
      <v t="s">Time zone(s)</v>
      <v t="s">Calling code</v>
      <v t="s">_Flags</v>
      <v t="s">VDPID/VSID</v>
      <v t="s">UniqueName</v>
      <v t="s">_DisplayString</v>
      <v t="s">LearnMoreOnLink</v>
      <v t="s">Description</v>
    </a>
    <a count="32">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Subdivisions</v>
      <v t="s">Out of pocket health expenditure (%)</v>
      <v t="s">Time zone(s)</v>
      <v t="s">Calling code</v>
      <v t="s">_Flags</v>
      <v t="s">VDPID/VSID</v>
      <v t="s">UniqueName</v>
      <v t="s">_DisplayString</v>
      <v t="s">LearnMoreOnLink</v>
      <v t="s">Image</v>
      <v t="s">Description</v>
    </a>
    <a count="33">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Urban population</v>
      <v t="s">Agricultural land (%)</v>
      <v t="s">Forested area (%)</v>
      <v t="s">Physicians per thousand</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61">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45">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Urban population</v>
      <v t="s">Agricultural land (%)</v>
      <v t="s">Forested area (%)</v>
      <v t="s">CPI</v>
      <v t="s">CPI Change (%)</v>
      <v t="s">Tax revenue (%)</v>
      <v t="s">Total tax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Description</v>
    </a>
    <a count="5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Minimum wage</v>
      <v t="s">Tax revenue (%)</v>
      <v t="s">Total tax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4">
      <v t="s">%EntityServiceId</v>
      <v t="s">%IsRefreshable</v>
      <v t="s">%EntityCulture</v>
      <v t="s">%EntityId</v>
      <v t="s">_Icon</v>
      <v t="s">_Provider</v>
      <v t="s">_Attribution</v>
      <v t="s">_Display</v>
      <v t="s">Name</v>
      <v t="s">_Format</v>
      <v t="s">Leader(s)</v>
      <v t="s">_SubLabel</v>
      <v t="s">Population</v>
      <v t="s">Area</v>
      <v t="s">Abbreviation</v>
      <v t="s">GDP</v>
      <v t="s">Currency code</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Out of pocket health expenditure (%)</v>
      <v t="s">Physicians per thousand</v>
      <v t="s">Time zone(s)</v>
      <v t="s">Calling code</v>
      <v t="s">_Flags</v>
      <v t="s">VDPID/VSID</v>
      <v t="s">UniqueName</v>
      <v t="s">_DisplayString</v>
      <v t="s">LearnMoreOnLink</v>
      <v t="s">Image</v>
      <v t="s">Description</v>
    </a>
    <a count="5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Labor force participation (%)</v>
      <v t="s">Minimum wage</v>
      <v t="s">Tax revenue (%)</v>
      <v t="s">Total tax rate</v>
      <v t="s">Unemployment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Description</v>
    </a>
    <a count="23">
      <v t="s">%EntityServiceId</v>
      <v t="s">%IsRefreshable</v>
      <v t="s">%EntityCulture</v>
      <v t="s">%EntityId</v>
      <v t="s">_Icon</v>
      <v t="s">_Provider</v>
      <v t="s">_Attribution</v>
      <v t="s">_Display</v>
      <v t="s">Name</v>
      <v t="s">_Format</v>
      <v t="s">Leader(s)</v>
      <v t="s">_SubLabel</v>
      <v t="s">Area</v>
      <v t="s">GDP</v>
      <v t="s">Official language</v>
      <v t="s">Official name</v>
      <v t="s">Time zone(s)</v>
      <v t="s">_Flags</v>
      <v t="s">UniqueName</v>
      <v t="s">_DisplayString</v>
      <v t="s">LearnMoreOnLink</v>
      <v t="s">Image</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Labor force participation (%)</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30">
      <v t="s">%EntityServiceId</v>
      <v t="s">%IsRefreshable</v>
      <v t="s">%EntityCulture</v>
      <v t="s">%EntityId</v>
      <v t="s">_Icon</v>
      <v t="s">_Provider</v>
      <v t="s">_Attribution</v>
      <v t="s">_Display</v>
      <v t="s">Name</v>
      <v t="s">_Format</v>
      <v t="s">Capital/Major City</v>
      <v t="s">Leader(s)</v>
      <v t="s">_SubLabel</v>
      <v t="s">Population</v>
      <v t="s">Area</v>
      <v t="s">GDP</v>
      <v t="s">Currency code</v>
      <v t="s">Largest city</v>
      <v t="s">National anthem</v>
      <v t="s">Official language</v>
      <v t="s">Official name</v>
      <v t="s">Minimum wage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Life expectancy</v>
      <v t="s">Birth rate</v>
      <v t="s">Fertility rate</v>
      <v t="s">Infant mortality</v>
      <v t="s">Maternal mortality ratio</v>
      <v t="s">Urban population</v>
      <v t="s">Agricultural land (%)</v>
      <v t="s">Forested area (%)</v>
      <v t="s">Carbon dioxide emissions</v>
      <v t="s">Fossil fuel energy consumption</v>
      <v t="s">Gasoline price</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59">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Gross primary education enrollment (%)</v>
      <v t="s">Gross tertiary education enrollment (%)</v>
      <v t="s">Out of pocket health expenditure (%)</v>
      <v t="s">Physicians per thousand</v>
      <v t="s">Time zone(s)</v>
      <v t="s">Calling code</v>
      <v t="s">_Flags</v>
      <v t="s">VDPID/VSID</v>
      <v t="s">UniqueName</v>
      <v t="s">_DisplayString</v>
      <v t="s">LearnMoreOnLink</v>
      <v t="s">Image</v>
      <v t="s">Description</v>
    </a>
    <a count="58">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Gasoline price</v>
      <v t="s">Electric power consumption</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46">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Infant mortality</v>
      <v t="s">Urban population</v>
      <v t="s">Agricultural land (%)</v>
      <v t="s">Forested area (%)</v>
      <v t="s">Carbon dioxide emissions</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Gross primary education enrollment (%)</v>
      <v t="s">Out of pocket health expenditure (%)</v>
      <v t="s">Physicians per thousand</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Total tax rate</v>
      <v t="s">Unemployment rate</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spbArrays>
  <spbData count="1984">
    <spb s="0">
      <v xml:space="preserve">data.worldbank.org	</v>
      <v xml:space="preserve">	</v>
      <v xml:space="preserve">http://data.worldbank.org/indicator/FP.CPI.TOTL	</v>
      <v xml:space="preserve">	</v>
    </spb>
    <spb s="0">
      <v xml:space="preserve">Wikipedia	Cia	travel.state.gov	</v>
      <v xml:space="preserve">CC-BY-SA			</v>
      <v xml:space="preserve">http://en.wikipedia.org/wiki/Afghanistan	https://www.cia.gov/library/publications/the-world-factbook/geos/af.html?Transportation	https://travel.state.gov/content/travel/en/international-travel/International-Travel-Country-Information-Pages/Afghanistan.html	</v>
      <v xml:space="preserve">http://creativecommons.org/licenses/by-sa/3.0/			</v>
    </spb>
    <spb s="0">
      <v xml:space="preserve">Wikipedia	Wikipedia	Cia	</v>
      <v xml:space="preserve">CC-BY-SA	CC-BY-SA		</v>
      <v xml:space="preserve">http://en.wikipedia.org/wiki/Afghanistan	http://fr.wikipedia.org/wiki/Afghanistan	https://www.cia.gov/library/publications/the-world-factbook/geos/af.html?Transportation	</v>
      <v xml:space="preserve">http://creativecommons.org/licenses/by-sa/3.0/	http://creativecommons.org/licenses/by-sa/3.0/		</v>
    </spb>
    <spb s="0">
      <v xml:space="preserve">Wikipedia	Cia	Wikipedia	travel.state.gov	</v>
      <v xml:space="preserve">CC-BY-SA		CC-BY-SA		</v>
      <v xml:space="preserve">http://en.wikipedia.org/wiki/Afghanistan	https://www.cia.gov/library/publications/the-world-factbook/geos/af.html?Transportation	https://en.wikipedia.org/wiki/Afghanistan	https://travel.state.gov/content/travel/en/international-travel/International-Travel-Country-Information-Pages/Afghanistan.html	</v>
      <v xml:space="preserve">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http://en.wikipedia.org/wiki/Afghanistan	</v>
      <v xml:space="preserve">http://creativecommons.org/licenses/by-sa/3.0/	</v>
    </spb>
    <spb s="0">
      <v xml:space="preserve">Wikipedia	Cia	</v>
      <v xml:space="preserve">CC-BY-SA		</v>
      <v xml:space="preserve">http://en.wikipedia.org/wiki/Afghanistan	https://www.cia.gov/library/publications/the-world-factbook/geos/af.html?Transportation	</v>
      <v xml:space="preserve">http://creativecommons.org/licenses/by-sa/3.0/		</v>
    </spb>
    <spb s="0">
      <v xml:space="preserve">Wikipedia	Wikipedia	Cia	travel.state.gov	</v>
      <v xml:space="preserve">CC-BY-SA	CC-BY-SA			</v>
      <v xml:space="preserve">http://en.wikipedia.org/wiki/Afghanistan	http://fr.wikipedia.org/wiki/Afghanistan	https://www.cia.gov/library/publications/the-world-factbook/geos/af.html?Transportation	https://travel.state.gov/content/travel/en/international-travel/International-Travel-Country-Information-Pages/Afghanistan.html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https://travel.state.gov/content/travel/en/international-travel/International-Travel-Country-Information-Pages/Afghanistan.html	</v>
      <v xml:space="preserve">	</v>
    </spb>
    <spb s="0">
      <v xml:space="preserve">Cia	</v>
      <v xml:space="preserve">	</v>
      <v xml:space="preserve">https://www.cia.gov/library/publications/the-world-factbook/geos/af.html?Transportation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http://data.worldbank.org/indicator/SL.TLF.CACT.ZS	</v>
      <v xml:space="preserve">	</v>
    </spb>
    <spb s="1">
      <v>0</v>
      <v>1</v>
      <v>2</v>
      <v>3</v>
      <v>4</v>
      <v>5</v>
      <v>3</v>
      <v>6</v>
      <v>6</v>
      <v>7</v>
      <v>8</v>
      <v>6</v>
      <v>6</v>
      <v>9</v>
      <v>10</v>
      <v>11</v>
      <v>1</v>
      <v>10</v>
      <v>12</v>
      <v>6</v>
      <v>10</v>
      <v>13</v>
      <v>14</v>
      <v>15</v>
      <v>10</v>
      <v>10</v>
      <v>8</v>
      <v>10</v>
      <v>16</v>
      <v>17</v>
      <v>18</v>
      <v>10</v>
      <v>10</v>
      <v>10</v>
      <v>19</v>
    </spb>
    <spb s="2">
      <v>0</v>
      <v>Name</v>
      <v>LearnMoreOnLink</v>
    </spb>
    <spb s="3">
      <v>0</v>
      <v>0</v>
      <v>0</v>
    </spb>
    <spb s="4">
      <v>0</v>
      <v>0</v>
    </spb>
    <spb s="5">
      <v>22</v>
      <v>22</v>
      <v>23</v>
      <v>22</v>
    </spb>
    <spb s="6">
      <v>1</v>
      <v>2</v>
      <v>3</v>
    </spb>
    <spb s="7">
      <v>https://www.bing.com</v>
      <v>https://www.bing.com/th?id=Ga%5Cbing_yt.png&amp;w=100&amp;h=40&amp;c=0&amp;pid=0.1</v>
      <v>Powered by Bing</v>
    </spb>
    <spb s="8">
      <v>2019</v>
      <v>2019</v>
      <v>square km</v>
      <v>per thousand (2018)</v>
      <v>2019</v>
      <v>2019</v>
      <v>2018</v>
      <v>per liter (2016)</v>
      <v>2019</v>
      <v>years (2018)</v>
      <v>2017</v>
      <v>per thousand (2018)</v>
      <v>2019</v>
      <v>2017</v>
      <v>2016</v>
      <v>2019</v>
      <v>2016</v>
      <v>2016</v>
      <v>kilotons per year (2016)</v>
      <v>deaths per 100,000 (2017)</v>
      <v>2015</v>
      <v>2018</v>
      <v>2018</v>
      <v>2019</v>
    </spb>
    <spb s="9">
      <v>4</v>
    </spb>
    <spb s="9">
      <v>5</v>
    </spb>
    <spb s="9">
      <v>6</v>
    </spb>
    <spb s="9">
      <v>7</v>
    </spb>
    <spb s="9">
      <v>8</v>
    </spb>
    <spb s="9">
      <v>9</v>
    </spb>
    <spb s="9">
      <v>10</v>
    </spb>
    <spb s="0">
      <v xml:space="preserve">Wikipedia	</v>
      <v xml:space="preserve">CC BY-SA 3.0	</v>
      <v xml:space="preserve">http://sv.wikipedia.org/wiki/Afghanistan	</v>
      <v xml:space="preserve">https://creativecommons.org/licenses/by-sa/3.0	</v>
    </spb>
    <spb s="9">
      <v>11</v>
    </spb>
    <spb s="9">
      <v>12</v>
    </spb>
    <spb s="0">
      <v xml:space="preserve">Wikipedia	Cia	travel.state.gov	</v>
      <v xml:space="preserve">CC-BY-SA			</v>
      <v xml:space="preserve">http://en.wikipedia.org/wiki/Albania	https://www.cia.gov/library/publications/the-world-factbook/geos/al.html?Transportation	https://travel.state.gov/content/travel/en/international-travel/International-Travel-Country-Information-Pages/Albania.html	</v>
      <v xml:space="preserve">http://creativecommons.org/licenses/by-sa/3.0/			</v>
    </spb>
    <spb s="0">
      <v xml:space="preserve">Wikipedia	Wikipedia	Wikipedia	Cia	</v>
      <v xml:space="preserve">CC-BY-SA	CC-BY-SA	CC-BY-SA		</v>
      <v xml:space="preserve">http://en.wikipedia.org/wiki/Albania	http://es.wikipedia.org/wiki/Albania	http://fr.wikipedia.org/wiki/Albanie	https://www.cia.gov/library/publications/the-world-factbook/geos/al.html?Transportation	</v>
      <v xml:space="preserve">http://creativecommons.org/licenses/by-sa/3.0/	http://creativecommons.org/licenses/by-sa/3.0/	http://creativecommons.org/licenses/by-sa/3.0/		</v>
    </spb>
    <spb s="0">
      <v xml:space="preserve">Wikipedia	Cia	Wikipedia	travel.state.gov	</v>
      <v xml:space="preserve">CC-BY-SA		CC-BY-SA		</v>
      <v xml:space="preserve">http://en.wikipedia.org/wiki/Albania	https://www.cia.gov/library/publications/the-world-factbook/geos/al.html?Transportation	https://en.wikipedia.org/wiki/Albania	https://travel.state.gov/content/travel/en/international-travel/International-Travel-Country-Information-Pages/Albania.html	</v>
      <v xml:space="preserve">http://creativecommons.org/licenses/by-sa/3.0/		http://creativecommons.org/licenses/by-sa/3.0/		</v>
    </spb>
    <spb s="0">
      <v xml:space="preserve">Wikipedia	</v>
      <v xml:space="preserve">CC-BY-SA	</v>
      <v xml:space="preserve">http://en.wikipedia.org/wiki/Albania	</v>
      <v xml:space="preserve">http://creativecommons.org/licenses/by-sa/3.0/	</v>
    </spb>
    <spb s="0">
      <v xml:space="preserve">Wikipedia	Cia	</v>
      <v xml:space="preserve">CC-BY-SA		</v>
      <v xml:space="preserve">http://en.wikipedia.org/wiki/Albania	https://www.cia.gov/library/publications/the-world-factbook/geos/al.html?Transportation	</v>
      <v xml:space="preserve">http://creativecommons.org/licenses/by-sa/3.0/		</v>
    </spb>
    <spb s="0">
      <v xml:space="preserve">Wikipedia	Wikipedia	Cia	travel.state.gov	</v>
      <v xml:space="preserve">CC-BY-SA	CC-BY-SA			</v>
      <v xml:space="preserve">http://en.wikipedia.org/wiki/Albania	http://fr.wikipedia.org/wiki/Albanie	https://www.cia.gov/library/publications/the-world-factbook/geos/al.html?Transportation	https://travel.state.gov/content/travel/en/international-travel/International-Travel-Country-Information-Pages/Albania.html	</v>
      <v xml:space="preserve">http://creativecommons.org/licenses/by-sa/3.0/	http://creativecommons.org/licenses/by-sa/3.0/			</v>
    </spb>
    <spb s="0">
      <v xml:space="preserve">Cia	</v>
      <v xml:space="preserve">	</v>
      <v xml:space="preserve">https://www.cia.gov/library/publications/the-world-factbook/geos/al.html?Transportation	</v>
      <v xml:space="preserve">	</v>
    </spb>
    <spb s="0">
      <v xml:space="preserve">Wikipedia	Wikidata	</v>
      <v xml:space="preserve">CC-BY-SA		</v>
      <v xml:space="preserve">http://en.wikipedia.org/wiki/Albania	https://www.wikidata.org/wiki/Q222	</v>
      <v xml:space="preserve">http://creativecommons.org/licenses/by-sa/3.0/		</v>
    </spb>
    <spb s="0">
      <v xml:space="preserve">data.worldbank.org	</v>
      <v xml:space="preserve">	</v>
      <v xml:space="preserve">http://data.worldbank.org/indicator/EG.USE.ELEC.KH.PC	</v>
      <v xml:space="preserve">	</v>
    </spb>
    <spb s="10">
      <v>0</v>
      <v>38</v>
      <v>39</v>
      <v>40</v>
      <v>4</v>
      <v>5</v>
      <v>40</v>
      <v>41</v>
      <v>41</v>
      <v>42</v>
      <v>43</v>
      <v>41</v>
      <v>41</v>
      <v>44</v>
      <v>11</v>
      <v>38</v>
      <v>44</v>
      <v>12</v>
      <v>45</v>
      <v>44</v>
      <v>13</v>
      <v>14</v>
      <v>15</v>
      <v>44</v>
      <v>44</v>
      <v>43</v>
      <v>44</v>
      <v>16</v>
      <v>17</v>
      <v>18</v>
      <v>46</v>
      <v>44</v>
      <v>44</v>
      <v>44</v>
      <v>44</v>
      <v>44</v>
      <v>44</v>
      <v>44</v>
      <v>44</v>
      <v>44</v>
      <v>44</v>
      <v>44</v>
      <v>19</v>
    </spb>
    <spb s="2">
      <v>1</v>
      <v>Name</v>
      <v>LearnMoreOnLink</v>
    </spb>
    <spb s="11">
      <v>1</v>
      <v>3</v>
    </spb>
    <spb s="12">
      <v>2019</v>
      <v>2019</v>
      <v>square km</v>
      <v>per thousand (2018)</v>
      <v>2019</v>
      <v>2019</v>
      <v>2018</v>
      <v>per liter (2016)</v>
      <v>2019</v>
      <v>years (2018)</v>
      <v>2018</v>
      <v>per thousand (2018)</v>
      <v>2019</v>
      <v>2017</v>
      <v>2016</v>
      <v>2019</v>
      <v>2016</v>
      <v>2016</v>
      <v>kilotons per year (2016)</v>
      <v>deaths per 100,000 (2017)</v>
      <v>kWh (2014)</v>
      <v>2014</v>
      <v>2017</v>
      <v>2017</v>
      <v>2017</v>
      <v>2017</v>
      <v>2017</v>
      <v>2015</v>
      <v>2017</v>
      <v>2017</v>
      <v>2018</v>
      <v>2018</v>
      <v>2019</v>
    </spb>
    <spb s="0">
      <v xml:space="preserve">Wikipedia	Cia	travel.state.gov	</v>
      <v xml:space="preserve">CC-BY-SA			</v>
      <v xml:space="preserve">http://en.wikipedia.org/wiki/Algeria	https://www.cia.gov/library/publications/the-world-factbook/geos/ag.html?Transportation	https://travel.state.gov/content/travel/en/international-travel/International-Travel-Country-Information-Pages/Algeria.html	</v>
      <v xml:space="preserve">http://creativecommons.org/licenses/by-sa/3.0/			</v>
    </spb>
    <spb s="0">
      <v xml:space="preserve">Wikipedia	Wikipedia	Cia	</v>
      <v xml:space="preserve">CC-BY-SA	CC-BY-SA		</v>
      <v xml:space="preserve">http://en.wikipedia.org/wiki/Algeria	http://es.wikipedia.org/wiki/Argelia	https://www.cia.gov/library/publications/the-world-factbook/geos/ag.html?Transportation	</v>
      <v xml:space="preserve">http://creativecommons.org/licenses/by-sa/3.0/	http://creativecommons.org/licenses/by-sa/3.0/		</v>
    </spb>
    <spb s="0">
      <v xml:space="preserve">Wikipedia	Cia	Wikipedia	travel.state.gov	</v>
      <v xml:space="preserve">CC-BY-SA		CC-BY-SA		</v>
      <v xml:space="preserve">http://en.wikipedia.org/wiki/Algeria	https://www.cia.gov/library/publications/the-world-factbook/geos/ag.html?Transportation	https://en.wikipedia.org/wiki/Algeria	https://travel.state.gov/content/travel/en/international-travel/International-Travel-Country-Information-Pages/Algeria.html	</v>
      <v xml:space="preserve">http://creativecommons.org/licenses/by-sa/3.0/		http://creativecommons.org/licenses/by-sa/3.0/		</v>
    </spb>
    <spb s="0">
      <v xml:space="preserve">Wikipedia	</v>
      <v xml:space="preserve">CC-BY-SA	</v>
      <v xml:space="preserve">http://en.wikipedia.org/wiki/Algeria	</v>
      <v xml:space="preserve">http://creativecommons.org/licenses/by-sa/3.0/	</v>
    </spb>
    <spb s="0">
      <v xml:space="preserve">Wikipedia	Cia	</v>
      <v xml:space="preserve">CC-BY-SA		</v>
      <v xml:space="preserve">http://en.wikipedia.org/wiki/Algeria	https://www.cia.gov/library/publications/the-world-factbook/geos/ag.html?Transportation	</v>
      <v xml:space="preserve">http://creativecommons.org/licenses/by-sa/3.0/		</v>
    </spb>
    <spb s="0">
      <v xml:space="preserve">travel.state.gov	</v>
      <v xml:space="preserve">	</v>
      <v xml:space="preserve">https://travel.state.gov/content/travel/en/international-travel/International-Travel-Country-Information-Pages/Algeria.html	</v>
      <v xml:space="preserve">	</v>
    </spb>
    <spb s="0">
      <v xml:space="preserve">Cia	</v>
      <v xml:space="preserve">	</v>
      <v xml:space="preserve">https://www.cia.gov/library/publications/the-world-factbook/geos/ag.html?Transportation	</v>
      <v xml:space="preserve">	</v>
    </spb>
    <spb s="0">
      <v xml:space="preserve">Wikipedia	Wikipedia	</v>
      <v xml:space="preserve">CC-BY-SA	CC-BY-SA	</v>
      <v xml:space="preserve">http://en.wikipedia.org/wiki/Algeria	http://vi.wikipedia.org/wiki/Algérien_(tàu_chiến_Pháp)	</v>
      <v xml:space="preserve">http://creativecommons.org/licenses/by-sa/3.0/	http://creativecommons.org/licenses/by-sa/3.0/	</v>
    </spb>
    <spb s="13">
      <v>0</v>
      <v>51</v>
      <v>52</v>
      <v>53</v>
      <v>4</v>
      <v>5</v>
      <v>53</v>
      <v>54</v>
      <v>54</v>
      <v>55</v>
      <v>51</v>
      <v>54</v>
      <v>54</v>
      <v>56</v>
      <v>57</v>
      <v>11</v>
      <v>51</v>
      <v>57</v>
      <v>12</v>
      <v>58</v>
      <v>57</v>
      <v>13</v>
      <v>14</v>
      <v>15</v>
      <v>57</v>
      <v>57</v>
      <v>51</v>
      <v>57</v>
      <v>16</v>
      <v>17</v>
      <v>18</v>
      <v>46</v>
      <v>57</v>
      <v>51</v>
      <v>57</v>
      <v>57</v>
      <v>57</v>
      <v>57</v>
      <v>57</v>
      <v>57</v>
      <v>57</v>
      <v>57</v>
      <v>57</v>
      <v>57</v>
      <v>19</v>
    </spb>
    <spb s="2">
      <v>2</v>
      <v>Name</v>
      <v>LearnMoreOnLink</v>
    </spb>
    <spb s="14">
      <v>2019</v>
      <v>2019</v>
      <v>square km</v>
      <v>per thousand (2018)</v>
      <v>2019</v>
      <v>2019</v>
      <v>2018</v>
      <v>per liter (2016)</v>
      <v>2019</v>
      <v>years (2018)</v>
      <v>2011</v>
      <v>per thousand (2018)</v>
      <v>2019</v>
      <v>2017</v>
      <v>2016</v>
      <v>2019</v>
      <v>2016</v>
      <v>2018</v>
      <v>kilotons per year (2016)</v>
      <v>deaths per 100,000 (2017)</v>
      <v>kWh (2014)</v>
      <v>2014</v>
      <v>2018</v>
      <v>2011</v>
      <v>2011</v>
      <v>2011</v>
      <v>2011</v>
      <v>2011</v>
      <v>2015</v>
      <v>2011</v>
      <v>2011</v>
      <v>2018</v>
      <v>2018</v>
      <v>2019</v>
    </spb>
    <spb s="0">
      <v xml:space="preserve">Wikipedia	Cia	</v>
      <v xml:space="preserve">CC-BY-SA		</v>
      <v xml:space="preserve">http://en.wikipedia.org/wiki/American_Samoa	https://www.cia.gov/library/publications/the-world-factbook/geos/aq.html?Transportation	</v>
      <v xml:space="preserve">http://creativecommons.org/licenses/by-sa/3.0/		</v>
    </spb>
    <spb s="0">
      <v xml:space="preserve">Wikipedia	Wikipedia	Cia	</v>
      <v xml:space="preserve">CC-BY-SA	CC-BY-SA		</v>
      <v xml:space="preserve">http://en.wikipedia.org/wiki/American_Samoa	http://de.wikipedia.org/wiki/Amerikanisch-Samoa	https://www.cia.gov/library/publications/the-world-factbook/geos/aq.html?Transportation	</v>
      <v xml:space="preserve">http://creativecommons.org/licenses/by-sa/3.0/	http://creativecommons.org/licenses/by-sa/3.0/		</v>
    </spb>
    <spb s="0">
      <v xml:space="preserve">Wikipedia	</v>
      <v xml:space="preserve">CC-BY-SA	</v>
      <v xml:space="preserve">http://en.wikipedia.org/wiki/American_Samoa	</v>
      <v xml:space="preserve">http://creativecommons.org/licenses/by-sa/3.0/	</v>
    </spb>
    <spb s="0">
      <v xml:space="preserve">Wikipedia	Wikipedia	</v>
      <v xml:space="preserve">CC-BY-SA	CC-BY-SA	</v>
      <v xml:space="preserve">http://en.wikipedia.org/wiki/American_Samoa	http://uk.wikipedia.org/wiki/Транспорт_Американського_Самоа	</v>
      <v xml:space="preserve">http://creativecommons.org/licenses/by-sa/3.0/	http://creativecommons.org/licenses/by-sa/3.0/	</v>
    </spb>
    <spb s="0">
      <v xml:space="preserve">Cia	</v>
      <v xml:space="preserve">	</v>
      <v xml:space="preserve">https://www.cia.gov/library/publications/the-world-factbook/geos/aq.html?Transportation	</v>
      <v xml:space="preserve">	</v>
    </spb>
    <spb s="0">
      <v xml:space="preserve">Wikipedia	Cia	Wikipedia	</v>
      <v xml:space="preserve">CC-BY-SA		CC-BY-SA	</v>
      <v xml:space="preserve">http://en.wikipedia.org/wiki/American_Samoa	https://www.cia.gov/library/publications/the-world-factbook/geos/aq.html?Transportation	http://uk.wikipedia.org/wiki/Транспорт_Американського_Самоа	</v>
      <v xml:space="preserve">http://creativecommons.org/licenses/by-sa/3.0/		http://creativecommons.org/licenses/by-sa/3.0/	</v>
    </spb>
    <spb s="15">
      <v>62</v>
      <v>63</v>
      <v>62</v>
      <v>4</v>
      <v>64</v>
      <v>62</v>
      <v>64</v>
      <v>64</v>
      <v>64</v>
      <v>65</v>
      <v>14</v>
      <v>66</v>
      <v>67</v>
      <v>66</v>
      <v>16</v>
      <v>66</v>
      <v>66</v>
    </spb>
    <spb s="2">
      <v>3</v>
      <v>Name</v>
      <v>LearnMoreOnLink</v>
    </spb>
    <spb s="16">
      <v>2018</v>
      <v>square km</v>
      <v>per thousand (2017)</v>
      <v>2021</v>
      <v>2019</v>
      <v>2016</v>
      <v>2016</v>
      <v>1999</v>
      <v>1992</v>
      <v>1989</v>
    </spb>
    <spb s="0">
      <v xml:space="preserve">Wikipedia	Cia	travel.state.gov	</v>
      <v xml:space="preserve">CC-BY-SA			</v>
      <v xml:space="preserve">http://en.wikipedia.org/wiki/Andorra	https://www.cia.gov/library/publications/the-world-factbook/geos/an.html?Transportation	https://travel.state.gov/content/travel/en/international-travel/International-Travel-Country-Information-Pages/Andorra.html	</v>
      <v xml:space="preserve">http://creativecommons.org/licenses/by-sa/3.0/			</v>
    </spb>
    <spb s="0">
      <v xml:space="preserve">Wikipedia	Wikipedia	Wikipedia	Wikipedia	Cia	</v>
      <v xml:space="preserve">CC-BY-SA	CC-BY-SA	CC-BY-SA	CC-BY-SA		</v>
      <v xml:space="preserve">http://en.wikipedia.org/wiki/Andorra	http://de.wikipedia.org/wiki/Andorra	http://es.wikipedia.org/wiki/Andorra	http://fr.wikipedia.org/wiki/Andorre	https://www.cia.gov/library/publications/the-world-factbook/geos/an.html?Transportation	</v>
      <v xml:space="preserve">http://creativecommons.org/licenses/by-sa/3.0/	http://creativecommons.org/licenses/by-sa/3.0/	http://creativecommons.org/licenses/by-sa/3.0/	http://creativecommons.org/licenses/by-sa/3.0/		</v>
    </spb>
    <spb s="0">
      <v xml:space="preserve">Wikipedia	Wikipedia	travel.state.gov	</v>
      <v xml:space="preserve">CC-BY-SA	CC-BY-SA		</v>
      <v xml:space="preserve">http://en.wikipedia.org/wiki/Andorra	https://en.wikipedia.org/wiki/Andorra	https://travel.state.gov/content/travel/en/international-travel/International-Travel-Country-Information-Pages/Andorra.html	</v>
      <v xml:space="preserve">http://creativecommons.org/licenses/by-sa/3.0/	http://creativecommons.org/licenses/by-sa/3.0/		</v>
    </spb>
    <spb s="0">
      <v xml:space="preserve">Wikipedia	</v>
      <v xml:space="preserve">CC-BY-SA	</v>
      <v xml:space="preserve">http://en.wikipedia.org/wiki/Andorra	</v>
      <v xml:space="preserve">http://creativecommons.org/licenses/by-sa/3.0/	</v>
    </spb>
    <spb s="0">
      <v xml:space="preserve">Wikipedia	Cia	</v>
      <v xml:space="preserve">CC-BY-SA		</v>
      <v xml:space="preserve">http://en.wikipedia.org/wiki/Andorra	https://www.cia.gov/library/publications/the-world-factbook/geos/an.html?Transportation	</v>
      <v xml:space="preserve">http://creativecommons.org/licenses/by-sa/3.0/		</v>
    </spb>
    <spb s="0">
      <v xml:space="preserve">Wikipedia	Wikipedia	Cia	travel.state.gov	</v>
      <v xml:space="preserve">CC-BY-SA	CC-BY-SA			</v>
      <v xml:space="preserve">http://en.wikipedia.org/wiki/Andorra	http://fr.wikipedia.org/wiki/Andorre	https://www.cia.gov/library/publications/the-world-factbook/geos/an.html?Transportation	https://travel.state.gov/content/travel/en/international-travel/International-Travel-Country-Information-Pages/Andorra.html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https://travel.state.gov/content/travel/en/international-travel/International-Travel-Country-Information-Pages/Andorra.html	</v>
      <v xml:space="preserve">	</v>
    </spb>
    <spb s="0">
      <v xml:space="preserve">Cia	</v>
      <v xml:space="preserve">	</v>
      <v xml:space="preserve">https://www.cia.gov/library/publications/the-world-factbook/geos/an.html?Transportation	</v>
      <v xml:space="preserve">	</v>
    </spb>
    <spb s="17">
      <v>71</v>
      <v>72</v>
      <v>73</v>
      <v>4</v>
      <v>5</v>
      <v>73</v>
      <v>74</v>
      <v>74</v>
      <v>75</v>
      <v>76</v>
      <v>74</v>
      <v>74</v>
      <v>77</v>
      <v>11</v>
      <v>71</v>
      <v>74</v>
      <v>13</v>
      <v>14</v>
      <v>78</v>
      <v>76</v>
      <v>78</v>
      <v>16</v>
      <v>17</v>
      <v>78</v>
      <v>78</v>
    </spb>
    <spb s="2">
      <v>4</v>
      <v>Name</v>
      <v>LearnMoreOnLink</v>
    </spb>
    <spb s="18">
      <v>2019</v>
      <v>square km</v>
      <v>per thousand (2018)</v>
      <v>2019</v>
      <v>2010</v>
      <v>per liter (2014)</v>
      <v>per thousand (2018)</v>
      <v>2019</v>
      <v>2016</v>
      <v>2016</v>
      <v>2015</v>
      <v>kilotons per year (2016)</v>
      <v>2015</v>
      <v>1983</v>
    </spb>
    <spb s="0">
      <v xml:space="preserve">Wikipedia	</v>
      <v xml:space="preserve">Public domain	</v>
      <v xml:space="preserve">http://es.wikipedia.org/wiki/Andorra	</v>
      <v xml:space="preserve">http://en.wikipedia.org/wiki/Public_domain	</v>
    </spb>
    <spb s="0">
      <v xml:space="preserve">Wikipedia	Cia	travel.state.gov	</v>
      <v xml:space="preserve">CC-BY-SA			</v>
      <v xml:space="preserve">http://en.wikipedia.org/wiki/Angola	https://www.cia.gov/library/publications/the-world-factbook/geos/ao.html?Transportation	https://travel.state.gov/content/travel/en/international-travel/International-Travel-Country-Information-Pages/Angola.html	</v>
      <v xml:space="preserve">http://creativecommons.org/licenses/by-sa/3.0/			</v>
    </spb>
    <spb s="0">
      <v xml:space="preserve">Wikipedia	Wikipedia	Wikipedia	Cia	</v>
      <v xml:space="preserve">CC-BY-SA	CC-BY-SA	CC-BY-SA		</v>
      <v xml:space="preserve">http://en.wikipedia.org/wiki/Angola	http://es.wikipedia.org/wiki/Angola	http://fr.wikipedia.org/wiki/Angola	https://www.cia.gov/library/publications/the-world-factbook/geos/ao.html?Transportation	</v>
      <v xml:space="preserve">http://creativecommons.org/licenses/by-sa/3.0/	http://creativecommons.org/licenses/by-sa/3.0/	http://creativecommons.org/licenses/by-sa/3.0/		</v>
    </spb>
    <spb s="0">
      <v xml:space="preserve">Wikipedia	Cia	Wikipedia	travel.state.gov	</v>
      <v xml:space="preserve">CC-BY-SA		CC-BY-SA		</v>
      <v xml:space="preserve">http://en.wikipedia.org/wiki/Angola	https://www.cia.gov/library/publications/the-world-factbook/geos/ao.html?Transportation	https://en.wikipedia.org/wiki/Angola	https://travel.state.gov/content/travel/en/international-travel/International-Travel-Country-Information-Pages/Angola.html	</v>
      <v xml:space="preserve">http://creativecommons.org/licenses/by-sa/3.0/		http://creativecommons.org/licenses/by-sa/3.0/		</v>
    </spb>
    <spb s="0">
      <v xml:space="preserve">Wikipedia	</v>
      <v xml:space="preserve">CC-BY-SA	</v>
      <v xml:space="preserve">http://en.wikipedia.org/wiki/Angola	</v>
      <v xml:space="preserve">http://creativecommons.org/licenses/by-sa/3.0/	</v>
    </spb>
    <spb s="0">
      <v xml:space="preserve">Wikipedia	Cia	</v>
      <v xml:space="preserve">CC-BY-SA		</v>
      <v xml:space="preserve">http://en.wikipedia.org/wiki/Angola	https://www.cia.gov/library/publications/the-world-factbook/geos/ao.html?Transportation	</v>
      <v xml:space="preserve">http://creativecommons.org/licenses/by-sa/3.0/		</v>
    </spb>
    <spb s="0">
      <v xml:space="preserve">Wikipedia	Wikipedia	Cia	travel.state.gov	</v>
      <v xml:space="preserve">CC-BY-SA	CC-BY-SA			</v>
      <v xml:space="preserve">http://en.wikipedia.org/wiki/Angola	http://fr.wikipedia.org/wiki/Angola	https://www.cia.gov/library/publications/the-world-factbook/geos/ao.html?Transportation	https://travel.state.gov/content/travel/en/international-travel/International-Travel-Country-Information-Pages/Angola.html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https://travel.state.gov/content/travel/en/international-travel/International-Travel-Country-Information-Pages/Angola.html	</v>
      <v xml:space="preserve">	</v>
    </spb>
    <spb s="0">
      <v xml:space="preserve">Cia	</v>
      <v xml:space="preserve">	</v>
      <v xml:space="preserve">https://www.cia.gov/library/publications/the-world-factbook/geos/ao.html?Transportation	</v>
      <v xml:space="preserve">	</v>
    </spb>
    <spb s="19">
      <v>0</v>
      <v>83</v>
      <v>84</v>
      <v>85</v>
      <v>4</v>
      <v>5</v>
      <v>85</v>
      <v>86</v>
      <v>86</v>
      <v>87</v>
      <v>88</v>
      <v>86</v>
      <v>86</v>
      <v>89</v>
      <v>90</v>
      <v>11</v>
      <v>83</v>
      <v>90</v>
      <v>12</v>
      <v>86</v>
      <v>90</v>
      <v>13</v>
      <v>14</v>
      <v>15</v>
      <v>90</v>
      <v>90</v>
      <v>88</v>
      <v>90</v>
      <v>16</v>
      <v>17</v>
      <v>18</v>
      <v>46</v>
      <v>90</v>
      <v>90</v>
      <v>90</v>
      <v>90</v>
      <v>90</v>
      <v>90</v>
      <v>90</v>
      <v>90</v>
      <v>90</v>
      <v>90</v>
      <v>90</v>
      <v>19</v>
    </spb>
    <spb s="12">
      <v>2019</v>
      <v>2019</v>
      <v>square km</v>
      <v>per thousand (2018)</v>
      <v>2019</v>
      <v>2019</v>
      <v>2018</v>
      <v>per liter (2016)</v>
      <v>2019</v>
      <v>years (2018)</v>
      <v>2017</v>
      <v>per thousand (2018)</v>
      <v>2019</v>
      <v>2017</v>
      <v>2016</v>
      <v>2019</v>
      <v>2016</v>
      <v>2017</v>
      <v>kilotons per year (2016)</v>
      <v>deaths per 100,000 (2017)</v>
      <v>kWh (2014)</v>
      <v>2014</v>
      <v>2018</v>
      <v>2018</v>
      <v>2018</v>
      <v>2018</v>
      <v>2018</v>
      <v>2015</v>
      <v>2018</v>
      <v>2018</v>
      <v>2015</v>
      <v>2016</v>
      <v>2019</v>
    </spb>
    <spb s="0">
      <v xml:space="preserve">Wikipedia	Cia	travel.state.gov	</v>
      <v xml:space="preserve">CC-BY-SA			</v>
      <v xml:space="preserve">http://en.wikipedia.org/wiki/Antigua_and_Barbuda	https://www.cia.gov/library/publications/the-world-factbook/geos/ac.html?Transportation	https://travel.state.gov/content/travel/en/international-travel/International-Travel-Country-Information-Pages/AntiguaandBarbuda.html	</v>
      <v xml:space="preserve">http://creativecommons.org/licenses/by-sa/3.0/			</v>
    </spb>
    <spb s="0">
      <v xml:space="preserve">Wikipedia	Cia	</v>
      <v xml:space="preserve">CC-BY-SA		</v>
      <v xml:space="preserve">http://es.wikipedia.org/wiki/Antigua_y_Barbuda	https://www.cia.gov/library/publications/the-world-factbook/geos/ac.html?Transportation	</v>
      <v xml:space="preserve">http://creativecommons.org/licenses/by-sa/3.0/		</v>
    </spb>
    <spb s="0">
      <v xml:space="preserve">Wikipedia	Cia	Wikipedia	travel.state.gov	</v>
      <v xml:space="preserve">CC-BY-SA		CC-BY-SA		</v>
      <v xml:space="preserve">http://en.wikipedia.org/wiki/Antigua_and_Barbuda	https://www.cia.gov/library/publications/the-world-factbook/geos/ac.html?Transportation	https://en.wikipedia.org/wiki/Antigua_and_Barbuda	https://travel.state.gov/content/travel/en/international-travel/International-Travel-Country-Information-Pages/AntiguaandBarbuda.html	</v>
      <v xml:space="preserve">http://creativecommons.org/licenses/by-sa/3.0/		http://creativecommons.org/licenses/by-sa/3.0/		</v>
    </spb>
    <spb s="0">
      <v xml:space="preserve">Wikipedia	</v>
      <v xml:space="preserve">CC-BY-SA	</v>
      <v xml:space="preserve">http://en.wikipedia.org/wiki/Antigua_and_Barbuda	</v>
      <v xml:space="preserve">http://creativecommons.org/licenses/by-sa/3.0/	</v>
    </spb>
    <spb s="0">
      <v xml:space="preserve">Wikipedia	Wikipedia	Cia	travel.state.gov	</v>
      <v xml:space="preserve">CC-BY-SA	CC-BY-SA			</v>
      <v xml:space="preserve">http://en.wikipedia.org/wiki/Antigua_and_Barbuda	http://fr.wikipedia.org/wiki/Antigua-et-Barbuda	https://www.cia.gov/library/publications/the-world-factbook/geos/ac.html?Transportation	https://travel.state.gov/content/travel/en/international-travel/International-Travel-Country-Information-Pages/AntiguaandBarbuda.html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https://travel.state.gov/content/travel/en/international-travel/International-Travel-Country-Information-Pages/AntiguaandBarbuda.html	</v>
      <v xml:space="preserve">	</v>
    </spb>
    <spb s="0">
      <v xml:space="preserve">Cia	</v>
      <v xml:space="preserve">	</v>
      <v xml:space="preserve">https://www.cia.gov/library/publications/the-world-factbook/geos/ac.html?Transportation	</v>
      <v xml:space="preserve">	</v>
    </spb>
    <spb s="0">
      <v xml:space="preserve">Wikipedia	Wikidata	</v>
      <v xml:space="preserve">CC-BY-SA		</v>
      <v xml:space="preserve">http://en.wikipedia.org/wiki/Antigua_and_Barbuda	https://www.wikidata.org/wiki/Q781	</v>
      <v xml:space="preserve">http://creativecommons.org/licenses/by-sa/3.0/		</v>
    </spb>
    <spb s="20">
      <v>0</v>
      <v>93</v>
      <v>94</v>
      <v>95</v>
      <v>4</v>
      <v>5</v>
      <v>95</v>
      <v>96</v>
      <v>96</v>
      <v>96</v>
      <v>97</v>
      <v>96</v>
      <v>96</v>
      <v>98</v>
      <v>99</v>
      <v>11</v>
      <v>93</v>
      <v>99</v>
      <v>12</v>
      <v>100</v>
      <v>99</v>
      <v>13</v>
      <v>14</v>
      <v>15</v>
      <v>99</v>
      <v>97</v>
      <v>99</v>
      <v>16</v>
      <v>17</v>
      <v>18</v>
      <v>99</v>
      <v>99</v>
      <v>99</v>
      <v>99</v>
    </spb>
    <spb s="2">
      <v>5</v>
      <v>Name</v>
      <v>LearnMoreOnLink</v>
    </spb>
    <spb s="21">
      <v>2018</v>
      <v>2019</v>
      <v>square km</v>
      <v>per thousand (2018)</v>
      <v>2019</v>
      <v>2018</v>
      <v>2018</v>
      <v>per liter (2010)</v>
      <v>2019</v>
      <v>years (2018)</v>
      <v>2014</v>
      <v>per thousand (2018)</v>
      <v>2019</v>
      <v>2017</v>
      <v>2016</v>
      <v>2016</v>
      <v>2017</v>
      <v>kilotons per year (2016)</v>
      <v>deaths per 100,000 (2017)</v>
      <v>2007</v>
      <v>2015</v>
      <v>2018</v>
      <v>2012</v>
    </spb>
    <spb s="0">
      <v xml:space="preserve">Wikipedia	Cia	travel.state.gov	</v>
      <v xml:space="preserve">CC-BY-SA			</v>
      <v xml:space="preserve">http://en.wikipedia.org/wiki/Argentina	https://www.cia.gov/library/publications/the-world-factbook/geos/ar.html?Transportation	https://travel.state.gov/content/travel/en/international-travel/International-Travel-Country-Information-Pages/Argentina.html	</v>
      <v xml:space="preserve">http://creativecommons.org/licenses/by-sa/3.0/			</v>
    </spb>
    <spb s="0">
      <v xml:space="preserve">Wikipedia	Wikipedia	Cia	</v>
      <v xml:space="preserve">CC-BY-SA	CC-BY-SA		</v>
      <v xml:space="preserve">http://en.wikipedia.org/wiki/Argentina	http://es.wikipedia.org/wiki/Argentina	https://www.cia.gov/library/publications/the-world-factbook/geos/ar.html?Transportation	</v>
      <v xml:space="preserve">http://creativecommons.org/licenses/by-sa/3.0/	http://creativecommons.org/licenses/by-sa/3.0/		</v>
    </spb>
    <spb s="0">
      <v xml:space="preserve">Wikipedia	Cia	Wikipedia	travel.state.gov	Sec	</v>
      <v xml:space="preserve">CC-BY-SA		CC-BY-SA			</v>
      <v xml:space="preserve">http://en.wikipedia.org/wiki/Argentina	https://www.cia.gov/library/publications/the-world-factbook/geos/ar.html?Transportation	https://en.wikipedia.org/wiki/Argentina	https://travel.state.gov/content/travel/en/international-travel/International-Travel-Country-Information-Pages/Argentina.html	https://www.sec.gov/cgi-bin/browse-edgar?action=getcompany&amp;CIK=0001811672	</v>
      <v xml:space="preserve">http://creativecommons.org/licenses/by-sa/3.0/		http://creativecommons.org/licenses/by-sa/3.0/			</v>
    </spb>
    <spb s="0">
      <v xml:space="preserve">Wikipedia	</v>
      <v xml:space="preserve">CC-BY-SA	</v>
      <v xml:space="preserve">http://en.wikipedia.org/wiki/Argentina	</v>
      <v xml:space="preserve">http://creativecommons.org/licenses/by-sa/3.0/	</v>
    </spb>
    <spb s="0">
      <v xml:space="preserve">Wikipedia	Cia	</v>
      <v xml:space="preserve">CC-BY-SA		</v>
      <v xml:space="preserve">http://en.wikipedia.org/wiki/Argentina	https://www.cia.gov/library/publications/the-world-factbook/geos/ar.html?Transportation	</v>
      <v xml:space="preserve">http://creativecommons.org/licenses/by-sa/3.0/		</v>
    </spb>
    <spb s="0">
      <v xml:space="preserve">Wikipedia	Wikipedia	Cia	travel.state.gov	Sec	</v>
      <v xml:space="preserve">CC-BY-SA	CC-BY-SA				</v>
      <v xml:space="preserve">http://en.wikipedia.org/wiki/Argentina	http://fr.wikipedia.org/wiki/Argentine	https://www.cia.gov/library/publications/the-world-factbook/geos/ar.html?Transportation	https://travel.state.gov/content/travel/en/international-travel/International-Travel-Country-Information-Pages/Argentina.html	https://www.sec.gov/cgi-bin/browse-edgar?action=getcompany&amp;CIK=0001811672	</v>
      <v xml:space="preserve">http://creativecommons.org/licenses/by-sa/3.0/	http://creativecommons.org/licenses/by-sa/3.0/				</v>
    </spb>
    <spb s="0">
      <v xml:space="preserve">Cia	</v>
      <v xml:space="preserve">	</v>
      <v xml:space="preserve">https://www.cia.gov/library/publications/the-world-factbook/geos/ar.html?Transportation	</v>
      <v xml:space="preserve">	</v>
    </spb>
    <spb s="22">
      <v>0</v>
      <v>104</v>
      <v>105</v>
      <v>106</v>
      <v>4</v>
      <v>5</v>
      <v>106</v>
      <v>107</v>
      <v>107</v>
      <v>108</v>
      <v>109</v>
      <v>107</v>
      <v>107</v>
      <v>110</v>
      <v>11</v>
      <v>104</v>
      <v>110</v>
      <v>12</v>
      <v>107</v>
      <v>110</v>
      <v>13</v>
      <v>14</v>
      <v>15</v>
      <v>110</v>
      <v>110</v>
      <v>109</v>
      <v>110</v>
      <v>16</v>
      <v>17</v>
      <v>18</v>
      <v>46</v>
      <v>110</v>
      <v>104</v>
      <v>110</v>
      <v>110</v>
      <v>110</v>
      <v>110</v>
      <v>110</v>
      <v>110</v>
      <v>110</v>
      <v>110</v>
      <v>110</v>
      <v>110</v>
      <v>19</v>
    </spb>
    <spb s="14">
      <v>2019</v>
      <v>2019</v>
      <v>square km</v>
      <v>per thousand (2018)</v>
      <v>2019</v>
      <v>2019</v>
      <v>2018</v>
      <v>per liter (2016)</v>
      <v>2019</v>
      <v>years (2018)</v>
      <v>2018</v>
      <v>per thousand (2018)</v>
      <v>2019</v>
      <v>2017</v>
      <v>2016</v>
      <v>2019</v>
      <v>2016</v>
      <v>2017</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http://en.wikipedia.org/wiki/Armenia	https://www.cia.gov/library/publications/the-world-factbook/geos/am.html?Transportation	https://travel.state.gov/content/travel/en/international-travel/International-Travel-Country-Information-Pages/Armenia.html	</v>
      <v xml:space="preserve">http://creativecommons.org/licenses/by-sa/3.0/			</v>
    </spb>
    <spb s="0">
      <v xml:space="preserve">Wikipedia	Wikipedia	Cia	</v>
      <v xml:space="preserve">CC-BY-SA	CC-BY-SA		</v>
      <v xml:space="preserve">http://en.wikipedia.org/wiki/Armenia	http://es.wikipedia.org/wiki/Armenia	https://www.cia.gov/library/publications/the-world-factbook/geos/am.html?Transportation	</v>
      <v xml:space="preserve">http://creativecommons.org/licenses/by-sa/3.0/	http://creativecommons.org/licenses/by-sa/3.0/		</v>
    </spb>
    <spb s="0">
      <v xml:space="preserve">Wikipedia	Cia	Wikipedia	Wikipedia	travel.state.gov	Twitter	</v>
      <v xml:space="preserve">CC-BY-SA		CC-BY-SA	CC-BY-SA			</v>
      <v xml:space="preserve">http://en.wikipedia.org/wiki/Armenia	https://www.cia.gov/library/publications/the-world-factbook/geos/am.html?Transportation	http://ru.wikipedia.org/wiki/Армения	https://en.wikipedia.org/wiki/Armenia	https://travel.state.gov/content/travel/en/international-travel/International-Travel-Country-Information-Pages/Armenia.html	https://twitter.com/armenia	</v>
      <v xml:space="preserve">http://creativecommons.org/licenses/by-sa/3.0/		http://creativecommons.org/licenses/by-sa/3.0/	http://creativecommons.org/licenses/by-sa/3.0/			</v>
    </spb>
    <spb s="0">
      <v xml:space="preserve">Wikipedia	</v>
      <v xml:space="preserve">CC-BY-SA	</v>
      <v xml:space="preserve">http://en.wikipedia.org/wiki/Armenia	</v>
      <v xml:space="preserve">http://creativecommons.org/licenses/by-sa/3.0/	</v>
    </spb>
    <spb s="0">
      <v xml:space="preserve">Wikipedia	Cia	</v>
      <v xml:space="preserve">CC-BY-SA		</v>
      <v xml:space="preserve">http://en.wikipedia.org/wiki/Armenia	https://www.cia.gov/library/publications/the-world-factbook/geos/am.html?Transportation	</v>
      <v xml:space="preserve">http://creativecommons.org/licenses/by-sa/3.0/		</v>
    </spb>
    <spb s="0">
      <v xml:space="preserve">Wikipedia	travel.state.gov	</v>
      <v xml:space="preserve">CC-BY-SA		</v>
      <v xml:space="preserve">http://en.wikipedia.org/wiki/Armenia	https://travel.state.gov/content/travel/en/international-travel/International-Travel-Country-Information-Pages/Armenia.html	</v>
      <v xml:space="preserve">http://creativecommons.org/licenses/by-sa/3.0/		</v>
    </spb>
    <spb s="0">
      <v xml:space="preserve">travel.state.gov	</v>
      <v xml:space="preserve">	</v>
      <v xml:space="preserve">https://travel.state.gov/content/travel/en/international-travel/International-Travel-Country-Information-Pages/Armenia.html	</v>
      <v xml:space="preserve">	</v>
    </spb>
    <spb s="0">
      <v xml:space="preserve">Cia	</v>
      <v xml:space="preserve">	</v>
      <v xml:space="preserve">https://www.cia.gov/library/publications/the-world-factbook/geos/am.html?Transportation	</v>
      <v xml:space="preserve">	</v>
    </spb>
    <spb s="19">
      <v>0</v>
      <v>113</v>
      <v>114</v>
      <v>115</v>
      <v>4</v>
      <v>5</v>
      <v>115</v>
      <v>116</v>
      <v>116</v>
      <v>117</v>
      <v>118</v>
      <v>116</v>
      <v>116</v>
      <v>119</v>
      <v>120</v>
      <v>11</v>
      <v>113</v>
      <v>120</v>
      <v>12</v>
      <v>116</v>
      <v>120</v>
      <v>13</v>
      <v>14</v>
      <v>15</v>
      <v>120</v>
      <v>120</v>
      <v>118</v>
      <v>120</v>
      <v>16</v>
      <v>17</v>
      <v>18</v>
      <v>46</v>
      <v>120</v>
      <v>120</v>
      <v>120</v>
      <v>120</v>
      <v>120</v>
      <v>120</v>
      <v>120</v>
      <v>120</v>
      <v>120</v>
      <v>120</v>
      <v>120</v>
      <v>19</v>
    </spb>
    <spb s="2">
      <v>6</v>
      <v>Name</v>
      <v>LearnMoreOnLink</v>
    </spb>
    <spb s="12">
      <v>2019</v>
      <v>2019</v>
      <v>square km</v>
      <v>per thousand (2018)</v>
      <v>2019</v>
      <v>2019</v>
      <v>2018</v>
      <v>per liter (2016)</v>
      <v>2019</v>
      <v>years (2018)</v>
      <v>2018</v>
      <v>per thousand (2018)</v>
      <v>2019</v>
      <v>2017</v>
      <v>2016</v>
      <v>2019</v>
      <v>2016</v>
      <v>2017</v>
      <v>kilotons per year (2016)</v>
      <v>deaths per 100,000 (2017)</v>
      <v>kWh (2014)</v>
      <v>2014</v>
      <v>2018</v>
      <v>2018</v>
      <v>2018</v>
      <v>2018</v>
      <v>2018</v>
      <v>2015</v>
      <v>2018</v>
      <v>2018</v>
      <v>2018</v>
      <v>2018</v>
      <v>2019</v>
    </spb>
    <spb s="0">
      <v xml:space="preserve">Wikipedia	</v>
      <v xml:space="preserve">Public domain	</v>
      <v xml:space="preserve">http://en.wikipedia.org/wiki/Armenia	</v>
      <v xml:space="preserve">http://en.wikipedia.org/wiki/Public_domain	</v>
    </spb>
    <spb s="0">
      <v xml:space="preserve">Wikipedia	Cia	travel.state.gov	</v>
      <v xml:space="preserve">CC-BY-SA			</v>
      <v xml:space="preserve">http://en.wikipedia.org/wiki/Aruba	https://www.cia.gov/library/publications/the-world-factbook/geos/aa.html?Transportation	https://travel.state.gov/content/travel/en/international-travel/International-Travel-Country-Information-Pages/Aruba.html	</v>
      <v xml:space="preserve">http://creativecommons.org/licenses/by-sa/3.0/			</v>
    </spb>
    <spb s="0">
      <v xml:space="preserve">Wikipedia	Cia	</v>
      <v xml:space="preserve">CC-BY-SA		</v>
      <v xml:space="preserve">http://es.wikipedia.org/wiki/Aruba	https://www.cia.gov/library/publications/the-world-factbook/geos/aa.html?Transportation	</v>
      <v xml:space="preserve">http://creativecommons.org/licenses/by-sa/3.0/		</v>
    </spb>
    <spb s="0">
      <v xml:space="preserve">Wikipedia	Wikipedia	travel.state.gov	</v>
      <v xml:space="preserve">CC-BY-SA	CC-BY-SA		</v>
      <v xml:space="preserve">http://en.wikipedia.org/wiki/Aruba	https://en.wikipedia.org/wiki/Aruba	https://travel.state.gov/content/travel/en/international-travel/International-Travel-Country-Information-Pages/Aruba.html	</v>
      <v xml:space="preserve">http://creativecommons.org/licenses/by-sa/3.0/	http://creativecommons.org/licenses/by-sa/3.0/		</v>
    </spb>
    <spb s="0">
      <v xml:space="preserve">Wikipedia	</v>
      <v xml:space="preserve">CC-BY-SA	</v>
      <v xml:space="preserve">http://en.wikipedia.org/wiki/Aruba	</v>
      <v xml:space="preserve">http://creativecommons.org/licenses/by-sa/3.0/	</v>
    </spb>
    <spb s="0">
      <v xml:space="preserve">Wikipedia	Cia	</v>
      <v xml:space="preserve">CC-BY-SA		</v>
      <v xml:space="preserve">http://en.wikipedia.org/wiki/Aruba	https://www.cia.gov/library/publications/the-world-factbook/geos/aa.html?Transportation	</v>
      <v xml:space="preserve">http://creativecommons.org/licenses/by-sa/3.0/		</v>
    </spb>
    <spb s="0">
      <v xml:space="preserve">travel.state.gov	</v>
      <v xml:space="preserve">	</v>
      <v xml:space="preserve">https://travel.state.gov/content/travel/en/international-travel/International-Travel-Country-Information-Pages/Aruba.html	</v>
      <v xml:space="preserve">	</v>
    </spb>
    <spb s="0">
      <v xml:space="preserve">Cia	</v>
      <v xml:space="preserve">	</v>
      <v xml:space="preserve">https://www.cia.gov/library/publications/the-world-factbook/geos/aa.html?Transportation	</v>
      <v xml:space="preserve">	</v>
    </spb>
    <spb s="23">
      <v>0</v>
      <v>125</v>
      <v>126</v>
      <v>127</v>
      <v>4</v>
      <v>5</v>
      <v>127</v>
      <v>128</v>
      <v>128</v>
      <v>129</v>
      <v>125</v>
      <v>130</v>
      <v>131</v>
      <v>11</v>
      <v>12</v>
      <v>128</v>
      <v>14</v>
      <v>131</v>
      <v>125</v>
      <v>131</v>
      <v>16</v>
      <v>17</v>
      <v>131</v>
      <v>131</v>
    </spb>
    <spb s="2">
      <v>7</v>
      <v>Name</v>
      <v>LearnMoreOnLink</v>
    </spb>
    <spb s="24">
      <v>2019</v>
      <v>2017</v>
      <v>square km</v>
      <v>per thousand (2018)</v>
      <v>2019</v>
      <v>2019</v>
      <v>2018</v>
      <v>years (2018)</v>
      <v>2019</v>
      <v>2016</v>
      <v>2016</v>
      <v>1995</v>
      <v>kilotons per year (2016)</v>
      <v>2014</v>
      <v>2016</v>
    </spb>
    <spb s="0">
      <v xml:space="preserve">Wikipedia	</v>
      <v xml:space="preserve">Public domain	</v>
      <v xml:space="preserve">http://en.wikipedia.org/wiki/Aruba	</v>
      <v xml:space="preserve">http://en.wikipedia.org/wiki/Public_domain	</v>
    </spb>
    <spb s="0">
      <v xml:space="preserve">Wikipedia	Cia	travel.state.gov	</v>
      <v xml:space="preserve">CC-BY-SA			</v>
      <v xml:space="preserve">http://en.wikipedia.org/wiki/Australia	https://www.cia.gov/library/publications/the-world-factbook/geos/as.html?Transportation	https://travel.state.gov/content/travel/en/international-travel/International-Travel-Country-Information-Pages/Australia.html	</v>
      <v xml:space="preserve">http://creativecommons.org/licenses/by-sa/3.0/			</v>
    </spb>
    <spb s="0">
      <v xml:space="preserve">Wikipedia	Cia	</v>
      <v xml:space="preserve">CC-BY-SA		</v>
      <v xml:space="preserve">http://es.wikipedia.org/wiki/Australia	https://www.cia.gov/library/publications/the-world-factbook/geos/as.html?Transportation	</v>
      <v xml:space="preserve">http://creativecommons.org/licenses/by-sa/3.0/		</v>
    </spb>
    <spb s="0">
      <v xml:space="preserve">Wikipedia	Wikipedia	Cia	datapacks.censusdata.abs.gov.au	travel.state.gov	Sec	Tasteatlas	</v>
      <v xml:space="preserve">CC-BY-SA	CC-BY-SA						</v>
      <v xml:space="preserve">http://en.wikipedia.org/wiki/Australia	https://en.wikipedia.org/wiki/Australia	https://www.cia.gov/library/publications/the-world-factbook/geos/as.html?Transportation	https://datapacks.censusdata.abs.gov.au/datapacks/#G46B	https://travel.state.gov/content/travel/en/international-travel/International-Travel-Country-Information-Pages/Australia.html	https://www.sec.gov/cgi-bin/browse-edgar?action=getcompany&amp;CIK=0001929184	https://www.tasteatlas.com/australia	</v>
      <v xml:space="preserve">http://creativecommons.org/licenses/by-sa/3.0/	http://creativecommons.org/licenses/by-sa/3.0/						</v>
    </spb>
    <spb s="0">
      <v xml:space="preserve">Wikipedia	</v>
      <v xml:space="preserve">CC-BY-SA	</v>
      <v xml:space="preserve">http://en.wikipedia.org/wiki/Australia	</v>
      <v xml:space="preserve">http://creativecommons.org/licenses/by-sa/3.0/	</v>
    </spb>
    <spb s="0">
      <v xml:space="preserve">Wikipedia	Cia	</v>
      <v xml:space="preserve">CC-BY-SA		</v>
      <v xml:space="preserve">http://en.wikipedia.org/wiki/Australia	https://www.cia.gov/library/publications/the-world-factbook/geos/as.html?Transportation	</v>
      <v xml:space="preserve">http://creativecommons.org/licenses/by-sa/3.0/		</v>
    </spb>
    <spb s="0">
      <v xml:space="preserve">Cia	</v>
      <v xml:space="preserve">	</v>
      <v xml:space="preserve">https://www.cia.gov/library/publications/the-world-factbook/geos/as.html?Transportation	</v>
      <v xml:space="preserve">	</v>
    </spb>
    <spb s="0">
      <v xml:space="preserve">Wikipedia	Wikipedia	</v>
      <v xml:space="preserve">CC-BY-SA	CC-BY-SA	</v>
      <v xml:space="preserve">http://en.wikipedia.org/wiki/Australia	http://vi.wikipedia.org/wiki/Ức	</v>
      <v xml:space="preserve">http://creativecommons.org/licenses/by-sa/3.0/	http://creativecommons.org/licenses/by-sa/3.0/	</v>
    </spb>
    <spb s="0">
      <v xml:space="preserve">Wikipedia	Wikipedia	Wikipedia	Cia	travel.state.gov	</v>
      <v xml:space="preserve">CC-BY-SA	CC-BY-SA	CC-BY-SA			</v>
      <v xml:space="preserve">http://en.wikipedia.org/wiki/Australia	https://en.wikipedia.org/wiki/Australia	http://fr.wikipedia.org/wiki/Australie	https://www.cia.gov/library/publications/the-world-factbook/geos/as.html?Transportation	https://travel.state.gov/content/travel/en/international-travel/International-Travel-Country-Information-Pages/Australia.html	</v>
      <v xml:space="preserve">http://creativecommons.org/licenses/by-sa/3.0/	http://creativecommons.org/licenses/by-sa/3.0/	http://creativecommons.org/licenses/by-sa/3.0/			</v>
    </spb>
    <spb s="25">
      <v>0</v>
      <v>136</v>
      <v>137</v>
      <v>138</v>
      <v>4</v>
      <v>139</v>
      <v>138</v>
      <v>139</v>
      <v>139</v>
      <v>140</v>
      <v>139</v>
      <v>139</v>
      <v>141</v>
      <v>11</v>
      <v>136</v>
      <v>141</v>
      <v>12</v>
      <v>142</v>
      <v>141</v>
      <v>13</v>
      <v>14</v>
      <v>15</v>
      <v>141</v>
      <v>141</v>
      <v>143</v>
      <v>141</v>
      <v>16</v>
      <v>17</v>
      <v>18</v>
      <v>46</v>
      <v>141</v>
      <v>136</v>
      <v>141</v>
      <v>141</v>
      <v>141</v>
      <v>141</v>
      <v>141</v>
      <v>141</v>
      <v>141</v>
      <v>141</v>
      <v>141</v>
      <v>141</v>
      <v>19</v>
    </spb>
    <spb s="2">
      <v>8</v>
      <v>Name</v>
      <v>LearnMoreOnLink</v>
    </spb>
    <spb s="14">
      <v>2019</v>
      <v>2019</v>
      <v>square km</v>
      <v>per thousand (2018)</v>
      <v>2021</v>
      <v>2019</v>
      <v>2018</v>
      <v>per liter (2016)</v>
      <v>2019</v>
      <v>years (2018)</v>
      <v>2018</v>
      <v>per thousand (2018)</v>
      <v>2019</v>
      <v>2017</v>
      <v>2016</v>
      <v>2019</v>
      <v>2016</v>
      <v>2017</v>
      <v>kilotons per year (2016)</v>
      <v>deaths per 100,000 (2017)</v>
      <v>kWh (2014)</v>
      <v>2015</v>
      <v>2019</v>
      <v>2014</v>
      <v>2014</v>
      <v>2014</v>
      <v>2014</v>
      <v>2014</v>
      <v>2014</v>
      <v>2014</v>
      <v>2014</v>
      <v>2017</v>
      <v>2017</v>
      <v>2019</v>
    </spb>
    <spb s="0">
      <v xml:space="preserve">Wikipedia	</v>
      <v xml:space="preserve">Public domain	</v>
      <v xml:space="preserve">http://en.wikipedia.org/wiki/Australia	</v>
      <v xml:space="preserve">http://en.wikipedia.org/wiki/Public_domain	</v>
    </spb>
    <spb s="0">
      <v xml:space="preserve">Wikipedia	Cia	travel.state.gov	</v>
      <v xml:space="preserve">CC-BY-SA			</v>
      <v xml:space="preserve">http://en.wikipedia.org/wiki/Austria	https://www.cia.gov/library/publications/the-world-factbook/geos/au.html?Transportation	https://travel.state.gov/content/travel/en/international-travel/International-Travel-Country-Information-Pages/Austria.html	</v>
      <v xml:space="preserve">http://creativecommons.org/licenses/by-sa/3.0/			</v>
    </spb>
    <spb s="0">
      <v xml:space="preserve">Wikipedia	Wikipedia	Cia	</v>
      <v xml:space="preserve">CC-BY-SA	CC-BY-SA		</v>
      <v xml:space="preserve">http://es.wikipedia.org/wiki/Austria	http://fr.wikipedia.org/wiki/Autriche	https://www.cia.gov/library/publications/the-world-factbook/geos/au.html?Transportation	</v>
      <v xml:space="preserve">http://creativecommons.org/licenses/by-sa/3.0/	http://creativecommons.org/licenses/by-sa/3.0/		</v>
    </spb>
    <spb s="0">
      <v xml:space="preserve">Wikipedia	Wikipedia	Cia	travel.state.gov	Sec	</v>
      <v xml:space="preserve">CC-BY-SA	CC-BY-SA				</v>
      <v xml:space="preserve">http://en.wikipedia.org/wiki/Austria	https://en.wikipedia.org/wiki/Austria	https://www.cia.gov/library/publications/the-world-factbook/geos/au.html?Transportation	https://travel.state.gov/content/travel/en/international-travel/International-Travel-Country-Information-Pages/Austria.html	https://www.sec.gov/cgi-bin/browse-edgar?action=getcompany&amp;CIK=0001876820	</v>
      <v xml:space="preserve">http://creativecommons.org/licenses/by-sa/3.0/	http://creativecommons.org/licenses/by-sa/3.0/				</v>
    </spb>
    <spb s="0">
      <v xml:space="preserve">Wikipedia	</v>
      <v xml:space="preserve">CC-BY-SA	</v>
      <v xml:space="preserve">http://en.wikipedia.org/wiki/Austria	</v>
      <v xml:space="preserve">http://creativecommons.org/licenses/by-sa/3.0/	</v>
    </spb>
    <spb s="0">
      <v xml:space="preserve">Wikipedia	Cia	</v>
      <v xml:space="preserve">CC-BY-SA		</v>
      <v xml:space="preserve">http://en.wikipedia.org/wiki/Austria	https://www.cia.gov/library/publications/the-world-factbook/geos/au.html?Transportation	</v>
      <v xml:space="preserve">http://creativecommons.org/licenses/by-sa/3.0/		</v>
    </spb>
    <spb s="0">
      <v xml:space="preserve">Wikipedia	Wikipedia	Cia	travel.state.gov	Sec	</v>
      <v xml:space="preserve">CC-BY-SA	CC-BY-SA				</v>
      <v xml:space="preserve">http://en.wikipedia.org/wiki/Austria	http://fr.wikipedia.org/wiki/Autriche	https://www.cia.gov/library/publications/the-world-factbook/geos/au.html?Transportation	https://travel.state.gov/content/travel/en/international-travel/International-Travel-Country-Information-Pages/Austria.html	https://www.sec.gov/cgi-bin/browse-edgar?action=getcompany&amp;CIK=0001876820	</v>
      <v xml:space="preserve">http://creativecommons.org/licenses/by-sa/3.0/	http://creativecommons.org/licenses/by-sa/3.0/				</v>
    </spb>
    <spb s="0">
      <v xml:space="preserve">travel.state.gov	</v>
      <v xml:space="preserve">	</v>
      <v xml:space="preserve">https://travel.state.gov/content/travel/en/international-travel/International-Travel-Country-Information-Pages/Austria.html	</v>
      <v xml:space="preserve">	</v>
    </spb>
    <spb s="0">
      <v xml:space="preserve">Cia	</v>
      <v xml:space="preserve">	</v>
      <v xml:space="preserve">https://www.cia.gov/library/publications/the-world-factbook/geos/au.html?Transportation	</v>
      <v xml:space="preserve">	</v>
    </spb>
    <spb s="26">
      <v>0</v>
      <v>148</v>
      <v>149</v>
      <v>150</v>
      <v>4</v>
      <v>5</v>
      <v>150</v>
      <v>151</v>
      <v>151</v>
      <v>152</v>
      <v>153</v>
      <v>151</v>
      <v>154</v>
      <v>155</v>
      <v>11</v>
      <v>148</v>
      <v>155</v>
      <v>12</v>
      <v>151</v>
      <v>155</v>
      <v>13</v>
      <v>14</v>
      <v>15</v>
      <v>155</v>
      <v>155</v>
      <v>153</v>
      <v>155</v>
      <v>16</v>
      <v>17</v>
      <v>18</v>
      <v>46</v>
      <v>155</v>
      <v>148</v>
      <v>155</v>
      <v>155</v>
      <v>155</v>
      <v>155</v>
      <v>155</v>
      <v>155</v>
      <v>155</v>
      <v>155</v>
      <v>155</v>
      <v>155</v>
      <v>19</v>
    </spb>
    <spb s="2">
      <v>9</v>
      <v>Name</v>
      <v>LearnMoreOnLink</v>
    </spb>
    <spb s="14">
      <v>2019</v>
      <v>2019</v>
      <v>square km</v>
      <v>per thousand (2018)</v>
      <v>2019</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0">
      <v xml:space="preserve">Wikipedia	</v>
      <v xml:space="preserve">Public domain	</v>
      <v xml:space="preserve">http://en.wikipedia.org/wiki/Austria	</v>
      <v xml:space="preserve">http://en.wikipedia.org/wiki/Public_domain	</v>
    </spb>
    <spb s="0">
      <v xml:space="preserve">Wikipedia	travel.state.gov	</v>
      <v xml:space="preserve">CC-BY-SA		</v>
      <v xml:space="preserve">http://en.wikipedia.org/wiki/Azerbaijan	https://travel.state.gov/content/travel/en/international-travel/International-Travel-Country-Information-Pages/Azerbaijan.html	</v>
      <v xml:space="preserve">http://creativecommons.org/licenses/by-sa/3.0/		</v>
    </spb>
    <spb s="0">
      <v xml:space="preserve">Wikipedia	Cia	</v>
      <v xml:space="preserve">CC-BY-SA		</v>
      <v xml:space="preserve">http://en.wikipedia.org/wiki/Azerbaijan	https://www.cia.gov/library/publications/the-world-factbook/geos/aj.html?Transportation	</v>
      <v xml:space="preserve">http://creativecommons.org/licenses/by-sa/3.0/		</v>
    </spb>
    <spb s="0">
      <v xml:space="preserve">Wikipedia	Cia	Wikipedia	travel.state.gov	</v>
      <v xml:space="preserve">CC-BY-SA		CC-BY-SA		</v>
      <v xml:space="preserve">http://en.wikipedia.org/wiki/Azerbaijan	https://www.cia.gov/library/publications/the-world-factbook/geos/aj.html?Transportation	https://en.wikipedia.org/wiki/Azerbaijan	https://travel.state.gov/content/travel/en/international-travel/International-Travel-Country-Information-Pages/Azerbaijan.html	</v>
      <v xml:space="preserve">http://creativecommons.org/licenses/by-sa/3.0/		http://creativecommons.org/licenses/by-sa/3.0/		</v>
    </spb>
    <spb s="0">
      <v xml:space="preserve">Wikipedia	</v>
      <v xml:space="preserve">CC-BY-SA	</v>
      <v xml:space="preserve">http://en.wikipedia.org/wiki/Azerbaijan	</v>
      <v xml:space="preserve">http://creativecommons.org/licenses/by-sa/3.0/	</v>
    </spb>
    <spb s="0">
      <v xml:space="preserve">travel.state.gov	</v>
      <v xml:space="preserve">	</v>
      <v xml:space="preserve">https://travel.state.gov/content/travel/en/international-travel/International-Travel-Country-Information-Pages/Azerbaijan.html	</v>
      <v xml:space="preserve">	</v>
    </spb>
    <spb s="0">
      <v xml:space="preserve">Cia	</v>
      <v xml:space="preserve">	</v>
      <v xml:space="preserve">https://www.cia.gov/library/publications/the-world-factbook/geos/aj.html?Transportation	</v>
      <v xml:space="preserve">	</v>
    </spb>
    <spb s="0">
      <v xml:space="preserve">Wikipedia	Cia	travel.state.gov	</v>
      <v xml:space="preserve">CC-BY-SA			</v>
      <v xml:space="preserve">http://en.wikipedia.org/wiki/Azerbaijan	https://www.cia.gov/library/publications/the-world-factbook/geos/aj.html?Transportation	https://travel.state.gov/content/travel/en/international-travel/International-Travel-Country-Information-Pages/Azerbaijan.html	</v>
      <v xml:space="preserve">http://creativecommons.org/licenses/by-sa/3.0/			</v>
    </spb>
    <spb s="13">
      <v>0</v>
      <v>160</v>
      <v>161</v>
      <v>162</v>
      <v>4</v>
      <v>5</v>
      <v>162</v>
      <v>163</v>
      <v>163</v>
      <v>161</v>
      <v>162</v>
      <v>163</v>
      <v>163</v>
      <v>164</v>
      <v>165</v>
      <v>11</v>
      <v>166</v>
      <v>165</v>
      <v>12</v>
      <v>163</v>
      <v>165</v>
      <v>13</v>
      <v>14</v>
      <v>15</v>
      <v>165</v>
      <v>165</v>
      <v>162</v>
      <v>165</v>
      <v>16</v>
      <v>17</v>
      <v>18</v>
      <v>46</v>
      <v>165</v>
      <v>166</v>
      <v>165</v>
      <v>165</v>
      <v>165</v>
      <v>165</v>
      <v>165</v>
      <v>165</v>
      <v>165</v>
      <v>165</v>
      <v>165</v>
      <v>165</v>
      <v>19</v>
    </spb>
    <spb s="14">
      <v>2019</v>
      <v>2018</v>
      <v>square km</v>
      <v>per thousand (2018)</v>
      <v>2019</v>
      <v>2019</v>
      <v>2018</v>
      <v>per liter (2016)</v>
      <v>2019</v>
      <v>years (2018)</v>
      <v>2018</v>
      <v>per thousand (2018)</v>
      <v>2019</v>
      <v>2017</v>
      <v>2016</v>
      <v>2019</v>
      <v>2016</v>
      <v>2014</v>
      <v>kilotons per year (2016)</v>
      <v>deaths per 100,000 (2017)</v>
      <v>kWh (2014)</v>
      <v>2014</v>
      <v>1999</v>
      <v>2005</v>
      <v>2005</v>
      <v>2005</v>
      <v>2005</v>
      <v>2005</v>
      <v>2015</v>
      <v>2005</v>
      <v>2005</v>
      <v>2018</v>
      <v>2018</v>
      <v>2019</v>
    </spb>
    <spb s="0">
      <v xml:space="preserve">Wikipedia	Cia	travel.state.gov	</v>
      <v xml:space="preserve">CC-BY-SA			</v>
      <v xml:space="preserve">http://en.wikipedia.org/wiki/The_Bahamas	https://www.cia.gov/library/publications/the-world-factbook/geos/bf.html?Transportation	https://travel.state.gov/content/travel/en/international-travel/International-Travel-Country-Information-Pages/Bahamas.html	</v>
      <v xml:space="preserve">http://creativecommons.org/licenses/by-sa/3.0/			</v>
    </spb>
    <spb s="0">
      <v xml:space="preserve">Wikipedia	Cia	</v>
      <v xml:space="preserve">CC-BY-SA		</v>
      <v xml:space="preserve">http://es.wikipedia.org/wiki/Bahamas	https://www.cia.gov/library/publications/the-world-factbook/geos/bf.html?Transportation	</v>
      <v xml:space="preserve">http://creativecommons.org/licenses/by-sa/3.0/		</v>
    </spb>
    <spb s="0">
      <v xml:space="preserve">Wikipedia	Wikipedia	travel.state.gov	Sec	</v>
      <v xml:space="preserve">CC-BY-SA	CC-BY-SA			</v>
      <v xml:space="preserve">http://en.wikipedia.org/wiki/The_Bahamas	https://en.wikipedia.org/wiki/The_Bahamas	https://travel.state.gov/content/travel/en/international-travel/International-Travel-Country-Information-Pages/Bahamas.html	https://www.sec.gov/cgi-bin/browse-edgar?action=getcompany&amp;CIK=0001927748	</v>
      <v xml:space="preserve">http://creativecommons.org/licenses/by-sa/3.0/	http://creativecommons.org/licenses/by-sa/3.0/			</v>
    </spb>
    <spb s="0">
      <v xml:space="preserve">Wikipedia	</v>
      <v xml:space="preserve">CC-BY-SA	</v>
      <v xml:space="preserve">http://en.wikipedia.org/wiki/The_Bahamas	</v>
      <v xml:space="preserve">http://creativecommons.org/licenses/by-sa/3.0/	</v>
    </spb>
    <spb s="0">
      <v xml:space="preserve">Wikipedia	Wikipedia	Cia	travel.state.gov	Sec	</v>
      <v xml:space="preserve">CC-BY-SA	CC-BY-SA				</v>
      <v xml:space="preserve">http://en.wikipedia.org/wiki/The_Bahamas	http://fr.wikipedia.org/wiki/Bahamas	https://www.cia.gov/library/publications/the-world-factbook/geos/bf.html?Transportation	https://travel.state.gov/content/travel/en/international-travel/International-Travel-Country-Information-Pages/Bahamas.html	https://www.sec.gov/cgi-bin/browse-edgar?action=getcompany&amp;CIK=0001927748	</v>
      <v xml:space="preserve">http://creativecommons.org/licenses/by-sa/3.0/	http://creativecommons.org/licenses/by-sa/3.0/				</v>
    </spb>
    <spb s="0">
      <v xml:space="preserve">Cia	</v>
      <v xml:space="preserve">	</v>
      <v xml:space="preserve">https://www.cia.gov/library/publications/the-world-factbook/geos/bf.html?Transportation	</v>
      <v xml:space="preserve">	</v>
    </spb>
    <spb s="27">
      <v>0</v>
      <v>169</v>
      <v>170</v>
      <v>171</v>
      <v>4</v>
      <v>5</v>
      <v>171</v>
      <v>172</v>
      <v>172</v>
      <v>172</v>
      <v>173</v>
      <v>172</v>
      <v>174</v>
      <v>11</v>
      <v>169</v>
      <v>174</v>
      <v>12</v>
      <v>172</v>
      <v>174</v>
      <v>13</v>
      <v>14</v>
      <v>15</v>
      <v>174</v>
      <v>174</v>
      <v>173</v>
      <v>174</v>
      <v>16</v>
      <v>17</v>
      <v>18</v>
      <v>174</v>
      <v>174</v>
      <v>174</v>
      <v>174</v>
      <v>19</v>
    </spb>
    <spb s="2">
      <v>10</v>
      <v>Name</v>
      <v>LearnMoreOnLink</v>
    </spb>
    <spb s="28">
      <v>2019</v>
      <v>2019</v>
      <v>square km</v>
      <v>per thousand (2018)</v>
      <v>2019</v>
      <v>2019</v>
      <v>2018</v>
      <v>per liter (2016)</v>
      <v>2019</v>
      <v>years (2018)</v>
      <v>2018</v>
      <v>per thousand (2018)</v>
      <v>2019</v>
      <v>2017</v>
      <v>2016</v>
      <v>2019</v>
      <v>2016</v>
      <v>2017</v>
      <v>kilotons per year (2016)</v>
      <v>deaths per 100,000 (2017)</v>
      <v>2007</v>
      <v>2015</v>
      <v>2018</v>
      <v>1995</v>
      <v>2019</v>
    </spb>
    <spb s="0">
      <v xml:space="preserve">Wikipedia	Cia	travel.state.gov	</v>
      <v xml:space="preserve">CC-BY-SA			</v>
      <v xml:space="preserve">http://en.wikipedia.org/wiki/Bahrain	https://www.cia.gov/library/publications/the-world-factbook/geos/ba.html?Transportation	https://travel.state.gov/content/travel/en/international-travel/International-Travel-Country-Information-Pages/Bahrain.html	</v>
      <v xml:space="preserve">http://creativecommons.org/licenses/by-sa/3.0/			</v>
    </spb>
    <spb s="0">
      <v xml:space="preserve">Wikipedia	</v>
      <v xml:space="preserve">CC-BY-SA	</v>
      <v xml:space="preserve">http://en.wikipedia.org/wiki/Bahrain	</v>
      <v xml:space="preserve">http://creativecommons.org/licenses/by-sa/3.0/	</v>
    </spb>
    <spb s="0">
      <v xml:space="preserve">Wikipedia	Cia	Wikipedia	travel.state.gov	</v>
      <v xml:space="preserve">CC-BY-SA		CC-BY-SA		</v>
      <v xml:space="preserve">http://en.wikipedia.org/wiki/Bahrain	https://www.cia.gov/library/publications/the-world-factbook/geos/ba.html?Transportation	https://en.wikipedia.org/wiki/Bahrain	https://travel.state.gov/content/travel/en/international-travel/International-Travel-Country-Information-Pages/Bahrain.html	</v>
      <v xml:space="preserve">http://creativecommons.org/licenses/by-sa/3.0/		http://creativecommons.org/licenses/by-sa/3.0/		</v>
    </spb>
    <spb s="0">
      <v xml:space="preserve">Wikipedia	Cia	</v>
      <v xml:space="preserve">CC-BY-SA		</v>
      <v xml:space="preserve">http://en.wikipedia.org/wiki/Bahrain	https://www.cia.gov/library/publications/the-world-factbook/geos/ba.html?Transportation	</v>
      <v xml:space="preserve">http://creativecommons.org/licenses/by-sa/3.0/		</v>
    </spb>
    <spb s="0">
      <v xml:space="preserve">travel.state.gov	</v>
      <v xml:space="preserve">	</v>
      <v xml:space="preserve">https://travel.state.gov/content/travel/en/international-travel/International-Travel-Country-Information-Pages/Bahrain.html	</v>
      <v xml:space="preserve">	</v>
    </spb>
    <spb s="0">
      <v xml:space="preserve">Cia	</v>
      <v xml:space="preserve">	</v>
      <v xml:space="preserve">https://www.cia.gov/library/publications/the-world-factbook/geos/ba.html?Transportation	</v>
      <v xml:space="preserve">	</v>
    </spb>
    <spb s="0">
      <v xml:space="preserve">Wikipedia	travel.state.gov	</v>
      <v xml:space="preserve">CC-BY-SA		</v>
      <v xml:space="preserve">http://en.wikipedia.org/wiki/Bahrain	https://travel.state.gov/content/travel/en/international-travel/International-Travel-Country-Information-Pages/Bahrain.html	</v>
      <v xml:space="preserve">http://creativecommons.org/licenses/by-sa/3.0/		</v>
    </spb>
    <spb s="29">
      <v>0</v>
      <v>178</v>
      <v>179</v>
      <v>180</v>
      <v>4</v>
      <v>179</v>
      <v>180</v>
      <v>179</v>
      <v>179</v>
      <v>181</v>
      <v>179</v>
      <v>182</v>
      <v>183</v>
      <v>11</v>
      <v>178</v>
      <v>183</v>
      <v>12</v>
      <v>179</v>
      <v>183</v>
      <v>13</v>
      <v>14</v>
      <v>15</v>
      <v>183</v>
      <v>183</v>
      <v>184</v>
      <v>183</v>
      <v>16</v>
      <v>17</v>
      <v>18</v>
      <v>46</v>
      <v>183</v>
      <v>178</v>
      <v>183</v>
      <v>183</v>
      <v>183</v>
      <v>19</v>
    </spb>
    <spb s="2">
      <v>11</v>
      <v>Name</v>
      <v>LearnMoreOnLink</v>
    </spb>
    <spb s="30">
      <v>2018</v>
      <v>2019</v>
      <v>square km</v>
      <v>per thousand (2018)</v>
      <v>2020</v>
      <v>2018</v>
      <v>2018</v>
      <v>per liter (2016)</v>
      <v>2019</v>
      <v>years (2018)</v>
      <v>2004</v>
      <v>per thousand (2018)</v>
      <v>2019</v>
      <v>2017</v>
      <v>2016</v>
      <v>2019</v>
      <v>2016</v>
      <v>2015</v>
      <v>kilotons per year (2016)</v>
      <v>deaths per 100,000 (2017)</v>
      <v>kWh (2014)</v>
      <v>2014</v>
      <v>2019</v>
      <v>2015</v>
      <v>2018</v>
      <v>2018</v>
      <v>2019</v>
    </spb>
    <spb s="0">
      <v xml:space="preserve">Wikipedia	Cia	travel.state.gov	</v>
      <v xml:space="preserve">CC-BY-SA			</v>
      <v xml:space="preserve">http://en.wikipedia.org/wiki/Bangladesh	https://www.cia.gov/library/publications/the-world-factbook/geos/bg.html?Transportation	https://travel.state.gov/content/travel/en/international-travel/International-Travel-Country-Information-Pages/Bangladesh.html	</v>
      <v xml:space="preserve">http://creativecommons.org/licenses/by-sa/3.0/			</v>
    </spb>
    <spb s="0">
      <v xml:space="preserve">Wikipedia	Cia	</v>
      <v xml:space="preserve">CC-BY-SA		</v>
      <v xml:space="preserve">http://en.wikipedia.org/wiki/Bangladesh	https://www.cia.gov/library/publications/the-world-factbook/geos/bg.html?Transportation	</v>
      <v xml:space="preserve">http://creativecommons.org/licenses/by-sa/3.0/		</v>
    </spb>
    <spb s="0">
      <v xml:space="preserve">Wikipedia	Cia	Wikipedia	travel.state.gov	</v>
      <v xml:space="preserve">CC-BY-SA		CC-BY-SA		</v>
      <v xml:space="preserve">http://en.wikipedia.org/wiki/Bangladesh	https://www.cia.gov/library/publications/the-world-factbook/geos/bg.html?Transportation	https://en.wikipedia.org/wiki/Bangladesh	https://travel.state.gov/content/travel/en/international-travel/International-Travel-Country-Information-Pages/Bangladesh.html	</v>
      <v xml:space="preserve">http://creativecommons.org/licenses/by-sa/3.0/		http://creativecommons.org/licenses/by-sa/3.0/		</v>
    </spb>
    <spb s="0">
      <v xml:space="preserve">Wikipedia	</v>
      <v xml:space="preserve">CC-BY-SA	</v>
      <v xml:space="preserve">http://en.wikipedia.org/wiki/Bangladesh	</v>
      <v xml:space="preserve">http://creativecommons.org/licenses/by-sa/3.0/	</v>
    </spb>
    <spb s="0">
      <v xml:space="preserve">Wikipedia	Wikipedia	Cia	travel.state.gov	</v>
      <v xml:space="preserve">CC-BY-SA	CC-BY-SA			</v>
      <v xml:space="preserve">http://en.wikipedia.org/wiki/Bangladesh	http://fr.wikipedia.org/wiki/Bangladesh	https://www.cia.gov/library/publications/the-world-factbook/geos/bg.html?Transportation	https://travel.state.gov/content/travel/en/international-travel/International-Travel-Country-Information-Pages/Bangladesh.html	</v>
      <v xml:space="preserve">http://creativecommons.org/licenses/by-sa/3.0/	http://creativecommons.org/licenses/by-sa/3.0/			</v>
    </spb>
    <spb s="0">
      <v xml:space="preserve">Cia	</v>
      <v xml:space="preserve">	</v>
      <v xml:space="preserve">https://www.cia.gov/library/publications/the-world-factbook/geos/bg.html?Transportation	</v>
      <v xml:space="preserve">	</v>
    </spb>
    <spb s="0">
      <v xml:space="preserve">Wikipedia	Wikidata	</v>
      <v xml:space="preserve">CC-BY-SA		</v>
      <v xml:space="preserve">http://en.wikipedia.org/wiki/Bangladesh	https://www.wikidata.org/wiki/Q902	</v>
      <v xml:space="preserve">http://creativecommons.org/licenses/by-sa/3.0/		</v>
    </spb>
    <spb s="31">
      <v>0</v>
      <v>188</v>
      <v>189</v>
      <v>190</v>
      <v>4</v>
      <v>190</v>
      <v>191</v>
      <v>191</v>
      <v>189</v>
      <v>192</v>
      <v>191</v>
      <v>191</v>
      <v>193</v>
      <v>11</v>
      <v>188</v>
      <v>193</v>
      <v>12</v>
      <v>194</v>
      <v>193</v>
      <v>13</v>
      <v>14</v>
      <v>15</v>
      <v>193</v>
      <v>193</v>
      <v>192</v>
      <v>193</v>
      <v>16</v>
      <v>17</v>
      <v>18</v>
      <v>46</v>
      <v>193</v>
      <v>188</v>
      <v>193</v>
      <v>193</v>
      <v>193</v>
      <v>193</v>
      <v>193</v>
      <v>193</v>
      <v>193</v>
      <v>193</v>
      <v>193</v>
      <v>193</v>
      <v>19</v>
    </spb>
    <spb s="14">
      <v>2019</v>
      <v>2019</v>
      <v>square km</v>
      <v>per thousand (2018)</v>
      <v>2021</v>
      <v>2019</v>
      <v>2018</v>
      <v>per liter (2016)</v>
      <v>2019</v>
      <v>years (2018)</v>
      <v>2016</v>
      <v>per thousand (2018)</v>
      <v>2019</v>
      <v>2017</v>
      <v>2016</v>
      <v>2019</v>
      <v>2016</v>
      <v>2018</v>
      <v>kilotons per year (2016)</v>
      <v>deaths per 100,000 (2017)</v>
      <v>kWh (2014)</v>
      <v>2014</v>
      <v>2018</v>
      <v>2016</v>
      <v>2016</v>
      <v>2016</v>
      <v>2016</v>
      <v>2016</v>
      <v>2015</v>
      <v>2016</v>
      <v>2016</v>
      <v>2018</v>
      <v>2018</v>
      <v>2019</v>
    </spb>
    <spb s="0">
      <v xml:space="preserve">Wikipedia	Cia	travel.state.gov	</v>
      <v xml:space="preserve">CC-BY-SA			</v>
      <v xml:space="preserve">http://en.wikipedia.org/wiki/Barbados	https://www.cia.gov/library/publications/the-world-factbook/geos/bb.html?Transportation	https://travel.state.gov/content/travel/en/international-travel/International-Travel-Country-Information-Pages/Barbados.html	</v>
      <v xml:space="preserve">http://creativecommons.org/licenses/by-sa/3.0/			</v>
    </spb>
    <spb s="0">
      <v xml:space="preserve">Wikipedia	Wikipedia	Wikipedia	Cia	</v>
      <v xml:space="preserve">CC-BY-SA	CC-BY-SA	CC-BY-SA		</v>
      <v xml:space="preserve">http://de.wikipedia.org/wiki/Barbados	http://es.wikipedia.org/wiki/Barbados	http://fr.wikipedia.org/wiki/Barbade	https://www.cia.gov/library/publications/the-world-factbook/geos/bb.html?Transportation	</v>
      <v xml:space="preserve">http://creativecommons.org/licenses/by-sa/3.0/	http://creativecommons.org/licenses/by-sa/3.0/	http://creativecommons.org/licenses/by-sa/3.0/		</v>
    </spb>
    <spb s="0">
      <v xml:space="preserve">Wikipedia	Cia	Wikipedia	travel.state.gov	Twitter	Sec	</v>
      <v xml:space="preserve">CC-BY-SA		CC-BY-SA				</v>
      <v xml:space="preserve">http://en.wikipedia.org/wiki/Barbados	https://www.cia.gov/library/publications/the-world-factbook/geos/bb.html?Transportation	https://en.wikipedia.org/wiki/Barbados	https://travel.state.gov/content/travel/en/international-travel/International-Travel-Country-Information-Pages/Barbados.html	https://twitter.com/Barbados	https://www.sec.gov/cgi-bin/browse-edgar?action=getcompany&amp;CIK=0001878280	</v>
      <v xml:space="preserve">http://creativecommons.org/licenses/by-sa/3.0/		http://creativecommons.org/licenses/by-sa/3.0/				</v>
    </spb>
    <spb s="0">
      <v xml:space="preserve">Wikipedia	</v>
      <v xml:space="preserve">CC-BY-SA	</v>
      <v xml:space="preserve">http://en.wikipedia.org/wiki/Barbados	</v>
      <v xml:space="preserve">http://creativecommons.org/licenses/by-sa/3.0/	</v>
    </spb>
    <spb s="0">
      <v xml:space="preserve">Wikipedia	Wikipedia	Cia	travel.state.gov	</v>
      <v xml:space="preserve">CC-BY-SA	CC-BY-SA			</v>
      <v xml:space="preserve">http://en.wikipedia.org/wiki/Barbados	http://fr.wikipedia.org/wiki/Barbade	https://www.cia.gov/library/publications/the-world-factbook/geos/bb.html?Transportation	https://travel.state.gov/content/travel/en/international-travel/International-Travel-Country-Information-Pages/Barbados.html	</v>
      <v xml:space="preserve">http://creativecommons.org/licenses/by-sa/3.0/	http://creativecommons.org/licenses/by-sa/3.0/			</v>
    </spb>
    <spb s="0">
      <v xml:space="preserve">Cia	</v>
      <v xml:space="preserve">	</v>
      <v xml:space="preserve">https://www.cia.gov/library/publications/the-world-factbook/geos/bb.html?Transportation	</v>
      <v xml:space="preserve">	</v>
    </spb>
    <spb s="0">
      <v xml:space="preserve">Wikipedia	Wikidata	</v>
      <v xml:space="preserve">CC-BY-SA		</v>
      <v xml:space="preserve">http://en.wikipedia.org/wiki/Barbados	https://www.wikidata.org/wiki/Q244	</v>
      <v xml:space="preserve">http://creativecommons.org/licenses/by-sa/3.0/		</v>
    </spb>
    <spb s="32">
      <v>0</v>
      <v>197</v>
      <v>198</v>
      <v>199</v>
      <v>4</v>
      <v>5</v>
      <v>199</v>
      <v>200</v>
      <v>200</v>
      <v>200</v>
      <v>201</v>
      <v>200</v>
      <v>200</v>
      <v>202</v>
      <v>11</v>
      <v>197</v>
      <v>202</v>
      <v>12</v>
      <v>203</v>
      <v>202</v>
      <v>13</v>
      <v>14</v>
      <v>15</v>
      <v>202</v>
      <v>202</v>
      <v>201</v>
      <v>202</v>
      <v>16</v>
      <v>17</v>
      <v>18</v>
      <v>202</v>
      <v>197</v>
      <v>202</v>
      <v>202</v>
      <v>202</v>
      <v>19</v>
    </spb>
    <spb s="2">
      <v>12</v>
      <v>Name</v>
      <v>LearnMoreOnLink</v>
    </spb>
    <spb s="33">
      <v>2019</v>
      <v>2019</v>
      <v>square km</v>
      <v>per thousand (2018)</v>
      <v>2019</v>
      <v>2019</v>
      <v>2018</v>
      <v>per liter (2014)</v>
      <v>2019</v>
      <v>years (2018)</v>
      <v>2016</v>
      <v>per thousand (2018)</v>
      <v>2019</v>
      <v>2017</v>
      <v>2016</v>
      <v>2019</v>
      <v>2016</v>
      <v>2017</v>
      <v>kilotons per year (2016)</v>
      <v>deaths per 100,000 (2017)</v>
      <v>2007</v>
      <v>2019</v>
      <v>2015</v>
      <v>2018</v>
      <v>2011</v>
      <v>2019</v>
    </spb>
    <spb s="0">
      <v xml:space="preserve">Wikipedia	Cia	travel.state.gov	</v>
      <v xml:space="preserve">CC-BY-SA			</v>
      <v xml:space="preserve">http://en.wikipedia.org/wiki/Belarus	https://www.cia.gov/library/publications/the-world-factbook/geos/bo.html?Transportation	https://travel.state.gov/content/travel/en/international-travel/International-Travel-Country-Information-Pages/Belarus.html	</v>
      <v xml:space="preserve">http://creativecommons.org/licenses/by-sa/3.0/			</v>
    </spb>
    <spb s="0">
      <v xml:space="preserve">Wikipedia	Cia	</v>
      <v xml:space="preserve">CC-BY-SA		</v>
      <v xml:space="preserve">http://es.wikipedia.org/wiki/Bielorrusia	https://www.cia.gov/library/publications/the-world-factbook/geos/bo.html?Transportation	</v>
      <v xml:space="preserve">http://creativecommons.org/licenses/by-sa/3.0/		</v>
    </spb>
    <spb s="0">
      <v xml:space="preserve">Wikipedia	Wikipedia	Cia	travel.state.gov	</v>
      <v xml:space="preserve">CC-BY-SA	CC-BY-SA			</v>
      <v xml:space="preserve">http://en.wikipedia.org/wiki/Belarus	https://en.wikipedia.org/wiki/Belarus	https://www.cia.gov/library/publications/the-world-factbook/geos/bo.html?Transportation	https://travel.state.gov/content/travel/en/international-travel/International-Travel-Country-Information-Pages/Belarus.html	</v>
      <v xml:space="preserve">http://creativecommons.org/licenses/by-sa/3.0/	http://creativecommons.org/licenses/by-sa/3.0/			</v>
    </spb>
    <spb s="0">
      <v xml:space="preserve">Wikipedia	</v>
      <v xml:space="preserve">CC-BY-SA	</v>
      <v xml:space="preserve">http://en.wikipedia.org/wiki/Belarus	</v>
      <v xml:space="preserve">http://creativecommons.org/licenses/by-sa/3.0/	</v>
    </spb>
    <spb s="0">
      <v xml:space="preserve">Wikipedia	Cia	</v>
      <v xml:space="preserve">CC-BY-SA		</v>
      <v xml:space="preserve">http://en.wikipedia.org/wiki/Belarus	https://www.cia.gov/library/publications/the-world-factbook/geos/bo.html?Transportation	</v>
      <v xml:space="preserve">http://creativecommons.org/licenses/by-sa/3.0/		</v>
    </spb>
    <spb s="0">
      <v xml:space="preserve">travel.state.gov	</v>
      <v xml:space="preserve">	</v>
      <v xml:space="preserve">https://travel.state.gov/content/travel/en/international-travel/International-Travel-Country-Information-Pages/Belarus.html	</v>
      <v xml:space="preserve">	</v>
    </spb>
    <spb s="0">
      <v xml:space="preserve">Cia	</v>
      <v xml:space="preserve">	</v>
      <v xml:space="preserve">https://www.cia.gov/library/publications/the-world-factbook/geos/bo.html?Transportation	</v>
      <v xml:space="preserve">	</v>
    </spb>
    <spb s="34">
      <v>207</v>
      <v>208</v>
      <v>209</v>
      <v>4</v>
      <v>5</v>
      <v>209</v>
      <v>210</v>
      <v>210</v>
      <v>211</v>
      <v>207</v>
      <v>210</v>
      <v>210</v>
      <v>212</v>
      <v>213</v>
      <v>11</v>
      <v>207</v>
      <v>213</v>
      <v>12</v>
      <v>210</v>
      <v>213</v>
      <v>13</v>
      <v>14</v>
      <v>15</v>
      <v>213</v>
      <v>213</v>
      <v>207</v>
      <v>213</v>
      <v>16</v>
      <v>17</v>
      <v>18</v>
      <v>46</v>
      <v>213</v>
      <v>207</v>
      <v>213</v>
      <v>213</v>
      <v>213</v>
      <v>213</v>
      <v>213</v>
      <v>213</v>
      <v>213</v>
      <v>213</v>
      <v>213</v>
      <v>213</v>
      <v>19</v>
    </spb>
    <spb s="2">
      <v>13</v>
      <v>Name</v>
      <v>LearnMoreOnLink</v>
    </spb>
    <spb s="35">
      <v>2019</v>
      <v>square km</v>
      <v>per thousand (2018)</v>
      <v>2019</v>
      <v>2019</v>
      <v>2018</v>
      <v>per liter (2016)</v>
      <v>2019</v>
      <v>years (2018)</v>
      <v>2018</v>
      <v>per thousand (2018)</v>
      <v>2019</v>
      <v>2017</v>
      <v>2016</v>
      <v>2019</v>
      <v>2016</v>
      <v>2015</v>
      <v>kilotons per year (2016)</v>
      <v>deaths per 100,000 (2017)</v>
      <v>kWh (2014)</v>
      <v>2014</v>
      <v>2019</v>
      <v>2018</v>
      <v>2018</v>
      <v>2018</v>
      <v>2018</v>
      <v>2018</v>
      <v>2015</v>
      <v>2018</v>
      <v>2018</v>
      <v>2018</v>
      <v>2018</v>
      <v>2019</v>
    </spb>
    <spb s="0">
      <v xml:space="preserve">Wikipedia	Cia	travel.state.gov	</v>
      <v xml:space="preserve">CC-BY-SA			</v>
      <v xml:space="preserve">http://en.wikipedia.org/wiki/Belgium	https://www.cia.gov/library/publications/the-world-factbook/geos/be.html?Transportation	https://travel.state.gov/content/travel/en/international-travel/International-Travel-Country-Information-Pages/Belgium.html	</v>
      <v xml:space="preserve">http://creativecommons.org/licenses/by-sa/3.0/			</v>
    </spb>
    <spb s="0">
      <v xml:space="preserve">Cia	</v>
      <v xml:space="preserve">	</v>
      <v xml:space="preserve">https://www.cia.gov/library/publications/the-world-factbook/geos/be.html?Transportation	</v>
      <v xml:space="preserve">	</v>
    </spb>
    <spb s="0">
      <v xml:space="preserve">Wikipedia	Wikipedia	Cia	travel.state.gov	Sec	</v>
      <v xml:space="preserve">CC-BY-SA	CC-BY-SA				</v>
      <v xml:space="preserve">http://en.wikipedia.org/wiki/Belgium	https://en.wikipedia.org/wiki/Belgium	https://www.cia.gov/library/publications/the-world-factbook/geos/be.html?Transportation	https://travel.state.gov/content/travel/en/international-travel/International-Travel-Country-Information-Pages/Belgium.html	https://www.sec.gov/cgi-bin/browse-edgar?action=getcompany&amp;CIK=0001911216	</v>
      <v xml:space="preserve">http://creativecommons.org/licenses/by-sa/3.0/	http://creativecommons.org/licenses/by-sa/3.0/				</v>
    </spb>
    <spb s="0">
      <v xml:space="preserve">Wikipedia	</v>
      <v xml:space="preserve">CC-BY-SA	</v>
      <v xml:space="preserve">http://en.wikipedia.org/wiki/Belgium	</v>
      <v xml:space="preserve">http://creativecommons.org/licenses/by-sa/3.0/	</v>
    </spb>
    <spb s="0">
      <v xml:space="preserve">Wikipedia	Cia	</v>
      <v xml:space="preserve">CC-BY-SA		</v>
      <v xml:space="preserve">http://en.wikipedia.org/wiki/Belgium	https://www.cia.gov/library/publications/the-world-factbook/geos/be.html?Transportation	</v>
      <v xml:space="preserve">http://creativecommons.org/licenses/by-sa/3.0/		</v>
    </spb>
    <spb s="0">
      <v xml:space="preserve">travel.state.gov	</v>
      <v xml:space="preserve">	</v>
      <v xml:space="preserve">https://travel.state.gov/content/travel/en/international-travel/International-Travel-Country-Information-Pages/Belgium.html	</v>
      <v xml:space="preserve">	</v>
    </spb>
    <spb s="0">
      <v xml:space="preserve">Wikipedia	Wikipedia	</v>
      <v xml:space="preserve">CC-BY-SA	CC-BY-SA	</v>
      <v xml:space="preserve">http://en.wikipedia.org/wiki/Belgium	http://vi.wikipedia.org/wiki/Bí	</v>
      <v xml:space="preserve">http://creativecommons.org/licenses/by-sa/3.0/	http://creativecommons.org/licenses/by-sa/3.0/	</v>
    </spb>
    <spb s="0">
      <v xml:space="preserve">Wikipedia	Wikipedia	</v>
      <v xml:space="preserve">CC-BY-SA	CC-BY-SA	</v>
      <v xml:space="preserve">http://en.wikipedia.org/wiki/Belgium	http://fr.wikipedia.org/wiki/Belgique	</v>
      <v xml:space="preserve">http://creativecommons.org/licenses/by-sa/3.0/	http://creativecommons.org/licenses/by-sa/3.0/	</v>
    </spb>
    <spb s="36">
      <v>0</v>
      <v>217</v>
      <v>218</v>
      <v>219</v>
      <v>4</v>
      <v>5</v>
      <v>219</v>
      <v>220</v>
      <v>220</v>
      <v>221</v>
      <v>220</v>
      <v>220</v>
      <v>222</v>
      <v>218</v>
      <v>11</v>
      <v>217</v>
      <v>218</v>
      <v>12</v>
      <v>223</v>
      <v>218</v>
      <v>13</v>
      <v>14</v>
      <v>15</v>
      <v>218</v>
      <v>218</v>
      <v>224</v>
      <v>218</v>
      <v>16</v>
      <v>17</v>
      <v>18</v>
      <v>46</v>
      <v>218</v>
      <v>217</v>
      <v>218</v>
      <v>218</v>
      <v>218</v>
      <v>218</v>
      <v>218</v>
      <v>218</v>
      <v>218</v>
      <v>218</v>
      <v>218</v>
      <v>218</v>
      <v>19</v>
    </spb>
    <spb s="2">
      <v>14</v>
      <v>Name</v>
      <v>LearnMoreOnLink</v>
    </spb>
    <spb s="14">
      <v>2019</v>
      <v>2019</v>
      <v>square km</v>
      <v>per thousand (2018)</v>
      <v>2019</v>
      <v>2019</v>
      <v>2018</v>
      <v>per liter (2016)</v>
      <v>2019</v>
      <v>years (2018)</v>
      <v>2018</v>
      <v>per thousand (2018)</v>
      <v>2019</v>
      <v>2017</v>
      <v>2016</v>
      <v>2019</v>
      <v>2016</v>
      <v>2017</v>
      <v>kilotons per year (2016)</v>
      <v>deaths per 100,000 (2017)</v>
      <v>kWh (2014)</v>
      <v>2015</v>
      <v>2018</v>
      <v>2017</v>
      <v>2017</v>
      <v>2017</v>
      <v>2017</v>
      <v>2017</v>
      <v>2015</v>
      <v>2017</v>
      <v>2017</v>
      <v>2017</v>
      <v>2017</v>
      <v>2019</v>
    </spb>
    <spb s="0">
      <v xml:space="preserve">Wikipedia	Cia	travel.state.gov	</v>
      <v xml:space="preserve">CC-BY-SA			</v>
      <v xml:space="preserve">http://en.wikipedia.org/wiki/Belize	https://www.cia.gov/library/publications/the-world-factbook/geos/bh.html?Transportation	https://travel.state.gov/content/travel/en/international-travel/International-Travel-Country-Information-Pages/Belize.html	</v>
      <v xml:space="preserve">http://creativecommons.org/licenses/by-sa/3.0/			</v>
    </spb>
    <spb s="0">
      <v xml:space="preserve">Wikipedia	Wikipedia	Wikipedia	Cia	</v>
      <v xml:space="preserve">CC-BY-SA	CC-BY-SA	CC-BY-SA		</v>
      <v xml:space="preserve">http://en.wikipedia.org/wiki/Belize	http://es.wikipedia.org/wiki/Belice	http://fr.wikipedia.org/wiki/Belize	https://www.cia.gov/library/publications/the-world-factbook/geos/bh.html?Transportation	</v>
      <v xml:space="preserve">http://creativecommons.org/licenses/by-sa/3.0/	http://creativecommons.org/licenses/by-sa/3.0/	http://creativecommons.org/licenses/by-sa/3.0/		</v>
    </spb>
    <spb s="0">
      <v xml:space="preserve">Wikipedia	Cia	Wikipedia	travel.state.gov	</v>
      <v xml:space="preserve">CC-BY-SA		CC-BY-SA		</v>
      <v xml:space="preserve">http://en.wikipedia.org/wiki/Belize	https://www.cia.gov/library/publications/the-world-factbook/geos/bh.html?Transportation	https://en.wikipedia.org/wiki/Belize	https://travel.state.gov/content/travel/en/international-travel/International-Travel-Country-Information-Pages/Belize.html	</v>
      <v xml:space="preserve">http://creativecommons.org/licenses/by-sa/3.0/		http://creativecommons.org/licenses/by-sa/3.0/		</v>
    </spb>
    <spb s="0">
      <v xml:space="preserve">Wikipedia	</v>
      <v xml:space="preserve">CC-BY-SA	</v>
      <v xml:space="preserve">http://en.wikipedia.org/wiki/Belize	</v>
      <v xml:space="preserve">http://creativecommons.org/licenses/by-sa/3.0/	</v>
    </spb>
    <spb s="0">
      <v xml:space="preserve">Wikipedia	Cia	</v>
      <v xml:space="preserve">CC-BY-SA		</v>
      <v xml:space="preserve">http://en.wikipedia.org/wiki/Belize	https://www.cia.gov/library/publications/the-world-factbook/geos/bh.html?Transportation	</v>
      <v xml:space="preserve">http://creativecommons.org/licenses/by-sa/3.0/		</v>
    </spb>
    <spb s="0">
      <v xml:space="preserve">travel.state.gov	</v>
      <v xml:space="preserve">	</v>
      <v xml:space="preserve">https://travel.state.gov/content/travel/en/international-travel/International-Travel-Country-Information-Pages/Belize.html	</v>
      <v xml:space="preserve">	</v>
    </spb>
    <spb s="0">
      <v xml:space="preserve">Cia	</v>
      <v xml:space="preserve">	</v>
      <v xml:space="preserve">https://www.cia.gov/library/publications/the-world-factbook/geos/bh.html?Transportation	</v>
      <v xml:space="preserve">	</v>
    </spb>
    <spb s="0">
      <v xml:space="preserve">Wikipedia	Wikipedia	Cia	</v>
      <v xml:space="preserve">CC-BY-SA	CC-BY-SA		</v>
      <v xml:space="preserve">http://en.wikipedia.org/wiki/Belize	http://fr.wikipedia.org/wiki/Belize	https://www.cia.gov/library/publications/the-world-factbook/geos/bh.html?Transportation	</v>
      <v xml:space="preserve">http://creativecommons.org/licenses/by-sa/3.0/	http://creativecommons.org/licenses/by-sa/3.0/		</v>
    </spb>
    <spb s="37">
      <v>0</v>
      <v>228</v>
      <v>229</v>
      <v>230</v>
      <v>4</v>
      <v>5</v>
      <v>230</v>
      <v>231</v>
      <v>231</v>
      <v>232</v>
      <v>231</v>
      <v>231</v>
      <v>233</v>
      <v>234</v>
      <v>11</v>
      <v>228</v>
      <v>234</v>
      <v>12</v>
      <v>231</v>
      <v>234</v>
      <v>13</v>
      <v>14</v>
      <v>15</v>
      <v>234</v>
      <v>234</v>
      <v>235</v>
      <v>234</v>
      <v>16</v>
      <v>17</v>
      <v>18</v>
      <v>234</v>
      <v>234</v>
      <v>234</v>
      <v>234</v>
      <v>234</v>
      <v>234</v>
      <v>234</v>
      <v>234</v>
      <v>234</v>
      <v>234</v>
      <v>234</v>
      <v>19</v>
    </spb>
    <spb s="2">
      <v>15</v>
      <v>Name</v>
      <v>LearnMoreOnLink</v>
    </spb>
    <spb s="38">
      <v>2017</v>
      <v>2019</v>
      <v>square km</v>
      <v>per thousand (2018)</v>
      <v>2019</v>
      <v>2015</v>
      <v>2018</v>
      <v>per liter (2016)</v>
      <v>2019</v>
      <v>years (2018)</v>
      <v>2017</v>
      <v>per thousand (2018)</v>
      <v>2019</v>
      <v>2017</v>
      <v>2016</v>
      <v>2019</v>
      <v>2016</v>
      <v>2017</v>
      <v>kilotons per year (2016)</v>
      <v>deaths per 100,000 (2017)</v>
      <v>2007</v>
      <v>1999</v>
      <v>1999</v>
      <v>1999</v>
      <v>1999</v>
      <v>1999</v>
      <v>2015</v>
      <v>1999</v>
      <v>1999</v>
      <v>2018</v>
      <v>2017</v>
      <v>2019</v>
    </spb>
    <spb s="0">
      <v xml:space="preserve">Wikipedia	Cia	travel.state.gov	</v>
      <v xml:space="preserve">CC-BY-SA			</v>
      <v xml:space="preserve">http://en.wikipedia.org/wiki/Benin	https://www.cia.gov/library/publications/the-world-factbook/geos/bn.html?Transportation	https://travel.state.gov/content/travel/en/international-travel/International-Travel-Country-Information-Pages/Benin.html	</v>
      <v xml:space="preserve">http://creativecommons.org/licenses/by-sa/3.0/			</v>
    </spb>
    <spb s="0">
      <v xml:space="preserve">Cia	</v>
      <v xml:space="preserve">	</v>
      <v xml:space="preserve">https://www.cia.gov/library/publications/the-world-factbook/geos/bn.html?Transportation	</v>
      <v xml:space="preserve">	</v>
    </spb>
    <spb s="0">
      <v xml:space="preserve">Wikipedia	Cia	Wikipedia	travel.state.gov	</v>
      <v xml:space="preserve">CC-BY-SA		CC-BY-SA		</v>
      <v xml:space="preserve">http://en.wikipedia.org/wiki/Benin	https://www.cia.gov/library/publications/the-world-factbook/geos/bn.html?Transportation	https://en.wikipedia.org/wiki/Benin	https://travel.state.gov/content/travel/en/international-travel/International-Travel-Country-Information-Pages/Benin.html	</v>
      <v xml:space="preserve">http://creativecommons.org/licenses/by-sa/3.0/		http://creativecommons.org/licenses/by-sa/3.0/		</v>
    </spb>
    <spb s="0">
      <v xml:space="preserve">Wikipedia	</v>
      <v xml:space="preserve">CC-BY-SA	</v>
      <v xml:space="preserve">http://en.wikipedia.org/wiki/Benin	</v>
      <v xml:space="preserve">http://creativecommons.org/licenses/by-sa/3.0/	</v>
    </spb>
    <spb s="0">
      <v xml:space="preserve">Wikipedia	Cia	</v>
      <v xml:space="preserve">CC-BY-SA		</v>
      <v xml:space="preserve">http://en.wikipedia.org/wiki/Benin	https://www.cia.gov/library/publications/the-world-factbook/geos/bn.html?Transportation	</v>
      <v xml:space="preserve">http://creativecommons.org/licenses/by-sa/3.0/		</v>
    </spb>
    <spb s="0">
      <v xml:space="preserve">travel.state.gov	</v>
      <v xml:space="preserve">	</v>
      <v xml:space="preserve">https://travel.state.gov/content/travel/en/international-travel/International-Travel-Country-Information-Pages/Benin.html	</v>
      <v xml:space="preserve">	</v>
    </spb>
    <spb s="39">
      <v>0</v>
      <v>239</v>
      <v>240</v>
      <v>241</v>
      <v>4</v>
      <v>5</v>
      <v>241</v>
      <v>242</v>
      <v>242</v>
      <v>243</v>
      <v>242</v>
      <v>242</v>
      <v>244</v>
      <v>240</v>
      <v>11</v>
      <v>239</v>
      <v>240</v>
      <v>12</v>
      <v>242</v>
      <v>240</v>
      <v>13</v>
      <v>14</v>
      <v>15</v>
      <v>240</v>
      <v>240</v>
      <v>242</v>
      <v>240</v>
      <v>16</v>
      <v>17</v>
      <v>18</v>
      <v>46</v>
      <v>240</v>
      <v>240</v>
      <v>240</v>
      <v>240</v>
      <v>240</v>
      <v>240</v>
      <v>240</v>
      <v>240</v>
      <v>240</v>
      <v>240</v>
      <v>240</v>
      <v>19</v>
    </spb>
    <spb s="12">
      <v>2019</v>
      <v>2019</v>
      <v>square km</v>
      <v>per thousand (2018)</v>
      <v>2019</v>
      <v>2019</v>
      <v>2018</v>
      <v>per liter (2016)</v>
      <v>2019</v>
      <v>years (2018)</v>
      <v>1979</v>
      <v>per thousand (2018)</v>
      <v>2019</v>
      <v>2017</v>
      <v>2016</v>
      <v>2019</v>
      <v>2016</v>
      <v>2018</v>
      <v>kilotons per year (2016)</v>
      <v>deaths per 100,000 (2017)</v>
      <v>kWh (2014)</v>
      <v>2014</v>
      <v>2015</v>
      <v>2015</v>
      <v>2015</v>
      <v>2015</v>
      <v>2015</v>
      <v>2015</v>
      <v>2015</v>
      <v>2015</v>
      <v>2018</v>
      <v>2017</v>
      <v>2019</v>
    </spb>
    <spb s="0">
      <v xml:space="preserve">Wikipedia	Cia	travel.state.gov	</v>
      <v xml:space="preserve">CC-BY-SA			</v>
      <v xml:space="preserve">http://en.wikipedia.org/wiki/Bhutan	https://www.cia.gov/library/publications/the-world-factbook/geos/bt.html?Transportation	https://travel.state.gov/content/travel/en/international-travel/International-Travel-Country-Information-Pages/Bhutan.html	</v>
      <v xml:space="preserve">http://creativecommons.org/licenses/by-sa/3.0/			</v>
    </spb>
    <spb s="0">
      <v xml:space="preserve">Wikipedia	Wikipedia	Cia	</v>
      <v xml:space="preserve">CC-BY-SA	CC-BY-SA		</v>
      <v xml:space="preserve">http://en.wikipedia.org/wiki/Bhutan	http://fr.wikipedia.org/wiki/Bhoutan	https://www.cia.gov/library/publications/the-world-factbook/geos/bt.html?Transportation	</v>
      <v xml:space="preserve">http://creativecommons.org/licenses/by-sa/3.0/	http://creativecommons.org/licenses/by-sa/3.0/		</v>
    </spb>
    <spb s="0">
      <v xml:space="preserve">Wikipedia	Wikipedia	travel.state.gov	</v>
      <v xml:space="preserve">CC-BY-SA	CC-BY-SA		</v>
      <v xml:space="preserve">http://en.wikipedia.org/wiki/Bhutan	https://en.wikipedia.org/wiki/Bhutan	https://travel.state.gov/content/travel/en/international-travel/International-Travel-Country-Information-Pages/Bhutan.html	</v>
      <v xml:space="preserve">http://creativecommons.org/licenses/by-sa/3.0/	http://creativecommons.org/licenses/by-sa/3.0/		</v>
    </spb>
    <spb s="0">
      <v xml:space="preserve">Wikipedia	</v>
      <v xml:space="preserve">CC-BY-SA	</v>
      <v xml:space="preserve">http://en.wikipedia.org/wiki/Bhutan	</v>
      <v xml:space="preserve">http://creativecommons.org/licenses/by-sa/3.0/	</v>
    </spb>
    <spb s="0">
      <v xml:space="preserve">Wikipedia	Cia	</v>
      <v xml:space="preserve">CC-BY-SA		</v>
      <v xml:space="preserve">http://en.wikipedia.org/wiki/Bhutan	https://www.cia.gov/library/publications/the-world-factbook/geos/bt.html?Transportation	</v>
      <v xml:space="preserve">http://creativecommons.org/licenses/by-sa/3.0/		</v>
    </spb>
    <spb s="0">
      <v xml:space="preserve">Wikipedia	Wikipedia	Cia	travel.state.gov	</v>
      <v xml:space="preserve">CC-BY-SA	CC-BY-SA			</v>
      <v xml:space="preserve">http://en.wikipedia.org/wiki/Bhutan	http://fr.wikipedia.org/wiki/Bhoutan	https://www.cia.gov/library/publications/the-world-factbook/geos/bt.html?Transportation	https://travel.state.gov/content/travel/en/international-travel/International-Travel-Country-Information-Pages/Bhutan.html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https://travel.state.gov/content/travel/en/international-travel/International-Travel-Country-Information-Pages/Bhutan.html	</v>
      <v xml:space="preserve">	</v>
    </spb>
    <spb s="0">
      <v xml:space="preserve">Cia	</v>
      <v xml:space="preserve">	</v>
      <v xml:space="preserve">https://www.cia.gov/library/publications/the-world-factbook/geos/bt.html?Transportation	</v>
      <v xml:space="preserve">	</v>
    </spb>
    <spb s="40">
      <v>0</v>
      <v>247</v>
      <v>248</v>
      <v>249</v>
      <v>4</v>
      <v>250</v>
      <v>249</v>
      <v>250</v>
      <v>250</v>
      <v>251</v>
      <v>252</v>
      <v>250</v>
      <v>253</v>
      <v>254</v>
      <v>11</v>
      <v>247</v>
      <v>254</v>
      <v>12</v>
      <v>250</v>
      <v>254</v>
      <v>13</v>
      <v>14</v>
      <v>15</v>
      <v>254</v>
      <v>254</v>
      <v>252</v>
      <v>254</v>
      <v>16</v>
      <v>17</v>
      <v>18</v>
      <v>254</v>
      <v>254</v>
      <v>254</v>
      <v>254</v>
      <v>254</v>
      <v>254</v>
      <v>254</v>
      <v>254</v>
      <v>254</v>
      <v>254</v>
      <v>254</v>
      <v>19</v>
    </spb>
    <spb s="2">
      <v>16</v>
      <v>Name</v>
      <v>LearnMoreOnLink</v>
    </spb>
    <spb s="38">
      <v>2019</v>
      <v>2018</v>
      <v>square km</v>
      <v>per thousand (2018)</v>
      <v>2022</v>
      <v>2019</v>
      <v>2018</v>
      <v>per liter (2016)</v>
      <v>2019</v>
      <v>years (2018)</v>
      <v>2018</v>
      <v>per thousand (2018)</v>
      <v>2019</v>
      <v>2000</v>
      <v>2016</v>
      <v>2019</v>
      <v>2016</v>
      <v>2018</v>
      <v>kilotons per year (2016)</v>
      <v>deaths per 100,000 (2017)</v>
      <v>2007</v>
      <v>2017</v>
      <v>2017</v>
      <v>2017</v>
      <v>2017</v>
      <v>2017</v>
      <v>2015</v>
      <v>2017</v>
      <v>2017</v>
      <v>2018</v>
      <v>2018</v>
      <v>2019</v>
    </spb>
    <spb s="0">
      <v xml:space="preserve">Wikipedia	</v>
      <v xml:space="preserve">Public domain	</v>
      <v xml:space="preserve">http://en.wikipedia.org/wiki/Bhutan	</v>
      <v xml:space="preserve">http://en.wikipedia.org/wiki/Public_domain	</v>
    </spb>
    <spb s="0">
      <v xml:space="preserve">Wikipedia	Cia	travel.state.gov	</v>
      <v xml:space="preserve">CC-BY-SA			</v>
      <v xml:space="preserve">http://en.wikipedia.org/wiki/Bolivia	https://www.cia.gov/library/publications/the-world-factbook/geos/bl.html?Transportation	https://travel.state.gov/content/travel/en/international-travel/International-Travel-Country-Information-Pages/Bolivia.html	</v>
      <v xml:space="preserve">http://creativecommons.org/licenses/by-sa/3.0/			</v>
    </spb>
    <spb s="0">
      <v xml:space="preserve">Wikipedia	Wikipedia	Wikipedia	Cia	</v>
      <v xml:space="preserve">CC-BY-SA	CC-BY-SA	CC-BY-SA		</v>
      <v xml:space="preserve">http://en.wikipedia.org/wiki/Bolivia	http://es.wikipedia.org/wiki/Bolivia	http://fr.wikipedia.org/wiki/Bolivie	https://www.cia.gov/library/publications/the-world-factbook/geos/bl.html?Transportation	</v>
      <v xml:space="preserve">http://creativecommons.org/licenses/by-sa/3.0/	http://creativecommons.org/licenses/by-sa/3.0/	http://creativecommons.org/licenses/by-sa/3.0/		</v>
    </spb>
    <spb s="0">
      <v xml:space="preserve">Wikipedia	Wikipedia	Wikipedia	travel.state.gov	</v>
      <v xml:space="preserve">CC-BY-SA	CC-BY-SA	CC-BY-SA		</v>
      <v xml:space="preserve">http://en.wikipedia.org/wiki/Bolivia	http://ru.wikipedia.org/wiki/Боливия	https://en.wikipedia.org/wiki/Bolivia	https://travel.state.gov/content/travel/en/international-travel/International-Travel-Country-Information-Pages/Bolivia.html	</v>
      <v xml:space="preserve">http://creativecommons.org/licenses/by-sa/3.0/	http://creativecommons.org/licenses/by-sa/3.0/	http://creativecommons.org/licenses/by-sa/3.0/		</v>
    </spb>
    <spb s="0">
      <v xml:space="preserve">Wikipedia	</v>
      <v xml:space="preserve">CC-BY-SA	</v>
      <v xml:space="preserve">http://en.wikipedia.org/wiki/Bolivia	</v>
      <v xml:space="preserve">http://creativecommons.org/licenses/by-sa/3.0/	</v>
    </spb>
    <spb s="0">
      <v xml:space="preserve">Wikipedia	Cia	</v>
      <v xml:space="preserve">CC-BY-SA		</v>
      <v xml:space="preserve">http://en.wikipedia.org/wiki/Bolivia	https://www.cia.gov/library/publications/the-world-factbook/geos/bl.html?Transportation	</v>
      <v xml:space="preserve">http://creativecommons.org/licenses/by-sa/3.0/		</v>
    </spb>
    <spb s="0">
      <v xml:space="preserve">travel.state.gov	</v>
      <v xml:space="preserve">	</v>
      <v xml:space="preserve">https://travel.state.gov/content/travel/en/international-travel/International-Travel-Country-Information-Pages/Bolivia.html	</v>
      <v xml:space="preserve">	</v>
    </spb>
    <spb s="0">
      <v xml:space="preserve">Cia	</v>
      <v xml:space="preserve">	</v>
      <v xml:space="preserve">https://www.cia.gov/library/publications/the-world-factbook/geos/bl.html?Transportation	</v>
      <v xml:space="preserve">	</v>
    </spb>
    <spb s="0">
      <v xml:space="preserve">Wikipedia	Wikipedia	travel.state.gov	</v>
      <v xml:space="preserve">CC-BY-SA	CC-BY-SA		</v>
      <v xml:space="preserve">http://en.wikipedia.org/wiki/Bolivia	http://fr.wikipedia.org/wiki/Bolivie	https://travel.state.gov/content/travel/en/international-travel/International-Travel-Country-Information-Pages/Bolivia.html	</v>
      <v xml:space="preserve">http://creativecommons.org/licenses/by-sa/3.0/	http://creativecommons.org/licenses/by-sa/3.0/		</v>
    </spb>
    <spb s="41">
      <v>0</v>
      <v>259</v>
      <v>260</v>
      <v>261</v>
      <v>4</v>
      <v>5</v>
      <v>261</v>
      <v>262</v>
      <v>262</v>
      <v>263</v>
      <v>262</v>
      <v>262</v>
      <v>264</v>
      <v>265</v>
      <v>11</v>
      <v>259</v>
      <v>265</v>
      <v>12</v>
      <v>262</v>
      <v>265</v>
      <v>13</v>
      <v>14</v>
      <v>15</v>
      <v>265</v>
      <v>265</v>
      <v>266</v>
      <v>265</v>
      <v>16</v>
      <v>17</v>
      <v>18</v>
      <v>46</v>
      <v>265</v>
      <v>265</v>
      <v>265</v>
      <v>265</v>
      <v>265</v>
      <v>265</v>
      <v>265</v>
      <v>265</v>
      <v>265</v>
      <v>265</v>
      <v>19</v>
    </spb>
    <spb s="2">
      <v>17</v>
      <v>Name</v>
      <v>LearnMoreOnLink</v>
    </spb>
    <spb s="42">
      <v>2019</v>
      <v>2019</v>
      <v>square km</v>
      <v>per thousand (2018)</v>
      <v>2019</v>
      <v>2019</v>
      <v>2018</v>
      <v>per liter (2016)</v>
      <v>2019</v>
      <v>years (2018)</v>
      <v>2007</v>
      <v>per thousand (2018)</v>
      <v>2019</v>
      <v>2017</v>
      <v>2016</v>
      <v>2019</v>
      <v>2016</v>
      <v>2016</v>
      <v>kilotons per year (2016)</v>
      <v>deaths per 100,000 (2017)</v>
      <v>kWh (2014)</v>
      <v>2014</v>
      <v>2018</v>
      <v>2018</v>
      <v>2018</v>
      <v>2018</v>
      <v>2018</v>
      <v>2015</v>
      <v>2018</v>
      <v>2018</v>
      <v>2018</v>
      <v>2019</v>
    </spb>
    <spb s="0">
      <v xml:space="preserve">Wikipedia	Cia	travel.state.gov	</v>
      <v xml:space="preserve">CC-BY-SA			</v>
      <v xml:space="preserve">http://en.wikipedia.org/wiki/Bosnia_and_Herzegovina	https://www.cia.gov/library/publications/the-world-factbook/geos/bk.html?Transportation	https://travel.state.gov/content/travel/en/international-travel/International-Travel-Country-Information-Pages/BosniaandHerzegovina.html	</v>
      <v xml:space="preserve">http://creativecommons.org/licenses/by-sa/3.0/			</v>
    </spb>
    <spb s="0">
      <v xml:space="preserve">Wikipedia	Cia	</v>
      <v xml:space="preserve">CC-BY-SA		</v>
      <v xml:space="preserve">http://es.wikipedia.org/wiki/Bosnia-Herzegovina	https://www.cia.gov/library/publications/the-world-factbook/geos/bk.html?Transportation	</v>
      <v xml:space="preserve">http://creativecommons.org/licenses/by-sa/3.0/		</v>
    </spb>
    <spb s="0">
      <v xml:space="preserve">Wikipedia	Cia	Wikipedia	travel.state.gov	</v>
      <v xml:space="preserve">CC-BY-SA		CC-BY-SA		</v>
      <v xml:space="preserve">http://en.wikipedia.org/wiki/Bosnia_and_Herzegovina	https://www.cia.gov/library/publications/the-world-factbook/geos/bk.html?Transportation	https://en.wikipedia.org/wiki/Bosnia_and_Herzegovina	https://travel.state.gov/content/travel/en/international-travel/International-Travel-Country-Information-Pages/BosniaandHerzegovina.html	</v>
      <v xml:space="preserve">http://creativecommons.org/licenses/by-sa/3.0/		http://creativecommons.org/licenses/by-sa/3.0/		</v>
    </spb>
    <spb s="0">
      <v xml:space="preserve">Wikipedia	</v>
      <v xml:space="preserve">CC-BY-SA	</v>
      <v xml:space="preserve">http://en.wikipedia.org/wiki/Bosnia_and_Herzegovina	</v>
      <v xml:space="preserve">http://creativecommons.org/licenses/by-sa/3.0/	</v>
    </spb>
    <spb s="0">
      <v xml:space="preserve">Wikipedia	Cia	</v>
      <v xml:space="preserve">CC-BY-SA		</v>
      <v xml:space="preserve">http://en.wikipedia.org/wiki/Bosnia_and_Herzegovina	https://www.cia.gov/library/publications/the-world-factbook/geos/bk.html?Transportation	</v>
      <v xml:space="preserve">http://creativecommons.org/licenses/by-sa/3.0/		</v>
    </spb>
    <spb s="0">
      <v xml:space="preserve">travel.state.gov	</v>
      <v xml:space="preserve">	</v>
      <v xml:space="preserve">https://travel.state.gov/content/travel/en/international-travel/International-Travel-Country-Information-Pages/BosniaandHerzegovina.html	</v>
      <v xml:space="preserve">	</v>
    </spb>
    <spb s="0">
      <v xml:space="preserve">Cia	</v>
      <v xml:space="preserve">	</v>
      <v xml:space="preserve">https://www.cia.gov/library/publications/the-world-factbook/geos/bk.html?Transportation	</v>
      <v xml:space="preserve">	</v>
    </spb>
    <spb s="43">
      <v>0</v>
      <v>270</v>
      <v>271</v>
      <v>272</v>
      <v>4</v>
      <v>5</v>
      <v>272</v>
      <v>273</v>
      <v>273</v>
      <v>274</v>
      <v>273</v>
      <v>273</v>
      <v>273</v>
      <v>275</v>
      <v>276</v>
      <v>11</v>
      <v>270</v>
      <v>276</v>
      <v>12</v>
      <v>273</v>
      <v>276</v>
      <v>13</v>
      <v>14</v>
      <v>15</v>
      <v>276</v>
      <v>276</v>
      <v>270</v>
      <v>276</v>
      <v>16</v>
      <v>17</v>
      <v>18</v>
      <v>46</v>
      <v>276</v>
      <v>276</v>
      <v>276</v>
      <v>276</v>
      <v>276</v>
      <v>276</v>
      <v>276</v>
      <v>276</v>
      <v>276</v>
      <v>276</v>
      <v>19</v>
    </spb>
    <spb s="2">
      <v>18</v>
      <v>Name</v>
      <v>LearnMoreOnLink</v>
    </spb>
    <spb s="44">
      <v>2019</v>
      <v>2019</v>
      <v>square km</v>
      <v>per thousand (2018)</v>
      <v>2019</v>
      <v>2019</v>
      <v>2018</v>
      <v>per liter (2016)</v>
      <v>2019</v>
      <v>years (2018)</v>
      <v>2018</v>
      <v>per thousand (2018)</v>
      <v>2019</v>
      <v>2017</v>
      <v>2016</v>
      <v>2019</v>
      <v>2016</v>
      <v>2015</v>
      <v>kilotons per year (2016)</v>
      <v>deaths per 100,000 (2017)</v>
      <v>kWh (2014)</v>
      <v>2014</v>
      <v>2011</v>
      <v>2011</v>
      <v>2011</v>
      <v>2011</v>
      <v>2011</v>
      <v>2015</v>
      <v>2011</v>
      <v>2011</v>
      <v>2002</v>
      <v>2019</v>
    </spb>
    <spb s="0">
      <v xml:space="preserve">Wikipedia	Cia	travel.state.gov	</v>
      <v xml:space="preserve">CC-BY-SA			</v>
      <v xml:space="preserve">http://en.wikipedia.org/wiki/Botswana	https://www.cia.gov/library/publications/the-world-factbook/geos/bc.html?Transportation	https://travel.state.gov/content/travel/en/international-travel/International-Travel-Country-Information-Pages/Botswana.html	</v>
      <v xml:space="preserve">http://creativecommons.org/licenses/by-sa/3.0/			</v>
    </spb>
    <spb s="0">
      <v xml:space="preserve">Wikipedia	Cia	</v>
      <v xml:space="preserve">CC-BY-SA		</v>
      <v xml:space="preserve">http://en.wikipedia.org/wiki/Botswana	https://www.cia.gov/library/publications/the-world-factbook/geos/bc.html?Transportation	</v>
      <v xml:space="preserve">http://creativecommons.org/licenses/by-sa/3.0/		</v>
    </spb>
    <spb s="0">
      <v xml:space="preserve">Wikipedia	Cia	Wikipedia	travel.state.gov	Sec	Tasteatlas	</v>
      <v xml:space="preserve">CC-BY-SA		CC-BY-SA				</v>
      <v xml:space="preserve">http://en.wikipedia.org/wiki/Botswana	https://www.cia.gov/library/publications/the-world-factbook/geos/bc.html?Transportation	https://en.wikipedia.org/wiki/Botswana	https://travel.state.gov/content/travel/en/international-travel/International-Travel-Country-Information-Pages/Botswana.html	https://www.sec.gov/cgi-bin/browse-edgar?action=getcompany&amp;CIK=0000758528	https://www.tasteatlas.com/botswana	</v>
      <v xml:space="preserve">http://creativecommons.org/licenses/by-sa/3.0/		http://creativecommons.org/licenses/by-sa/3.0/				</v>
    </spb>
    <spb s="0">
      <v xml:space="preserve">Wikipedia	</v>
      <v xml:space="preserve">CC-BY-SA	</v>
      <v xml:space="preserve">http://en.wikipedia.org/wiki/Botswana	</v>
      <v xml:space="preserve">http://creativecommons.org/licenses/by-sa/3.0/	</v>
    </spb>
    <spb s="0">
      <v xml:space="preserve">Wikipedia	Wikipedia	Cia	travel.state.gov	</v>
      <v xml:space="preserve">CC-BY-SA	CC-BY-SA			</v>
      <v xml:space="preserve">http://en.wikipedia.org/wiki/Botswana	http://fr.wikipedia.org/wiki/Botswana	https://www.cia.gov/library/publications/the-world-factbook/geos/bc.html?Transportation	https://travel.state.gov/content/travel/en/international-travel/International-Travel-Country-Information-Pages/Botswana.html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https://travel.state.gov/content/travel/en/international-travel/International-Travel-Country-Information-Pages/Botswana.html	</v>
      <v xml:space="preserve">	</v>
    </spb>
    <spb s="0">
      <v xml:space="preserve">Cia	</v>
      <v xml:space="preserve">	</v>
      <v xml:space="preserve">https://www.cia.gov/library/publications/the-world-factbook/geos/bc.html?Transportation	</v>
      <v xml:space="preserve">	</v>
    </spb>
    <spb s="13">
      <v>0</v>
      <v>280</v>
      <v>281</v>
      <v>282</v>
      <v>4</v>
      <v>283</v>
      <v>282</v>
      <v>283</v>
      <v>283</v>
      <v>281</v>
      <v>284</v>
      <v>283</v>
      <v>283</v>
      <v>285</v>
      <v>286</v>
      <v>11</v>
      <v>280</v>
      <v>286</v>
      <v>12</v>
      <v>283</v>
      <v>286</v>
      <v>13</v>
      <v>14</v>
      <v>15</v>
      <v>286</v>
      <v>286</v>
      <v>284</v>
      <v>286</v>
      <v>16</v>
      <v>17</v>
      <v>18</v>
      <v>46</v>
      <v>286</v>
      <v>280</v>
      <v>286</v>
      <v>286</v>
      <v>286</v>
      <v>286</v>
      <v>286</v>
      <v>286</v>
      <v>286</v>
      <v>286</v>
      <v>286</v>
      <v>286</v>
      <v>19</v>
    </spb>
    <spb s="14">
      <v>2019</v>
      <v>2019</v>
      <v>square km</v>
      <v>per thousand (2018)</v>
      <v>2022</v>
      <v>2019</v>
      <v>2018</v>
      <v>per liter (2016)</v>
      <v>2019</v>
      <v>years (2018)</v>
      <v>2018</v>
      <v>per thousand (2018)</v>
      <v>2019</v>
      <v>2017</v>
      <v>2016</v>
      <v>2019</v>
      <v>2016</v>
      <v>2016</v>
      <v>kilotons per year (2016)</v>
      <v>deaths per 100,000 (2017)</v>
      <v>kWh (2014)</v>
      <v>2014</v>
      <v>2000</v>
      <v>2015</v>
      <v>2015</v>
      <v>2015</v>
      <v>2015</v>
      <v>2015</v>
      <v>2015</v>
      <v>2015</v>
      <v>2015</v>
      <v>2015</v>
      <v>2017</v>
      <v>2019</v>
    </spb>
    <spb s="0">
      <v xml:space="preserve">Wikipedia	Cia	travel.state.gov	</v>
      <v xml:space="preserve">CC-BY-SA			</v>
      <v xml:space="preserve">http://en.wikipedia.org/wiki/Brazil	https://www.cia.gov/library/publications/the-world-factbook/geos/br.html?Transportation	https://travel.state.gov/content/travel/en/international-travel/International-Travel-Country-Information-Pages/Brazil.html	</v>
      <v xml:space="preserve">http://creativecommons.org/licenses/by-sa/3.0/			</v>
    </spb>
    <spb s="0">
      <v xml:space="preserve">Wikipedia	Cia	</v>
      <v xml:space="preserve">CC-BY-SA		</v>
      <v xml:space="preserve">http://es.wikipedia.org/wiki/Brasil	https://www.cia.gov/library/publications/the-world-factbook/geos/br.html?Transportation	</v>
      <v xml:space="preserve">http://creativecommons.org/licenses/by-sa/3.0/		</v>
    </spb>
    <spb s="0">
      <v xml:space="preserve">Wikipedia	Cia	Wikipedia	travel.state.gov	Sec	Tasteatlas	</v>
      <v xml:space="preserve">CC-BY-SA		CC-BY-SA				</v>
      <v xml:space="preserve">http://en.wikipedia.org/wiki/Brazil	https://www.cia.gov/library/publications/the-world-factbook/geos/br.html?Transportation	https://en.wikipedia.org/wiki/Brazil	https://travel.state.gov/content/travel/en/international-travel/International-Travel-Country-Information-Pages/Brazil.html	https://www.sec.gov/cgi-bin/browse-edgar?action=getcompany&amp;CIK=0001914083	https://www.tasteatlas.com/brazil	</v>
      <v xml:space="preserve">http://creativecommons.org/licenses/by-sa/3.0/		http://creativecommons.org/licenses/by-sa/3.0/				</v>
    </spb>
    <spb s="0">
      <v xml:space="preserve">Wikipedia	</v>
      <v xml:space="preserve">CC-BY-SA	</v>
      <v xml:space="preserve">http://en.wikipedia.org/wiki/Brazil	</v>
      <v xml:space="preserve">http://creativecommons.org/licenses/by-sa/3.0/	</v>
    </spb>
    <spb s="0">
      <v xml:space="preserve">Wikipedia	Cia	</v>
      <v xml:space="preserve">CC-BY-SA		</v>
      <v xml:space="preserve">http://en.wikipedia.org/wiki/Brazil	https://www.cia.gov/library/publications/the-world-factbook/geos/br.html?Transportation	</v>
      <v xml:space="preserve">http://creativecommons.org/licenses/by-sa/3.0/		</v>
    </spb>
    <spb s="0">
      <v xml:space="preserve">Cia	</v>
      <v xml:space="preserve">	</v>
      <v xml:space="preserve">https://www.cia.gov/library/publications/the-world-factbook/geos/br.html?Transportation	</v>
      <v xml:space="preserve">	</v>
    </spb>
    <spb s="45">
      <v>0</v>
      <v>289</v>
      <v>290</v>
      <v>291</v>
      <v>4</v>
      <v>291</v>
      <v>292</v>
      <v>292</v>
      <v>293</v>
      <v>292</v>
      <v>292</v>
      <v>294</v>
      <v>11</v>
      <v>289</v>
      <v>294</v>
      <v>12</v>
      <v>292</v>
      <v>294</v>
      <v>13</v>
      <v>14</v>
      <v>15</v>
      <v>294</v>
      <v>294</v>
      <v>289</v>
      <v>294</v>
      <v>16</v>
      <v>17</v>
      <v>18</v>
      <v>46</v>
      <v>294</v>
      <v>289</v>
      <v>294</v>
      <v>294</v>
      <v>294</v>
      <v>294</v>
      <v>294</v>
      <v>294</v>
      <v>294</v>
      <v>294</v>
      <v>294</v>
      <v>294</v>
      <v>19</v>
    </spb>
    <spb s="14">
      <v>2019</v>
      <v>2019</v>
      <v>square km</v>
      <v>per thousand (2018)</v>
      <v>2020</v>
      <v>2019</v>
      <v>2018</v>
      <v>per liter (2016)</v>
      <v>2019</v>
      <v>years (2018)</v>
      <v>2018</v>
      <v>per thousand (2018)</v>
      <v>2019</v>
      <v>2017</v>
      <v>2016</v>
      <v>2019</v>
      <v>2016</v>
      <v>2018</v>
      <v>kilotons per year (2016)</v>
      <v>deaths per 100,000 (2017)</v>
      <v>kWh (2014)</v>
      <v>2014</v>
      <v>2019</v>
      <v>2018</v>
      <v>2018</v>
      <v>2018</v>
      <v>2018</v>
      <v>2018</v>
      <v>2015</v>
      <v>2018</v>
      <v>2018</v>
      <v>2017</v>
      <v>2017</v>
      <v>2019</v>
    </spb>
    <spb s="0">
      <v xml:space="preserve">Wikipedia	Cia	travel.state.gov	</v>
      <v xml:space="preserve">CC-BY-SA			</v>
      <v xml:space="preserve">http://en.wikipedia.org/wiki/Brunei	https://www.cia.gov/library/publications/the-world-factbook/geos/bx.html?Transportation	https://travel.state.gov/content/travel/en/international-travel/International-Travel-Country-Information-Pages/brunei.html	</v>
      <v xml:space="preserve">http://creativecommons.org/licenses/by-sa/3.0/			</v>
    </spb>
    <spb s="0">
      <v xml:space="preserve">Wikipedia	Wikipedia	Cia	</v>
      <v xml:space="preserve">CC-BY-SA	CC-BY-SA		</v>
      <v xml:space="preserve">http://en.wikipedia.org/wiki/Brunei	http://fr.wikipedia.org/wiki/Brunei	https://www.cia.gov/library/publications/the-world-factbook/geos/bx.html?Transportation	</v>
      <v xml:space="preserve">http://creativecommons.org/licenses/by-sa/3.0/	http://creativecommons.org/licenses/by-sa/3.0/		</v>
    </spb>
    <spb s="0">
      <v xml:space="preserve">Wikipedia	Wikipedia	travel.state.gov	</v>
      <v xml:space="preserve">CC-BY-SA	CC-BY-SA		</v>
      <v xml:space="preserve">http://en.wikipedia.org/wiki/Brunei	https://en.wikipedia.org/wiki/Brunei	https://travel.state.gov/content/travel/en/international-travel/International-Travel-Country-Information-Pages/brunei.html	</v>
      <v xml:space="preserve">http://creativecommons.org/licenses/by-sa/3.0/	http://creativecommons.org/licenses/by-sa/3.0/		</v>
    </spb>
    <spb s="0">
      <v xml:space="preserve">Wikipedia	</v>
      <v xml:space="preserve">CC-BY-SA	</v>
      <v xml:space="preserve">http://en.wikipedia.org/wiki/Brunei	</v>
      <v xml:space="preserve">http://creativecommons.org/licenses/by-sa/3.0/	</v>
    </spb>
    <spb s="0">
      <v xml:space="preserve">Wikipedia	Cia	</v>
      <v xml:space="preserve">CC-BY-SA		</v>
      <v xml:space="preserve">http://en.wikipedia.org/wiki/Brunei	https://www.cia.gov/library/publications/the-world-factbook/geos/bx.html?Transportation	</v>
      <v xml:space="preserve">http://creativecommons.org/licenses/by-sa/3.0/		</v>
    </spb>
    <spb s="0">
      <v xml:space="preserve">Cia	</v>
      <v xml:space="preserve">	</v>
      <v xml:space="preserve">https://www.cia.gov/library/publications/the-world-factbook/geos/bx.html?Transportation	</v>
      <v xml:space="preserve">	</v>
    </spb>
    <spb s="0">
      <v xml:space="preserve">Wikipedia	Wikipedia	</v>
      <v xml:space="preserve">CC-BY-SA	CC-BY-SA	</v>
      <v xml:space="preserve">http://en.wikipedia.org/wiki/Brunei	http://dv.wikipedia.org/wiki/ބުރޫނާއީ	</v>
      <v xml:space="preserve">http://creativecommons.org/licenses/by-sa/3.0/	http://creativecommons.org/licenses/by-sa/3.0/	</v>
    </spb>
    <spb s="0">
      <v xml:space="preserve">Wikipedia	Wikipedia	travel.state.gov	</v>
      <v xml:space="preserve">CC-BY-SA	CC-BY-SA		</v>
      <v xml:space="preserve">http://en.wikipedia.org/wiki/Brunei	http://fr.wikipedia.org/wiki/Brunei	https://travel.state.gov/content/travel/en/international-travel/International-Travel-Country-Information-Pages/brunei.html	</v>
      <v xml:space="preserve">http://creativecommons.org/licenses/by-sa/3.0/	http://creativecommons.org/licenses/by-sa/3.0/		</v>
    </spb>
    <spb s="46">
      <v>0</v>
      <v>297</v>
      <v>298</v>
      <v>299</v>
      <v>4</v>
      <v>5</v>
      <v>299</v>
      <v>300</v>
      <v>300</v>
      <v>301</v>
      <v>300</v>
      <v>302</v>
      <v>11</v>
      <v>297</v>
      <v>302</v>
      <v>12</v>
      <v>303</v>
      <v>13</v>
      <v>14</v>
      <v>15</v>
      <v>302</v>
      <v>302</v>
      <v>304</v>
      <v>302</v>
      <v>16</v>
      <v>17</v>
      <v>18</v>
      <v>46</v>
      <v>302</v>
      <v>302</v>
      <v>302</v>
      <v>302</v>
      <v>19</v>
    </spb>
    <spb s="2">
      <v>19</v>
      <v>Name</v>
      <v>LearnMoreOnLink</v>
    </spb>
    <spb s="47">
      <v>2019</v>
      <v>2019</v>
      <v>square km</v>
      <v>per thousand (2018)</v>
      <v>2019</v>
      <v>2019</v>
      <v>2018</v>
      <v>per liter (2016)</v>
      <v>2019</v>
      <v>years (2018)</v>
      <v>per thousand (2018)</v>
      <v>2019</v>
      <v>2017</v>
      <v>2016</v>
      <v>2019</v>
      <v>2016</v>
      <v>2017</v>
      <v>kilotons per year (2016)</v>
      <v>deaths per 100,000 (2017)</v>
      <v>kWh (2014)</v>
      <v>2014</v>
      <v>2015</v>
      <v>2018</v>
      <v>2018</v>
      <v>2019</v>
    </spb>
    <spb s="0">
      <v xml:space="preserve">Wikipedia	travel.state.gov	</v>
      <v xml:space="preserve">CC-BY-SA		</v>
      <v xml:space="preserve">http://en.wikipedia.org/wiki/Bulgaria	https://travel.state.gov/content/travel/en/international-travel/International-Travel-Country-Information-Pages/Bulgaria.html	</v>
      <v xml:space="preserve">http://creativecommons.org/licenses/by-sa/3.0/		</v>
    </spb>
    <spb s="0">
      <v xml:space="preserve">Wikipedia	Cia	</v>
      <v xml:space="preserve">CC-BY-SA		</v>
      <v xml:space="preserve">http://es.wikipedia.org/wiki/Bulgaria	https://www.cia.gov/library/publications/the-world-factbook/geos/bu.html?Transportation	</v>
      <v xml:space="preserve">http://creativecommons.org/licenses/by-sa/3.0/		</v>
    </spb>
    <spb s="0">
      <v xml:space="preserve">Wikipedia	Wikipedia	Cia	travel.state.gov	Sec	</v>
      <v xml:space="preserve">CC-BY-SA	CC-BY-SA				</v>
      <v xml:space="preserve">http://en.wikipedia.org/wiki/Bulgaria	https://en.wikipedia.org/wiki/Bulgaria	https://www.cia.gov/library/publications/the-world-factbook/geos/bu.html?Transportation	https://travel.state.gov/content/travel/en/international-travel/International-Travel-Country-Information-Pages/Bulgaria.html	https://www.sec.gov/cgi-bin/browse-edgar?action=getcompany&amp;CIK=0001700844	</v>
      <v xml:space="preserve">http://creativecommons.org/licenses/by-sa/3.0/	http://creativecommons.org/licenses/by-sa/3.0/				</v>
    </spb>
    <spb s="0">
      <v xml:space="preserve">Wikipedia	</v>
      <v xml:space="preserve">CC-BY-SA	</v>
      <v xml:space="preserve">http://en.wikipedia.org/wiki/Bulgaria	</v>
      <v xml:space="preserve">http://creativecommons.org/licenses/by-sa/3.0/	</v>
    </spb>
    <spb s="0">
      <v xml:space="preserve">Wikipedia	Cia	</v>
      <v xml:space="preserve">CC-BY-SA		</v>
      <v xml:space="preserve">http://en.wikipedia.org/wiki/Bulgaria	https://www.cia.gov/library/publications/the-world-factbook/geos/bu.html?Transportation	</v>
      <v xml:space="preserve">http://creativecommons.org/licenses/by-sa/3.0/		</v>
    </spb>
    <spb s="0">
      <v xml:space="preserve">Wikipedia	Wikipedia	Cia	travel.state.gov	Sec	</v>
      <v xml:space="preserve">CC-BY-SA	CC-BY-SA				</v>
      <v xml:space="preserve">http://en.wikipedia.org/wiki/Bulgaria	http://fr.wikipedia.org/wiki/Bulgarie	https://www.cia.gov/library/publications/the-world-factbook/geos/bu.html?Transportation	https://travel.state.gov/content/travel/en/international-travel/International-Travel-Country-Information-Pages/Bulgaria.html	https://www.sec.gov/cgi-bin/browse-edgar?action=getcompany&amp;CIK=0001700844	</v>
      <v xml:space="preserve">http://creativecommons.org/licenses/by-sa/3.0/	http://creativecommons.org/licenses/by-sa/3.0/				</v>
    </spb>
    <spb s="0">
      <v xml:space="preserve">Cia	</v>
      <v xml:space="preserve">	</v>
      <v xml:space="preserve">https://www.cia.gov/library/publications/the-world-factbook/geos/bu.html?Transportation	</v>
      <v xml:space="preserve">	</v>
    </spb>
    <spb s="0">
      <v xml:space="preserve">Wikipedia	Cia	travel.state.gov	</v>
      <v xml:space="preserve">CC-BY-SA			</v>
      <v xml:space="preserve">http://en.wikipedia.org/wiki/Bulgaria	https://www.cia.gov/library/publications/the-world-factbook/geos/bu.html?Transportation	https://travel.state.gov/content/travel/en/international-travel/International-Travel-Country-Information-Pages/Bulgaria.html	</v>
      <v xml:space="preserve">http://creativecommons.org/licenses/by-sa/3.0/			</v>
    </spb>
    <spb s="22">
      <v>0</v>
      <v>308</v>
      <v>309</v>
      <v>310</v>
      <v>4</v>
      <v>5</v>
      <v>310</v>
      <v>311</v>
      <v>311</v>
      <v>312</v>
      <v>313</v>
      <v>311</v>
      <v>311</v>
      <v>314</v>
      <v>11</v>
      <v>315</v>
      <v>314</v>
      <v>12</v>
      <v>311</v>
      <v>314</v>
      <v>13</v>
      <v>14</v>
      <v>15</v>
      <v>314</v>
      <v>314</v>
      <v>313</v>
      <v>314</v>
      <v>16</v>
      <v>17</v>
      <v>18</v>
      <v>46</v>
      <v>314</v>
      <v>315</v>
      <v>314</v>
      <v>314</v>
      <v>314</v>
      <v>314</v>
      <v>314</v>
      <v>314</v>
      <v>314</v>
      <v>314</v>
      <v>314</v>
      <v>314</v>
      <v>19</v>
    </spb>
    <spb s="14">
      <v>2019</v>
      <v>2022</v>
      <v>square km</v>
      <v>per thousand (2018)</v>
      <v>2019</v>
      <v>2019</v>
      <v>2018</v>
      <v>per liter (2016)</v>
      <v>2019</v>
      <v>years (2018)</v>
      <v>2018</v>
      <v>per thousand (2018)</v>
      <v>2019</v>
      <v>2017</v>
      <v>2016</v>
      <v>2019</v>
      <v>2016</v>
      <v>2015</v>
      <v>kilotons per year (2016)</v>
      <v>deaths per 100,000 (2017)</v>
      <v>kWh (2014)</v>
      <v>2014</v>
      <v>2011</v>
      <v>2017</v>
      <v>2017</v>
      <v>2017</v>
      <v>2017</v>
      <v>2017</v>
      <v>2015</v>
      <v>2017</v>
      <v>2017</v>
      <v>2017</v>
      <v>2017</v>
      <v>2019</v>
    </spb>
    <spb s="0">
      <v xml:space="preserve">Wikipedia	Cia	travel.state.gov	</v>
      <v xml:space="preserve">CC-BY-SA			</v>
      <v xml:space="preserve">http://en.wikipedia.org/wiki/Burkina_Faso	https://www.cia.gov/library/publications/the-world-factbook/geos/uv.html?Transportation	https://travel.state.gov/content/travel/en/international-travel/International-Travel-Country-Information-Pages/BurkinaFaso.html	</v>
      <v xml:space="preserve">http://creativecommons.org/licenses/by-sa/3.0/			</v>
    </spb>
    <spb s="0">
      <v xml:space="preserve">Wikipedia	Wikipedia	Cia	</v>
      <v xml:space="preserve">CC-BY-SA	CC-BY-SA		</v>
      <v xml:space="preserve">http://en.wikipedia.org/wiki/Burkina_Faso	http://es.wikipedia.org/wiki/Burkina_Faso	https://www.cia.gov/library/publications/the-world-factbook/geos/uv.html?Transportation	</v>
      <v xml:space="preserve">http://creativecommons.org/licenses/by-sa/3.0/	http://creativecommons.org/licenses/by-sa/3.0/		</v>
    </spb>
    <spb s="0">
      <v xml:space="preserve">Wikipedia	Cia	Wikipedia	travel.state.gov	</v>
      <v xml:space="preserve">CC-BY-SA		CC-BY-SA		</v>
      <v xml:space="preserve">http://en.wikipedia.org/wiki/Burkina_Faso	https://www.cia.gov/library/publications/the-world-factbook/geos/uv.html?Transportation	https://en.wikipedia.org/wiki/Burkina_Faso	https://travel.state.gov/content/travel/en/international-travel/International-Travel-Country-Information-Pages/BurkinaFaso.html	</v>
      <v xml:space="preserve">http://creativecommons.org/licenses/by-sa/3.0/		http://creativecommons.org/licenses/by-sa/3.0/		</v>
    </spb>
    <spb s="0">
      <v xml:space="preserve">Wikipedia	</v>
      <v xml:space="preserve">CC-BY-SA	</v>
      <v xml:space="preserve">http://en.wikipedia.org/wiki/Burkina_Faso	</v>
      <v xml:space="preserve">http://creativecommons.org/licenses/by-sa/3.0/	</v>
    </spb>
    <spb s="0">
      <v xml:space="preserve">Wikipedia	Cia	</v>
      <v xml:space="preserve">CC-BY-SA		</v>
      <v xml:space="preserve">http://en.wikipedia.org/wiki/Burkina_Faso	https://www.cia.gov/library/publications/the-world-factbook/geos/uv.html?Transportation	</v>
      <v xml:space="preserve">http://creativecommons.org/licenses/by-sa/3.0/		</v>
    </spb>
    <spb s="0">
      <v xml:space="preserve">Wikipedia	Wikipedia	Cia	travel.state.gov	</v>
      <v xml:space="preserve">CC-BY-SA	CC-BY-SA			</v>
      <v xml:space="preserve">http://en.wikipedia.org/wiki/Burkina_Faso	http://fr.wikipedia.org/wiki/Burkina_Faso	https://www.cia.gov/library/publications/the-world-factbook/geos/uv.html?Transportation	https://travel.state.gov/content/travel/en/international-travel/International-Travel-Country-Information-Pages/BurkinaFaso.html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https://travel.state.gov/content/travel/en/international-travel/International-Travel-Country-Information-Pages/BurkinaFaso.html	</v>
      <v xml:space="preserve">	</v>
    </spb>
    <spb s="0">
      <v xml:space="preserve">Cia	</v>
      <v xml:space="preserve">	</v>
      <v xml:space="preserve">https://www.cia.gov/library/publications/the-world-factbook/geos/uv.html?Transportation	</v>
      <v xml:space="preserve">	</v>
    </spb>
    <spb s="48">
      <v>0</v>
      <v>318</v>
      <v>319</v>
      <v>320</v>
      <v>4</v>
      <v>5</v>
      <v>320</v>
      <v>321</v>
      <v>321</v>
      <v>322</v>
      <v>323</v>
      <v>321</v>
      <v>321</v>
      <v>324</v>
      <v>325</v>
      <v>11</v>
      <v>318</v>
      <v>325</v>
      <v>12</v>
      <v>321</v>
      <v>325</v>
      <v>13</v>
      <v>14</v>
      <v>15</v>
      <v>325</v>
      <v>325</v>
      <v>323</v>
      <v>325</v>
      <v>16</v>
      <v>17</v>
      <v>18</v>
      <v>325</v>
      <v>325</v>
      <v>325</v>
      <v>325</v>
      <v>325</v>
      <v>325</v>
      <v>325</v>
      <v>325</v>
      <v>325</v>
      <v>325</v>
      <v>19</v>
    </spb>
    <spb s="2">
      <v>20</v>
      <v>Name</v>
      <v>LearnMoreOnLink</v>
    </spb>
    <spb s="49">
      <v>2019</v>
      <v>2019</v>
      <v>square km</v>
      <v>per thousand (2018)</v>
      <v>2019</v>
      <v>2019</v>
      <v>2018</v>
      <v>per liter (2016)</v>
      <v>2019</v>
      <v>years (2018)</v>
      <v>2018</v>
      <v>per thousand (2018)</v>
      <v>2019</v>
      <v>2017</v>
      <v>2016</v>
      <v>2019</v>
      <v>2016</v>
      <v>2017</v>
      <v>kilotons per year (2016)</v>
      <v>deaths per 100,000 (2017)</v>
      <v>2014</v>
      <v>2014</v>
      <v>2014</v>
      <v>2014</v>
      <v>2014</v>
      <v>2015</v>
      <v>2014</v>
      <v>2014</v>
      <v>2018</v>
      <v>2018</v>
      <v>2019</v>
    </spb>
    <spb s="0">
      <v xml:space="preserve">Wikipedia	Cia	travel.state.gov	</v>
      <v xml:space="preserve">CC-BY-SA			</v>
      <v xml:space="preserve">http://en.wikipedia.org/wiki/Burundi	https://www.cia.gov/library/publications/the-world-factbook/geos/by.html?Transportation	https://travel.state.gov/content/travel/en/international-travel/International-Travel-Country-Information-Pages/Burundi.html	</v>
      <v xml:space="preserve">http://creativecommons.org/licenses/by-sa/3.0/			</v>
    </spb>
    <spb s="0">
      <v xml:space="preserve">Cia	</v>
      <v xml:space="preserve">	</v>
      <v xml:space="preserve">https://www.cia.gov/library/publications/the-world-factbook/geos/by.html?Transportation	</v>
      <v xml:space="preserve">	</v>
    </spb>
    <spb s="0">
      <v xml:space="preserve">Wikipedia	Wikipedia	travel.state.gov	</v>
      <v xml:space="preserve">CC-BY-SA	CC-BY-SA		</v>
      <v xml:space="preserve">http://en.wikipedia.org/wiki/Burundi	https://en.wikipedia.org/wiki/Burundi	https://travel.state.gov/content/travel/en/international-travel/International-Travel-Country-Information-Pages/Burundi.html	</v>
      <v xml:space="preserve">http://creativecommons.org/licenses/by-sa/3.0/	http://creativecommons.org/licenses/by-sa/3.0/		</v>
    </spb>
    <spb s="0">
      <v xml:space="preserve">Wikipedia	</v>
      <v xml:space="preserve">CC-BY-SA	</v>
      <v xml:space="preserve">http://en.wikipedia.org/wiki/Burundi	</v>
      <v xml:space="preserve">http://creativecommons.org/licenses/by-sa/3.0/	</v>
    </spb>
    <spb s="0">
      <v xml:space="preserve">Wikipedia	Cia	</v>
      <v xml:space="preserve">CC-BY-SA		</v>
      <v xml:space="preserve">http://en.wikipedia.org/wiki/Burundi	https://www.cia.gov/library/publications/the-world-factbook/geos/by.html?Transportation	</v>
      <v xml:space="preserve">http://creativecommons.org/licenses/by-sa/3.0/		</v>
    </spb>
    <spb s="0">
      <v xml:space="preserve">Wikipedia	Wikipedia	Cia	</v>
      <v xml:space="preserve">CC-BY-SA	CC-BY-SA		</v>
      <v xml:space="preserve">http://en.wikipedia.org/wiki/Burundi	http://fr.wikipedia.org/wiki/Burundi	https://www.cia.gov/library/publications/the-world-factbook/geos/by.html?Transportation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https://travel.state.gov/content/travel/en/international-travel/International-Travel-Country-Information-Pages/Burundi.html	</v>
      <v xml:space="preserve">	</v>
    </spb>
    <spb s="50">
      <v>0</v>
      <v>329</v>
      <v>330</v>
      <v>331</v>
      <v>4</v>
      <v>5</v>
      <v>331</v>
      <v>332</v>
      <v>332</v>
      <v>333</v>
      <v>334</v>
      <v>332</v>
      <v>335</v>
      <v>330</v>
      <v>11</v>
      <v>329</v>
      <v>330</v>
      <v>12</v>
      <v>332</v>
      <v>330</v>
      <v>13</v>
      <v>14</v>
      <v>15</v>
      <v>330</v>
      <v>330</v>
      <v>334</v>
      <v>330</v>
      <v>16</v>
      <v>17</v>
      <v>18</v>
      <v>330</v>
      <v>330</v>
      <v>330</v>
      <v>330</v>
      <v>330</v>
      <v>330</v>
      <v>330</v>
      <v>330</v>
      <v>330</v>
      <v>330</v>
      <v>19</v>
    </spb>
    <spb s="2">
      <v>21</v>
      <v>Name</v>
      <v>LearnMoreOnLink</v>
    </spb>
    <spb s="49">
      <v>2019</v>
      <v>2019</v>
      <v>square km</v>
      <v>per thousand (2018)</v>
      <v>2019</v>
      <v>2019</v>
      <v>2018</v>
      <v>per liter (2016)</v>
      <v>2019</v>
      <v>years (2018)</v>
      <v>1999</v>
      <v>per thousand (2018)</v>
      <v>2019</v>
      <v>2017</v>
      <v>2016</v>
      <v>2019</v>
      <v>2016</v>
      <v>2017</v>
      <v>kilotons per year (2016)</v>
      <v>deaths per 100,000 (2017)</v>
      <v>2013</v>
      <v>2013</v>
      <v>2013</v>
      <v>2013</v>
      <v>2013</v>
      <v>2015</v>
      <v>2013</v>
      <v>2013</v>
      <v>2018</v>
      <v>2017</v>
      <v>2019</v>
    </spb>
    <spb s="0">
      <v xml:space="preserve">Wikipedia	Cia	travel.state.gov	</v>
      <v xml:space="preserve">CC-BY-SA			</v>
      <v xml:space="preserve">http://en.wikipedia.org/wiki/Cape_Verde	https://www.cia.gov/library/publications/the-world-factbook/geos/cv.html?Transportation	https://travel.state.gov/content/travel/en/international-travel/International-Travel-Country-Information-Pages/CaboVerde.html	</v>
      <v xml:space="preserve">http://creativecommons.org/licenses/by-sa/3.0/			</v>
    </spb>
    <spb s="0">
      <v xml:space="preserve">Wikipedia	Wikipedia	Wikipedia	Cia	</v>
      <v xml:space="preserve">CC-BY-SA	CC-BY-SA	CC-BY-SA		</v>
      <v xml:space="preserve">http://en.wikipedia.org/wiki/Cape_Verde	http://es.wikipedia.org/wiki/Cabo_Verde	http://fr.wikipedia.org/wiki/Cap-Vert	https://www.cia.gov/library/publications/the-world-factbook/geos/cv.html?Transportation	</v>
      <v xml:space="preserve">http://creativecommons.org/licenses/by-sa/3.0/	http://creativecommons.org/licenses/by-sa/3.0/	http://creativecommons.org/licenses/by-sa/3.0/		</v>
    </spb>
    <spb s="0">
      <v xml:space="preserve">Wikipedia	Wikipedia	travel.state.gov	</v>
      <v xml:space="preserve">CC-BY-SA	CC-BY-SA		</v>
      <v xml:space="preserve">http://en.wikipedia.org/wiki/Cape_Verde	https://en.wikipedia.org/wiki/Cape_Verde	https://travel.state.gov/content/travel/en/international-travel/International-Travel-Country-Information-Pages/CaboVerde.html	</v>
      <v xml:space="preserve">http://creativecommons.org/licenses/by-sa/3.0/	http://creativecommons.org/licenses/by-sa/3.0/		</v>
    </spb>
    <spb s="0">
      <v xml:space="preserve">Wikipedia	</v>
      <v xml:space="preserve">CC-BY-SA	</v>
      <v xml:space="preserve">http://en.wikipedia.org/wiki/Cape_Verde	</v>
      <v xml:space="preserve">http://creativecommons.org/licenses/by-sa/3.0/	</v>
    </spb>
    <spb s="0">
      <v xml:space="preserve">Wikipedia	Cia	</v>
      <v xml:space="preserve">CC-BY-SA		</v>
      <v xml:space="preserve">http://en.wikipedia.org/wiki/Cape_Verde	https://www.cia.gov/library/publications/the-world-factbook/geos/cv.html?Transportation	</v>
      <v xml:space="preserve">http://creativecommons.org/licenses/by-sa/3.0/		</v>
    </spb>
    <spb s="0">
      <v xml:space="preserve">Wikipedia	Wikipedia	Cia	travel.state.gov	</v>
      <v xml:space="preserve">CC-BY-SA	CC-BY-SA			</v>
      <v xml:space="preserve">http://en.wikipedia.org/wiki/Cape_Verde	http://fr.wikipedia.org/wiki/Cap-Vert	https://www.cia.gov/library/publications/the-world-factbook/geos/cv.html?Transportation	https://travel.state.gov/content/travel/en/international-travel/International-Travel-Country-Information-Pages/CaboVerde.html	</v>
      <v xml:space="preserve">http://creativecommons.org/licenses/by-sa/3.0/	http://creativecommons.org/licenses/by-sa/3.0/			</v>
    </spb>
    <spb s="0">
      <v xml:space="preserve">Cia	</v>
      <v xml:space="preserve">	</v>
      <v xml:space="preserve">https://www.cia.gov/library/publications/the-world-factbook/geos/cv.html?Transportation	</v>
      <v xml:space="preserve">	</v>
    </spb>
    <spb s="51">
      <v>0</v>
      <v>339</v>
      <v>340</v>
      <v>341</v>
      <v>4</v>
      <v>342</v>
      <v>341</v>
      <v>342</v>
      <v>342</v>
      <v>343</v>
      <v>344</v>
      <v>342</v>
      <v>342</v>
      <v>345</v>
      <v>11</v>
      <v>339</v>
      <v>345</v>
      <v>12</v>
      <v>342</v>
      <v>345</v>
      <v>13</v>
      <v>14</v>
      <v>15</v>
      <v>345</v>
      <v>345</v>
      <v>344</v>
      <v>345</v>
      <v>16</v>
      <v>17</v>
      <v>18</v>
      <v>345</v>
      <v>345</v>
      <v>345</v>
      <v>345</v>
      <v>345</v>
      <v>345</v>
      <v>345</v>
      <v>345</v>
      <v>345</v>
      <v>345</v>
      <v>345</v>
      <v>19</v>
    </spb>
    <spb s="38">
      <v>2019</v>
      <v>2019</v>
      <v>square km</v>
      <v>per thousand (2018)</v>
      <v>2021</v>
      <v>2019</v>
      <v>2018</v>
      <v>per liter (2016)</v>
      <v>2019</v>
      <v>years (2018)</v>
      <v>2017</v>
      <v>per thousand (2018)</v>
      <v>2019</v>
      <v>2017</v>
      <v>2016</v>
      <v>2019</v>
      <v>2016</v>
      <v>2015</v>
      <v>kilotons per year (2016)</v>
      <v>deaths per 100,000 (2017)</v>
      <v>2007</v>
      <v>2015</v>
      <v>2015</v>
      <v>2015</v>
      <v>2015</v>
      <v>2015</v>
      <v>2015</v>
      <v>2015</v>
      <v>2015</v>
      <v>2018</v>
      <v>2018</v>
      <v>2019</v>
    </spb>
    <spb s="0">
      <v xml:space="preserve">Wikipedia	Cia	travel.state.gov	</v>
      <v xml:space="preserve">CC-BY-SA			</v>
      <v xml:space="preserve">http://en.wikipedia.org/wiki/Cambodia	https://www.cia.gov/library/publications/the-world-factbook/geos/cb.html?Transportation	https://travel.state.gov/content/travel/en/international-travel/International-Travel-Country-Information-Pages/Cambodia.html	</v>
      <v xml:space="preserve">http://creativecommons.org/licenses/by-sa/3.0/			</v>
    </spb>
    <spb s="0">
      <v xml:space="preserve">Wikipedia	Wikipedia	Wikipedia	Cia	</v>
      <v xml:space="preserve">CC-BY-SA	CC-BY-SA	CC-BY-SA		</v>
      <v xml:space="preserve">http://en.wikipedia.org/wiki/Cambodia	http://es.wikipedia.org/wiki/Camboya	http://fr.wikipedia.org/wiki/Cambodge	https://www.cia.gov/library/publications/the-world-factbook/geos/cb.html?Transportation	</v>
      <v xml:space="preserve">http://creativecommons.org/licenses/by-sa/3.0/	http://creativecommons.org/licenses/by-sa/3.0/	http://creativecommons.org/licenses/by-sa/3.0/		</v>
    </spb>
    <spb s="0">
      <v xml:space="preserve">Wikipedia	Wikipedia	travel.state.gov	Sec	</v>
      <v xml:space="preserve">CC-BY-SA	CC-BY-SA			</v>
      <v xml:space="preserve">http://en.wikipedia.org/wiki/Cambodia	https://en.wikipedia.org/wiki/Cambodia	https://travel.state.gov/content/travel/en/international-travel/International-Travel-Country-Information-Pages/Cambodia.html	https://www.sec.gov/cgi-bin/browse-edgar?action=getcompany&amp;CIK=0001668523	</v>
      <v xml:space="preserve">http://creativecommons.org/licenses/by-sa/3.0/	http://creativecommons.org/licenses/by-sa/3.0/			</v>
    </spb>
    <spb s="0">
      <v xml:space="preserve">Wikipedia	</v>
      <v xml:space="preserve">CC-BY-SA	</v>
      <v xml:space="preserve">http://en.wikipedia.org/wiki/Cambodia	</v>
      <v xml:space="preserve">http://creativecommons.org/licenses/by-sa/3.0/	</v>
    </spb>
    <spb s="0">
      <v xml:space="preserve">Wikipedia	Cia	</v>
      <v xml:space="preserve">CC-BY-SA		</v>
      <v xml:space="preserve">http://en.wikipedia.org/wiki/Cambodia	https://www.cia.gov/library/publications/the-world-factbook/geos/cb.html?Transportation	</v>
      <v xml:space="preserve">http://creativecommons.org/licenses/by-sa/3.0/		</v>
    </spb>
    <spb s="0">
      <v xml:space="preserve">Wikipedia	Wikipedia	Cia	travel.state.gov	Sec	</v>
      <v xml:space="preserve">CC-BY-SA	CC-BY-SA				</v>
      <v xml:space="preserve">http://en.wikipedia.org/wiki/Cambodia	http://fr.wikipedia.org/wiki/Cambodge	https://www.cia.gov/library/publications/the-world-factbook/geos/cb.html?Transportation	https://travel.state.gov/content/travel/en/international-travel/International-Travel-Country-Information-Pages/Cambodia.html	https://www.sec.gov/cgi-bin/browse-edgar?action=getcompany&amp;CIK=0001668523	</v>
      <v xml:space="preserve">http://creativecommons.org/licenses/by-sa/3.0/	http://creativecommons.org/licenses/by-sa/3.0/				</v>
    </spb>
    <spb s="0">
      <v xml:space="preserve">Cia	</v>
      <v xml:space="preserve">	</v>
      <v xml:space="preserve">https://www.cia.gov/library/publications/the-world-factbook/geos/cb.html?Transportation	</v>
      <v xml:space="preserve">	</v>
    </spb>
    <spb s="52">
      <v>0</v>
      <v>348</v>
      <v>349</v>
      <v>350</v>
      <v>4</v>
      <v>5</v>
      <v>350</v>
      <v>351</v>
      <v>351</v>
      <v>352</v>
      <v>353</v>
      <v>354</v>
      <v>11</v>
      <v>348</v>
      <v>354</v>
      <v>12</v>
      <v>351</v>
      <v>354</v>
      <v>13</v>
      <v>14</v>
      <v>15</v>
      <v>354</v>
      <v>354</v>
      <v>353</v>
      <v>354</v>
      <v>16</v>
      <v>17</v>
      <v>18</v>
      <v>46</v>
      <v>354</v>
      <v>354</v>
      <v>354</v>
      <v>354</v>
      <v>19</v>
    </spb>
    <spb s="2">
      <v>22</v>
      <v>Name</v>
      <v>LearnMoreOnLink</v>
    </spb>
    <spb s="53">
      <v>2018</v>
      <v>2019</v>
      <v>square km</v>
      <v>per thousand (2018)</v>
      <v>2019</v>
      <v>2018</v>
      <v>2018</v>
      <v>per liter (2016)</v>
      <v>2019</v>
      <v>years (2018)</v>
      <v>2018</v>
      <v>per thousand (2018)</v>
      <v>2019</v>
      <v>2017</v>
      <v>2016</v>
      <v>2019</v>
      <v>2016</v>
      <v>2014</v>
      <v>kilotons per year (2016)</v>
      <v>deaths per 100,000 (2017)</v>
      <v>kWh (2014)</v>
      <v>2014</v>
      <v>2015</v>
      <v>2018</v>
      <v>2018</v>
      <v>2019</v>
    </spb>
    <spb s="0">
      <v xml:space="preserve">Wikipedia	</v>
      <v xml:space="preserve">Public domain	</v>
      <v xml:space="preserve">http://en.wikipedia.org/wiki/Cambodia	</v>
      <v xml:space="preserve">http://en.wikipedia.org/wiki/Public_domain	</v>
    </spb>
    <spb s="0">
      <v xml:space="preserve">Wikipedia	Cia	travel.state.gov	</v>
      <v xml:space="preserve">CC-BY-SA			</v>
      <v xml:space="preserve">http://en.wikipedia.org/wiki/Cameroon	https://www.cia.gov/library/publications/the-world-factbook/geos/cm.html?Transportation	https://travel.state.gov/content/travel/en/international-travel/International-Travel-Country-Information-Pages/Cameroon.html	</v>
      <v xml:space="preserve">http://creativecommons.org/licenses/by-sa/3.0/			</v>
    </spb>
    <spb s="0">
      <v xml:space="preserve">Cia	</v>
      <v xml:space="preserve">	</v>
      <v xml:space="preserve">https://www.cia.gov/library/publications/the-world-factbook/geos/cm.html?Transportation	</v>
      <v xml:space="preserve">	</v>
    </spb>
    <spb s="0">
      <v xml:space="preserve">Wikipedia	Cia	Wikipedia	travel.state.gov	</v>
      <v xml:space="preserve">CC-BY-SA		CC-BY-SA		</v>
      <v xml:space="preserve">http://en.wikipedia.org/wiki/Cameroon	https://www.cia.gov/library/publications/the-world-factbook/geos/cm.html?Transportation	https://en.wikipedia.org/wiki/Cameroon	https://travel.state.gov/content/travel/en/international-travel/International-Travel-Country-Information-Pages/Cameroon.html	</v>
      <v xml:space="preserve">http://creativecommons.org/licenses/by-sa/3.0/		http://creativecommons.org/licenses/by-sa/3.0/		</v>
    </spb>
    <spb s="0">
      <v xml:space="preserve">Wikipedia	</v>
      <v xml:space="preserve">CC-BY-SA	</v>
      <v xml:space="preserve">http://en.wikipedia.org/wiki/Cameroon	</v>
      <v xml:space="preserve">http://creativecommons.org/licenses/by-sa/3.0/	</v>
    </spb>
    <spb s="0">
      <v xml:space="preserve">Wikipedia	Cia	</v>
      <v xml:space="preserve">CC-BY-SA		</v>
      <v xml:space="preserve">http://en.wikipedia.org/wiki/Cameroon	https://www.cia.gov/library/publications/the-world-factbook/geos/cm.html?Transportation	</v>
      <v xml:space="preserve">http://creativecommons.org/licenses/by-sa/3.0/		</v>
    </spb>
    <spb s="0">
      <v xml:space="preserve">travel.state.gov	</v>
      <v xml:space="preserve">	</v>
      <v xml:space="preserve">https://travel.state.gov/content/travel/en/international-travel/International-Travel-Country-Information-Pages/Cameroon.html	</v>
      <v xml:space="preserve">	</v>
    </spb>
    <spb s="0">
      <v xml:space="preserve">Wikipedia	Wikipedia	Cia	travel.state.gov	</v>
      <v xml:space="preserve">CC-BY-SA	CC-BY-SA			</v>
      <v xml:space="preserve">http://en.wikipedia.org/wiki/Cameroon	http://fr.wikipedia.org/wiki/Cameroun	https://www.cia.gov/library/publications/the-world-factbook/geos/cm.html?Transportation	https://travel.state.gov/content/travel/en/international-travel/International-Travel-Country-Information-Pages/Cameroon.html	</v>
      <v xml:space="preserve">http://creativecommons.org/licenses/by-sa/3.0/	http://creativecommons.org/licenses/by-sa/3.0/			</v>
    </spb>
    <spb s="39">
      <v>0</v>
      <v>359</v>
      <v>360</v>
      <v>361</v>
      <v>4</v>
      <v>5</v>
      <v>361</v>
      <v>362</v>
      <v>362</v>
      <v>363</v>
      <v>362</v>
      <v>362</v>
      <v>364</v>
      <v>360</v>
      <v>11</v>
      <v>359</v>
      <v>360</v>
      <v>12</v>
      <v>362</v>
      <v>360</v>
      <v>13</v>
      <v>14</v>
      <v>15</v>
      <v>360</v>
      <v>360</v>
      <v>365</v>
      <v>360</v>
      <v>16</v>
      <v>17</v>
      <v>18</v>
      <v>46</v>
      <v>360</v>
      <v>360</v>
      <v>360</v>
      <v>360</v>
      <v>360</v>
      <v>360</v>
      <v>360</v>
      <v>360</v>
      <v>360</v>
      <v>360</v>
      <v>360</v>
      <v>19</v>
    </spb>
    <spb s="12">
      <v>2019</v>
      <v>2019</v>
      <v>square km</v>
      <v>per thousand (2018)</v>
      <v>2019</v>
      <v>2019</v>
      <v>2018</v>
      <v>per liter (2016)</v>
      <v>2019</v>
      <v>years (2018)</v>
      <v>2018</v>
      <v>per thousand (2018)</v>
      <v>2019</v>
      <v>2017</v>
      <v>2016</v>
      <v>2019</v>
      <v>2016</v>
      <v>2011</v>
      <v>kilotons per year (2016)</v>
      <v>deaths per 100,000 (2017)</v>
      <v>kWh (2014)</v>
      <v>2014</v>
      <v>2014</v>
      <v>2014</v>
      <v>2014</v>
      <v>2014</v>
      <v>2014</v>
      <v>2015</v>
      <v>2014</v>
      <v>2014</v>
      <v>2018</v>
      <v>2017</v>
      <v>2019</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Wikipedia	Cia	</v>
      <v xml:space="preserve">CC-BY-SA	CC-BY-SA		</v>
      <v xml:space="preserve">http://en.wikipedia.org/wiki/Canada	http://fr.wikipedia.org/wiki/Canada	https://www.cia.gov/library/publications/the-world-factbook/geos/ca.html?Transportation	</v>
      <v xml:space="preserve">http://creativecommons.org/licenses/by-sa/3.0/	http://creativecommons.org/licenses/by-sa/3.0/		</v>
    </spb>
    <spb s="0">
      <v xml:space="preserve">Wikipedia	Wikipedia	Cia	travel.state.gov	Sec	www150.statcan.gc.ca	</v>
      <v xml:space="preserve">CC-BY-SA	CC-BY-SA					</v>
      <v xml:space="preserve">http://en.wikipedia.org/wiki/Canada	https://en.wikipedia.org/wiki/Canada	https://www.cia.gov/library/publications/the-world-factbook/geos/ca.html?Transportation	https://travel.state.gov/content/travel/en/international-travel/International-Travel-Country-Information-Pages/Canada.html	https://www.sec.gov/cgi-bin/browse-edgar?action=getcompany&amp;CIK=0001932778	https://www150.statcan.gc.ca/t1/tbl1/en/tv.action?pid=3410000301	</v>
      <v xml:space="preserve">http://creativecommons.org/licenses/by-sa/3.0/	http://creativecommons.org/licenses/by-sa/3.0/					</v>
    </spb>
    <spb s="0">
      <v xml:space="preserve">Wikipedia	</v>
      <v xml:space="preserve">CC-BY-SA	</v>
      <v xml:space="preserve">http://en.wikipedia.org/wiki/Canada	</v>
      <v xml:space="preserve">http://creativecommons.org/licenses/by-sa/3.0/	</v>
    </spb>
    <spb s="0">
      <v xml:space="preserve">Wikipedia	Cia	</v>
      <v xml:space="preserve">CC-BY-SA		</v>
      <v xml:space="preserve">http://en.wikipedia.org/wiki/Canada	https://www.cia.gov/library/publications/the-world-factbook/geos/ca.html?Transportation	</v>
      <v xml:space="preserve">http://creativecommons.org/licenses/by-sa/3.0/		</v>
    </spb>
    <spb s="0">
      <v xml:space="preserve">Cia	</v>
      <v xml:space="preserve">	</v>
      <v xml:space="preserve">https://www.cia.gov/library/publications/the-world-factbook/geos/ca.html?Transportation	</v>
      <v xml:space="preserve">	</v>
    </spb>
    <spb s="0">
      <v xml:space="preserve">Wikipedia	Wikipedia	Wikidata	</v>
      <v xml:space="preserve">CC-BY-SA	CC-BY-SA		</v>
      <v xml:space="preserve">http://en.wikipedia.org/wiki/Canada	https://en.wikipedia.org/wiki/Canada	https://www.wikidata.org/wiki/Q16	</v>
      <v xml:space="preserve">http://creativecommons.org/licenses/by-sa/3.0/	http://creativecommons.org/licenses/by-sa/3.0/		</v>
    </spb>
    <spb s="0">
      <v xml:space="preserve">Wikipedia	Wikipedia	Cia	travel.state.gov	Sec	</v>
      <v xml:space="preserve">CC-BY-SA	CC-BY-SA				</v>
      <v xml:space="preserve">http://en.wikipedia.org/wiki/Canada	http://fr.wikipedia.org/wiki/Canada	https://www.cia.gov/library/publications/the-world-factbook/geos/ca.html?Transportation	https://travel.state.gov/content/travel/en/international-travel/International-Travel-Country-Information-Pages/Canada.html	https://www.sec.gov/cgi-bin/browse-edgar?action=getcompany&amp;CIK=0001932778	</v>
      <v xml:space="preserve">http://creativecommons.org/licenses/by-sa/3.0/	http://creativecommons.org/licenses/by-sa/3.0/				</v>
    </spb>
    <spb s="25">
      <v>0</v>
      <v>368</v>
      <v>369</v>
      <v>370</v>
      <v>4</v>
      <v>371</v>
      <v>370</v>
      <v>371</v>
      <v>371</v>
      <v>372</v>
      <v>371</v>
      <v>371</v>
      <v>373</v>
      <v>11</v>
      <v>368</v>
      <v>373</v>
      <v>12</v>
      <v>374</v>
      <v>373</v>
      <v>13</v>
      <v>14</v>
      <v>15</v>
      <v>373</v>
      <v>373</v>
      <v>375</v>
      <v>373</v>
      <v>16</v>
      <v>17</v>
      <v>18</v>
      <v>46</v>
      <v>373</v>
      <v>368</v>
      <v>373</v>
      <v>373</v>
      <v>373</v>
      <v>373</v>
      <v>373</v>
      <v>373</v>
      <v>373</v>
      <v>373</v>
      <v>373</v>
      <v>373</v>
      <v>19</v>
    </spb>
    <spb s="14">
      <v>2019</v>
      <v>2019</v>
      <v>square km</v>
      <v>per thousand (2018)</v>
      <v>2021</v>
      <v>2019</v>
      <v>2018</v>
      <v>per liter (2016)</v>
      <v>2019</v>
      <v>years (2018)</v>
      <v>2018</v>
      <v>per thousand (2018)</v>
      <v>2019</v>
      <v>2017</v>
      <v>2016</v>
      <v>2019</v>
      <v>2016</v>
      <v>2017</v>
      <v>kilotons per year (2016)</v>
      <v>deaths per 100,000 (2017)</v>
      <v>kWh (2014)</v>
      <v>2015</v>
      <v>2018</v>
      <v>2013</v>
      <v>2013</v>
      <v>2013</v>
      <v>2013</v>
      <v>2013</v>
      <v>2015</v>
      <v>2013</v>
      <v>2013</v>
      <v>2017</v>
      <v>2017</v>
      <v>2019</v>
    </spb>
    <spb s="0">
      <v xml:space="preserve">Wikipedia	</v>
      <v xml:space="preserve">Public domain	</v>
      <v xml:space="preserve">http://en.wikipedia.org/wiki/Canada	</v>
      <v xml:space="preserve">http://en.wikipedia.org/wiki/Public_domain	</v>
    </spb>
    <spb s="0">
      <v xml:space="preserve">Wikipedia	Cia	travel.state.gov	</v>
      <v xml:space="preserve">CC-BY-SA			</v>
      <v xml:space="preserve">http://en.wikipedia.org/wiki/Central_African_Republic	https://www.cia.gov/library/publications/the-world-factbook/geos/ct.html?Transportation	https://travel.state.gov/content/travel/en/international-travel/International-Travel-Country-Information-Pages/CentralAfricanRepublic.html	</v>
      <v xml:space="preserve">http://creativecommons.org/licenses/by-sa/3.0/			</v>
    </spb>
    <spb s="0">
      <v xml:space="preserve">Wikipedia	Cia	</v>
      <v xml:space="preserve">CC-BY-SA		</v>
      <v xml:space="preserve">http://en.wikipedia.org/wiki/Central_African_Republic	https://www.cia.gov/library/publications/the-world-factbook/geos/ct.html?Transportation	</v>
      <v xml:space="preserve">http://creativecommons.org/licenses/by-sa/3.0/		</v>
    </spb>
    <spb s="0">
      <v xml:space="preserve">Wikipedia	Wikipedia	travel.state.gov	</v>
      <v xml:space="preserve">CC-BY-SA	CC-BY-SA		</v>
      <v xml:space="preserve">http://en.wikipedia.org/wiki/Central_African_Republic	https://en.wikipedia.org/wiki/Central_African_Republic	https://travel.state.gov/content/travel/en/international-travel/International-Travel-Country-Information-Pages/CentralAfricanRepublic.html	</v>
      <v xml:space="preserve">http://creativecommons.org/licenses/by-sa/3.0/	http://creativecommons.org/licenses/by-sa/3.0/		</v>
    </spb>
    <spb s="0">
      <v xml:space="preserve">Wikipedia	</v>
      <v xml:space="preserve">CC-BY-SA	</v>
      <v xml:space="preserve">http://en.wikipedia.org/wiki/Central_African_Republic	</v>
      <v xml:space="preserve">http://creativecommons.org/licenses/by-sa/3.0/	</v>
    </spb>
    <spb s="0">
      <v xml:space="preserve">travel.state.gov	</v>
      <v xml:space="preserve">	</v>
      <v xml:space="preserve">https://travel.state.gov/content/travel/en/international-travel/International-Travel-Country-Information-Pages/CentralAfricanRepublic.html	</v>
      <v xml:space="preserve">	</v>
    </spb>
    <spb s="0">
      <v xml:space="preserve">Cia	</v>
      <v xml:space="preserve">	</v>
      <v xml:space="preserve">https://www.cia.gov/library/publications/the-world-factbook/geos/ct.html?Transportation	</v>
      <v xml:space="preserve">	</v>
    </spb>
    <spb s="0">
      <v xml:space="preserve">Wikipedia	Wikidata	</v>
      <v xml:space="preserve">CC-BY-SA		</v>
      <v xml:space="preserve">http://en.wikipedia.org/wiki/Central_African_Republic	https://www.wikidata.org/wiki/Q929	</v>
      <v xml:space="preserve">http://creativecommons.org/licenses/by-sa/3.0/		</v>
    </spb>
    <spb s="54">
      <v>0</v>
      <v>379</v>
      <v>380</v>
      <v>381</v>
      <v>4</v>
      <v>5</v>
      <v>381</v>
      <v>382</v>
      <v>382</v>
      <v>380</v>
      <v>379</v>
      <v>382</v>
      <v>383</v>
      <v>384</v>
      <v>11</v>
      <v>379</v>
      <v>384</v>
      <v>12</v>
      <v>385</v>
      <v>384</v>
      <v>13</v>
      <v>14</v>
      <v>15</v>
      <v>384</v>
      <v>384</v>
      <v>379</v>
      <v>384</v>
      <v>16</v>
      <v>17</v>
      <v>18</v>
      <v>384</v>
      <v>384</v>
      <v>384</v>
      <v>384</v>
      <v>384</v>
      <v>384</v>
      <v>384</v>
      <v>384</v>
      <v>384</v>
      <v>384</v>
      <v>19</v>
    </spb>
    <spb s="2">
      <v>23</v>
      <v>Name</v>
      <v>LearnMoreOnLink</v>
    </spb>
    <spb s="49">
      <v>2015</v>
      <v>2019</v>
      <v>square km</v>
      <v>per thousand (2018)</v>
      <v>2019</v>
      <v>2015</v>
      <v>2018</v>
      <v>per liter (2016)</v>
      <v>2019</v>
      <v>years (2018)</v>
      <v>2018</v>
      <v>per thousand (2018)</v>
      <v>2019</v>
      <v>2017</v>
      <v>2016</v>
      <v>2019</v>
      <v>2016</v>
      <v>2015</v>
      <v>kilotons per year (2016)</v>
      <v>deaths per 100,000 (2017)</v>
      <v>2008</v>
      <v>2008</v>
      <v>2008</v>
      <v>2008</v>
      <v>2008</v>
      <v>2015</v>
      <v>2008</v>
      <v>2008</v>
      <v>2016</v>
      <v>2012</v>
      <v>2019</v>
    </spb>
    <spb s="0">
      <v xml:space="preserve">Wikipedia	Cia	travel.state.gov	</v>
      <v xml:space="preserve">CC-BY-SA			</v>
      <v xml:space="preserve">http://en.wikipedia.org/wiki/Chad	https://www.cia.gov/library/publications/the-world-factbook/geos/cd.html?Transportation	https://travel.state.gov/content/travel/en/international-travel/International-Travel-Country-Information-Pages/Chad.html	</v>
      <v xml:space="preserve">http://creativecommons.org/licenses/by-sa/3.0/			</v>
    </spb>
    <spb s="0">
      <v xml:space="preserve">Wikipedia	Wikipedia	Wikipedia	Cia	</v>
      <v xml:space="preserve">CC-BY-SA	CC-BY-SA	CC-BY-SA		</v>
      <v xml:space="preserve">http://en.wikipedia.org/wiki/Chad	http://es.wikipedia.org/wiki/Chad	http://fr.wikipedia.org/wiki/Tchad	https://www.cia.gov/library/publications/the-world-factbook/geos/cd.html?Transportation	</v>
      <v xml:space="preserve">http://creativecommons.org/licenses/by-sa/3.0/	http://creativecommons.org/licenses/by-sa/3.0/	http://creativecommons.org/licenses/by-sa/3.0/		</v>
    </spb>
    <spb s="0">
      <v xml:space="preserve">Wikipedia	Wikipedia	travel.state.gov	</v>
      <v xml:space="preserve">CC-BY-SA	CC-BY-SA		</v>
      <v xml:space="preserve">http://en.wikipedia.org/wiki/Chad	https://en.wikipedia.org/wiki/Chad	https://travel.state.gov/content/travel/en/international-travel/International-Travel-Country-Information-Pages/Chad.html	</v>
      <v xml:space="preserve">http://creativecommons.org/licenses/by-sa/3.0/	http://creativecommons.org/licenses/by-sa/3.0/		</v>
    </spb>
    <spb s="0">
      <v xml:space="preserve">Wikipedia	</v>
      <v xml:space="preserve">CC-BY-SA	</v>
      <v xml:space="preserve">http://en.wikipedia.org/wiki/Chad	</v>
      <v xml:space="preserve">http://creativecommons.org/licenses/by-sa/3.0/	</v>
    </spb>
    <spb s="0">
      <v xml:space="preserve">Wikipedia	Cia	</v>
      <v xml:space="preserve">CC-BY-SA		</v>
      <v xml:space="preserve">http://en.wikipedia.org/wiki/Chad	https://www.cia.gov/library/publications/the-world-factbook/geos/cd.html?Transportation	</v>
      <v xml:space="preserve">http://creativecommons.org/licenses/by-sa/3.0/		</v>
    </spb>
    <spb s="0">
      <v xml:space="preserve">Wikipedia	Wikipedia	Cia	</v>
      <v xml:space="preserve">CC-BY-SA	CC-BY-SA		</v>
      <v xml:space="preserve">http://en.wikipedia.org/wiki/Chad	http://fr.wikipedia.org/wiki/Tchad	https://www.cia.gov/library/publications/the-world-factbook/geos/cd.html?Transportation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https://travel.state.gov/content/travel/en/international-travel/International-Travel-Country-Information-Pages/Chad.html	</v>
      <v xml:space="preserve">	</v>
    </spb>
    <spb s="0">
      <v xml:space="preserve">Cia	</v>
      <v xml:space="preserve">	</v>
      <v xml:space="preserve">https://www.cia.gov/library/publications/the-world-factbook/geos/cd.html?Transportation	</v>
      <v xml:space="preserve">	</v>
    </spb>
    <spb s="0">
      <v xml:space="preserve">Wikipedia	Wikidata	</v>
      <v xml:space="preserve">CC-BY-SA		</v>
      <v xml:space="preserve">http://en.wikipedia.org/wiki/Chad	https://www.wikidata.org/wiki/Q657	</v>
      <v xml:space="preserve">http://creativecommons.org/licenses/by-sa/3.0/		</v>
    </spb>
    <spb s="55">
      <v>0</v>
      <v>389</v>
      <v>390</v>
      <v>391</v>
      <v>4</v>
      <v>5</v>
      <v>391</v>
      <v>392</v>
      <v>392</v>
      <v>393</v>
      <v>394</v>
      <v>392</v>
      <v>392</v>
      <v>395</v>
      <v>396</v>
      <v>11</v>
      <v>389</v>
      <v>396</v>
      <v>12</v>
      <v>397</v>
      <v>13</v>
      <v>14</v>
      <v>15</v>
      <v>396</v>
      <v>396</v>
      <v>394</v>
      <v>396</v>
      <v>16</v>
      <v>17</v>
      <v>18</v>
      <v>396</v>
      <v>396</v>
      <v>396</v>
      <v>396</v>
      <v>396</v>
      <v>396</v>
      <v>396</v>
      <v>396</v>
      <v>396</v>
      <v>396</v>
      <v>19</v>
    </spb>
    <spb s="2">
      <v>24</v>
      <v>Name</v>
      <v>LearnMoreOnLink</v>
    </spb>
    <spb s="56">
      <v>2019</v>
      <v>2019</v>
      <v>square km</v>
      <v>per thousand (2018)</v>
      <v>2019</v>
      <v>2019</v>
      <v>2018</v>
      <v>per liter (2016)</v>
      <v>2019</v>
      <v>years (2018)</v>
      <v>per thousand (2018)</v>
      <v>2019</v>
      <v>2017</v>
      <v>2016</v>
      <v>2019</v>
      <v>2016</v>
      <v>2017</v>
      <v>kilotons per year (2016)</v>
      <v>deaths per 100,000 (2017)</v>
      <v>2011</v>
      <v>2011</v>
      <v>2011</v>
      <v>2011</v>
      <v>2011</v>
      <v>2015</v>
      <v>2011</v>
      <v>2011</v>
      <v>2016</v>
      <v>2015</v>
      <v>2019</v>
    </spb>
    <spb s="0">
      <v xml:space="preserve">Wikipedia	Cia	travel.state.gov	</v>
      <v xml:space="preserve">CC-BY-SA			</v>
      <v xml:space="preserve">http://en.wikipedia.org/wiki/Chile	https://www.cia.gov/library/publications/the-world-factbook/geos/ci.html?Transportation	https://travel.state.gov/content/travel/en/international-travel/International-Travel-Country-Information-Pages/Chile.html	</v>
      <v xml:space="preserve">http://creativecommons.org/licenses/by-sa/3.0/			</v>
    </spb>
    <spb s="0">
      <v xml:space="preserve">Wikipedia	</v>
      <v xml:space="preserve">CC-BY-SA	</v>
      <v xml:space="preserve">http://en.wikipedia.org/wiki/Chile	</v>
      <v xml:space="preserve">http://creativecommons.org/licenses/by-sa/3.0/	</v>
    </spb>
    <spb s="0">
      <v xml:space="preserve">Wikipedia	Cia	Wikipedia	travel.state.gov	Sec	Tasteatlas	</v>
      <v xml:space="preserve">CC-BY-SA		CC-BY-SA				</v>
      <v xml:space="preserve">http://en.wikipedia.org/wiki/Chile	https://www.cia.gov/library/publications/the-world-factbook/geos/ci.html?Transportation	https://en.wikipedia.org/wiki/Chile	https://travel.state.gov/content/travel/en/international-travel/International-Travel-Country-Information-Pages/Chile.html	https://www.sec.gov/cgi-bin/browse-edgar?action=getcompany&amp;CIK=0001876618	https://www.tasteatlas.com/chile	</v>
      <v xml:space="preserve">http://creativecommons.org/licenses/by-sa/3.0/		http://creativecommons.org/licenses/by-sa/3.0/				</v>
    </spb>
    <spb s="0">
      <v xml:space="preserve">Wikipedia	Cia	</v>
      <v xml:space="preserve">CC-BY-SA		</v>
      <v xml:space="preserve">http://en.wikipedia.org/wiki/Chile	https://www.cia.gov/library/publications/the-world-factbook/geos/ci.html?Transportation	</v>
      <v xml:space="preserve">http://creativecommons.org/licenses/by-sa/3.0/		</v>
    </spb>
    <spb s="0">
      <v xml:space="preserve">Wikipedia	Wikipedia	Cia	Wikipedia	travel.state.gov	Sec	</v>
      <v xml:space="preserve">CC-BY-SA	CC-BY-SA		CC-BY-SA			</v>
      <v xml:space="preserve">http://en.wikipedia.org/wiki/Chile	http://fr.wikipedia.org/wiki/Chili	https://www.cia.gov/library/publications/the-world-factbook/geos/ci.html?Transportation	https://en.wikipedia.org/wiki/Chile	https://travel.state.gov/content/travel/en/international-travel/International-Travel-Country-Information-Pages/Chile.html	https://www.sec.gov/cgi-bin/browse-edgar?action=getcompany&amp;CIK=0001876618	</v>
      <v xml:space="preserve">http://creativecommons.org/licenses/by-sa/3.0/	http://creativecommons.org/licenses/by-sa/3.0/		http://creativecommons.org/licenses/by-sa/3.0/			</v>
    </spb>
    <spb s="0">
      <v xml:space="preserve">Cia	</v>
      <v xml:space="preserve">	</v>
      <v xml:space="preserve">https://www.cia.gov/library/publications/the-world-factbook/geos/ci.html?Transportation	</v>
      <v xml:space="preserve">	</v>
    </spb>
    <spb s="22">
      <v>0</v>
      <v>401</v>
      <v>402</v>
      <v>403</v>
      <v>4</v>
      <v>5</v>
      <v>403</v>
      <v>402</v>
      <v>402</v>
      <v>404</v>
      <v>405</v>
      <v>402</v>
      <v>402</v>
      <v>406</v>
      <v>11</v>
      <v>401</v>
      <v>406</v>
      <v>12</v>
      <v>402</v>
      <v>406</v>
      <v>13</v>
      <v>14</v>
      <v>15</v>
      <v>406</v>
      <v>406</v>
      <v>405</v>
      <v>406</v>
      <v>16</v>
      <v>17</v>
      <v>18</v>
      <v>46</v>
      <v>406</v>
      <v>401</v>
      <v>406</v>
      <v>406</v>
      <v>406</v>
      <v>406</v>
      <v>406</v>
      <v>406</v>
      <v>406</v>
      <v>406</v>
      <v>406</v>
      <v>406</v>
      <v>19</v>
    </spb>
    <spb s="14">
      <v>2019</v>
      <v>2019</v>
      <v>square km</v>
      <v>per thousand (2018)</v>
      <v>2019</v>
      <v>2019</v>
      <v>2018</v>
      <v>per liter (2016)</v>
      <v>2019</v>
      <v>years (2018)</v>
      <v>2018</v>
      <v>per thousand (2018)</v>
      <v>2019</v>
      <v>2017</v>
      <v>2016</v>
      <v>2019</v>
      <v>2016</v>
      <v>2018</v>
      <v>kilotons per year (2016)</v>
      <v>deaths per 100,000 (2017)</v>
      <v>kWh (2014)</v>
      <v>2015</v>
      <v>2019</v>
      <v>2017</v>
      <v>2017</v>
      <v>2017</v>
      <v>2017</v>
      <v>2017</v>
      <v>2015</v>
      <v>2017</v>
      <v>2017</v>
      <v>2017</v>
      <v>2017</v>
      <v>2019</v>
    </spb>
    <spb s="0">
      <v xml:space="preserve">Wikipedia	travel.state.gov	</v>
      <v xml:space="preserve">CC-BY-SA		</v>
      <v xml:space="preserve">http://en.wikipedia.org/wiki/China	https://travel.state.gov/content/travel/en/international-travel/International-Travel-Country-Information-Pages/China.html	</v>
      <v xml:space="preserve">http://creativecommons.org/licenses/by-sa/3.0/		</v>
    </spb>
    <spb s="0">
      <v xml:space="preserve">Cia	</v>
      <v xml:space="preserve">	</v>
      <v xml:space="preserve">https://www.cia.gov/library/publications/the-world-factbook/geos/ch.html?Transportation	</v>
      <v xml:space="preserve">	</v>
    </spb>
    <spb s="0">
      <v xml:space="preserve">Wikipedia	Wikipedia	Wikidata	Cia	travel.state.gov	Sec	</v>
      <v xml:space="preserve">CC-BY-SA	CC-BY-SA					</v>
      <v xml:space="preserve">http://en.wikipedia.org/wiki/China	https://en.wikipedia.org/wiki/China	https://www.wikidata.org/wiki/Q29520	https://www.cia.gov/library/publications/the-world-factbook/geos/ch.html?Transportation	https://travel.state.gov/content/travel/en/international-travel/International-Travel-Country-Information-Pages/China.html	https://www.sec.gov/cgi-bin/browse-edgar?action=getcompany&amp;CIK=0001935070	</v>
      <v xml:space="preserve">http://creativecommons.org/licenses/by-sa/3.0/	http://creativecommons.org/licenses/by-sa/3.0/					</v>
    </spb>
    <spb s="0">
      <v xml:space="preserve">Wikipedia	</v>
      <v xml:space="preserve">CC-BY-SA	</v>
      <v xml:space="preserve">http://en.wikipedia.org/wiki/China	</v>
      <v xml:space="preserve">http://creativecommons.org/licenses/by-sa/3.0/	</v>
    </spb>
    <spb s="0">
      <v xml:space="preserve">Wikipedia	Cia	</v>
      <v xml:space="preserve">CC-BY-SA		</v>
      <v xml:space="preserve">http://en.wikipedia.org/wiki/China	https://www.cia.gov/library/publications/the-world-factbook/geos/ch.html?Transportation	</v>
      <v xml:space="preserve">http://creativecommons.org/licenses/by-sa/3.0/		</v>
    </spb>
    <spb s="0">
      <v xml:space="preserve">Wikipedia	Wikipedia	travel.state.gov	Sec	</v>
      <v xml:space="preserve">CC-BY-SA	CC-BY-SA			</v>
      <v xml:space="preserve">http://en.wikipedia.org/wiki/China	https://en.wikipedia.org/wiki/China	https://travel.state.gov/content/travel/en/international-travel/International-Travel-Country-Information-Pages/China.html	https://www.sec.gov/cgi-bin/browse-edgar?action=getcompany&amp;CIK=0001935070	</v>
      <v xml:space="preserve">http://creativecommons.org/licenses/by-sa/3.0/	http://creativecommons.org/licenses/by-sa/3.0/			</v>
    </spb>
    <spb s="0">
      <v xml:space="preserve">travel.state.gov	</v>
      <v xml:space="preserve">	</v>
      <v xml:space="preserve">https://travel.state.gov/content/travel/en/international-travel/International-Travel-Country-Information-Pages/China.html	</v>
      <v xml:space="preserve">	</v>
    </spb>
    <spb s="0">
      <v xml:space="preserve">Wikipedia	Cia	travel.state.gov	</v>
      <v xml:space="preserve">CC-BY-SA			</v>
      <v xml:space="preserve">http://en.wikipedia.org/wiki/China	https://www.cia.gov/library/publications/the-world-factbook/geos/ch.html?Transportation	https://travel.state.gov/content/travel/en/international-travel/International-Travel-Country-Information-Pages/China.html	</v>
      <v xml:space="preserve">http://creativecommons.org/licenses/by-sa/3.0/			</v>
    </spb>
    <spb s="0">
      <v xml:space="preserve">Wikipedia	Cia	travel.state.gov	Sec	</v>
      <v xml:space="preserve">CC-BY-SA				</v>
      <v xml:space="preserve">http://en.wikipedia.org/wiki/China	https://www.cia.gov/library/publications/the-world-factbook/geos/ch.html?Transportation	https://travel.state.gov/content/travel/en/international-travel/International-Travel-Country-Information-Pages/China.html	https://www.sec.gov/cgi-bin/browse-edgar?action=getcompany&amp;CIK=0001935070	</v>
      <v xml:space="preserve">http://creativecommons.org/licenses/by-sa/3.0/				</v>
    </spb>
    <spb s="57">
      <v>0</v>
      <v>409</v>
      <v>410</v>
      <v>411</v>
      <v>4</v>
      <v>5</v>
      <v>411</v>
      <v>412</v>
      <v>412</v>
      <v>413</v>
      <v>414</v>
      <v>412</v>
      <v>412</v>
      <v>415</v>
      <v>410</v>
      <v>11</v>
      <v>416</v>
      <v>410</v>
      <v>412</v>
      <v>410</v>
      <v>13</v>
      <v>14</v>
      <v>15</v>
      <v>410</v>
      <v>410</v>
      <v>417</v>
      <v>410</v>
      <v>16</v>
      <v>17</v>
      <v>18</v>
      <v>46</v>
      <v>410</v>
      <v>416</v>
      <v>410</v>
      <v>410</v>
      <v>410</v>
      <v>410</v>
      <v>410</v>
      <v>410</v>
      <v>410</v>
      <v>410</v>
      <v>410</v>
      <v>410</v>
      <v>19</v>
    </spb>
    <spb s="14">
      <v>2019</v>
      <v>2022</v>
      <v>square km</v>
      <v>per thousand (2018)</v>
      <v>2019</v>
      <v>2019</v>
      <v>2018</v>
      <v>per liter (2016)</v>
      <v>2019</v>
      <v>years (2020)</v>
      <v>2017</v>
      <v>per thousand (2018)</v>
      <v>2019</v>
      <v>2017</v>
      <v>2016</v>
      <v>2019</v>
      <v>2016</v>
      <v>2017</v>
      <v>kilotons per year (2016)</v>
      <v>deaths per 100,000 (2017)</v>
      <v>kWh (2014)</v>
      <v>2014</v>
      <v>2019</v>
      <v>2016</v>
      <v>2016</v>
      <v>2016</v>
      <v>2016</v>
      <v>2016</v>
      <v>2015</v>
      <v>2016</v>
      <v>2016</v>
      <v>2018</v>
      <v>2018</v>
      <v>2019</v>
    </spb>
    <spb s="0">
      <v xml:space="preserve">Wikipedia	</v>
      <v xml:space="preserve">CC BY-SA 4.0	</v>
      <v xml:space="preserve">http://ko.wikipedia.org/wiki/중화인민공화국	</v>
      <v xml:space="preserve">https://creativecommons.org/licenses/by-sa/4.0	</v>
    </spb>
    <spb s="0">
      <v xml:space="preserve">Wikipedia	Cia	travel.state.gov	</v>
      <v xml:space="preserve">CC-BY-SA			</v>
      <v xml:space="preserve">http://en.wikipedia.org/wiki/Macau	https://www.cia.gov/library/publications/the-world-factbook/geos/mc.html?Transportation	https://travel.state.gov/content/travel/en/international-travel/International-Travel-Country-Information-Pages/Macau.html	</v>
      <v xml:space="preserve">http://creativecommons.org/licenses/by-sa/3.0/			</v>
    </spb>
    <spb s="0">
      <v xml:space="preserve">Wikipedia	Cia	</v>
      <v xml:space="preserve">CC-BY-SA		</v>
      <v xml:space="preserve">http://es.wikipedia.org/wiki/Macao	https://www.cia.gov/library/publications/the-world-factbook/geos/mc.html?Transportation	</v>
      <v xml:space="preserve">http://creativecommons.org/licenses/by-sa/3.0/		</v>
    </spb>
    <spb s="0">
      <v xml:space="preserve">Wikipedia	travel.state.gov	Sec	</v>
      <v xml:space="preserve">CC-BY-SA			</v>
      <v xml:space="preserve">http://en.wikipedia.org/wiki/Macau	https://travel.state.gov/content/travel/en/international-travel/International-Travel-Country-Information-Pages/Macau.html	https://www.sec.gov/cgi-bin/browse-edgar?action=getcompany&amp;CIK=0001622231	</v>
      <v xml:space="preserve">http://creativecommons.org/licenses/by-sa/3.0/			</v>
    </spb>
    <spb s="0">
      <v xml:space="preserve">Wikipedia	</v>
      <v xml:space="preserve">CC-BY-SA	</v>
      <v xml:space="preserve">http://en.wikipedia.org/wiki/Macau	</v>
      <v xml:space="preserve">http://creativecommons.org/licenses/by-sa/3.0/	</v>
    </spb>
    <spb s="0">
      <v xml:space="preserve">Wikipedia	Cia	</v>
      <v xml:space="preserve">CC-BY-SA		</v>
      <v xml:space="preserve">http://en.wikipedia.org/wiki/Macau	https://www.cia.gov/library/publications/the-world-factbook/geos/mc.html?Transportation	</v>
      <v xml:space="preserve">http://creativecommons.org/licenses/by-sa/3.0/		</v>
    </spb>
    <spb s="0">
      <v xml:space="preserve">Cia	</v>
      <v xml:space="preserve">	</v>
      <v xml:space="preserve">https://www.cia.gov/library/publications/the-world-factbook/geos/mc.html?Transportation	</v>
      <v xml:space="preserve">	</v>
    </spb>
    <spb s="58">
      <v>0</v>
      <v>421</v>
      <v>422</v>
      <v>423</v>
      <v>4</v>
      <v>424</v>
      <v>423</v>
      <v>424</v>
      <v>424</v>
      <v>425</v>
      <v>426</v>
      <v>11</v>
      <v>12</v>
      <v>424</v>
      <v>426</v>
      <v>14</v>
      <v>426</v>
      <v>16</v>
      <v>17</v>
      <v>426</v>
      <v>426</v>
      <v>19</v>
    </spb>
    <spb s="2">
      <v>25</v>
      <v>Name</v>
      <v>LearnMoreOnLink</v>
    </spb>
    <spb s="59">
      <v>2018</v>
      <v>2019</v>
      <v>square km</v>
      <v>per thousand (2018)</v>
      <v>2021</v>
      <v>2018</v>
      <v>2018</v>
      <v>years (2018)</v>
      <v>2017</v>
      <v>2019</v>
      <v>2019</v>
      <v>1987</v>
      <v>kilotons per year (2016)</v>
      <v>2018</v>
      <v>2018</v>
      <v>2019</v>
    </spb>
    <spb s="0">
      <v xml:space="preserve">Wikipedia	Cia	travel.state.gov	</v>
      <v xml:space="preserve">CC-BY-SA			</v>
      <v xml:space="preserve">http://en.wikipedia.org/wiki/Hong_Kong	https://www.cia.gov/library/publications/the-world-factbook/geos/hk.html?Transportation	https://travel.state.gov/content/travel/en/international-travel/International-Travel-Country-Information-Pages/HongKong.html	</v>
      <v xml:space="preserve">http://creativecommons.org/licenses/by-sa/3.0/			</v>
    </spb>
    <spb s="0">
      <v xml:space="preserve">Cia	</v>
      <v xml:space="preserve">	</v>
      <v xml:space="preserve">https://www.cia.gov/library/publications/the-world-factbook/geos/hk.html?Transportation	</v>
      <v xml:space="preserve">	</v>
    </spb>
    <spb s="0">
      <v xml:space="preserve">Wikipedia	Cia	Wikipedia	travel.state.gov	Sec	</v>
      <v xml:space="preserve">CC-BY-SA		CC-BY-SA			</v>
      <v xml:space="preserve">http://en.wikipedia.org/wiki/Hong_Kong	https://www.cia.gov/library/publications/the-world-factbook/geos/hk.html?Transportation	https://en.wikipedia.org/wiki/Hong_Kong	https://travel.state.gov/content/travel/en/international-travel/International-Travel-Country-Information-Pages/HongKong.html	https://www.sec.gov/cgi-bin/browse-edgar?action=getcompany&amp;CIK=0001932489	</v>
      <v xml:space="preserve">http://creativecommons.org/licenses/by-sa/3.0/		http://creativecommons.org/licenses/by-sa/3.0/			</v>
    </spb>
    <spb s="0">
      <v xml:space="preserve">Wikipedia	</v>
      <v xml:space="preserve">CC-BY-SA	</v>
      <v xml:space="preserve">http://en.wikipedia.org/wiki/Hong_Kong	</v>
      <v xml:space="preserve">http://creativecommons.org/licenses/by-sa/3.0/	</v>
    </spb>
    <spb s="0">
      <v xml:space="preserve">Wikipedia	Cia	</v>
      <v xml:space="preserve">CC-BY-SA		</v>
      <v xml:space="preserve">http://en.wikipedia.org/wiki/Hong_Kong	https://www.cia.gov/library/publications/the-world-factbook/geos/hk.html?Transportation	</v>
      <v xml:space="preserve">http://creativecommons.org/licenses/by-sa/3.0/		</v>
    </spb>
    <spb s="0">
      <v xml:space="preserve">travel.state.gov	</v>
      <v xml:space="preserve">	</v>
      <v xml:space="preserve">https://travel.state.gov/content/travel/en/international-travel/International-Travel-Country-Information-Pages/HongKong.html	</v>
      <v xml:space="preserve">	</v>
    </spb>
    <spb s="60">
      <v>0</v>
      <v>430</v>
      <v>431</v>
      <v>432</v>
      <v>4</v>
      <v>5</v>
      <v>432</v>
      <v>433</v>
      <v>433</v>
      <v>434</v>
      <v>433</v>
      <v>435</v>
      <v>431</v>
      <v>11</v>
      <v>430</v>
      <v>431</v>
      <v>12</v>
      <v>433</v>
      <v>14</v>
      <v>431</v>
      <v>433</v>
      <v>431</v>
      <v>16</v>
      <v>17</v>
      <v>46</v>
      <v>431</v>
      <v>430</v>
      <v>431</v>
      <v>431</v>
      <v>19</v>
    </spb>
    <spb s="2">
      <v>26</v>
      <v>Name</v>
      <v>LearnMoreOnLink</v>
    </spb>
    <spb s="61">
      <v>2019</v>
      <v>2019</v>
      <v>square km</v>
      <v>per thousand (2018)</v>
      <v>2019</v>
      <v>2019</v>
      <v>2018</v>
      <v>per liter (2016)</v>
      <v>2019</v>
      <v>years (2018)</v>
      <v>2019</v>
      <v>2019</v>
      <v>2016</v>
      <v>1995</v>
      <v>kilotons per year (2016)</v>
      <v>kWh (2014)</v>
      <v>2014</v>
      <v>2019</v>
      <v>2018</v>
      <v>2018</v>
      <v>2019</v>
    </spb>
    <spb s="0">
      <v xml:space="preserve">Wikipedia	Cia	travel.state.gov	</v>
      <v xml:space="preserve">CC-BY-SA			</v>
      <v xml:space="preserve">http://en.wikipedia.org/wiki/Colombia	https://www.cia.gov/library/publications/the-world-factbook/geos/co.html?Transportation	https://travel.state.gov/content/travel/en/international-travel/International-Travel-Country-Information-Pages/Colombia.html	</v>
      <v xml:space="preserve">http://creativecommons.org/licenses/by-sa/3.0/			</v>
    </spb>
    <spb s="0">
      <v xml:space="preserve">Cia	</v>
      <v xml:space="preserve">	</v>
      <v xml:space="preserve">https://www.cia.gov/library/publications/the-world-factbook/geos/co.html?Transportation	</v>
      <v xml:space="preserve">	</v>
    </spb>
    <spb s="0">
      <v xml:space="preserve">Wikipedia	Cia	dane.gov.co	Wikipedia	travel.state.gov	Sec	Tasteatlas	</v>
      <v xml:space="preserve">CC-BY-SA			CC-BY-SA				</v>
      <v xml:space="preserve">http://en.wikipedia.org/wiki/Colombia	https://www.cia.gov/library/publications/the-world-factbook/geos/co.html?Transportation	http://www.dane.gov.co/censo/files/cuadros%20censo%202005.xls#Cuadro4.9	https://en.wikipedia.org/wiki/Colombia	https://travel.state.gov/content/travel/en/international-travel/International-Travel-Country-Information-Pages/Colombia.html	https://www.sec.gov/cgi-bin/browse-edgar?action=getcompany&amp;CIK=0001609880	https://www.tasteatlas.com/colombia	</v>
      <v xml:space="preserve">http://creativecommons.org/licenses/by-sa/3.0/			http://creativecommons.org/licenses/by-sa/3.0/				</v>
    </spb>
    <spb s="0">
      <v xml:space="preserve">Wikipedia	</v>
      <v xml:space="preserve">CC-BY-SA	</v>
      <v xml:space="preserve">http://en.wikipedia.org/wiki/Colombia	</v>
      <v xml:space="preserve">http://creativecommons.org/licenses/by-sa/3.0/	</v>
    </spb>
    <spb s="0">
      <v xml:space="preserve">Wikipedia	Cia	</v>
      <v xml:space="preserve">CC-BY-SA		</v>
      <v xml:space="preserve">http://en.wikipedia.org/wiki/Colombia	https://www.cia.gov/library/publications/the-world-factbook/geos/co.html?Transportation	</v>
      <v xml:space="preserve">http://creativecommons.org/licenses/by-sa/3.0/		</v>
    </spb>
    <spb s="0">
      <v xml:space="preserve">Wikipedia	Wikipedia	Cia	dane.gov.co	travel.state.gov	</v>
      <v xml:space="preserve">CC-BY-SA	CC-BY-SA				</v>
      <v xml:space="preserve">http://en.wikipedia.org/wiki/Colombia	http://fr.wikipedia.org/wiki/Colombie	https://www.cia.gov/library/publications/the-world-factbook/geos/co.html?Transportation	http://www.dane.gov.co/censo/files/cuadros%20censo%202005.xls#Cuadro4.9	https://travel.state.gov/content/travel/en/international-travel/International-Travel-Country-Information-Pages/Colombia.html	</v>
      <v xml:space="preserve">http://creativecommons.org/licenses/by-sa/3.0/	http://creativecommons.org/licenses/by-sa/3.0/				</v>
    </spb>
    <spb s="22">
      <v>0</v>
      <v>439</v>
      <v>440</v>
      <v>441</v>
      <v>4</v>
      <v>5</v>
      <v>441</v>
      <v>442</v>
      <v>442</v>
      <v>443</v>
      <v>444</v>
      <v>442</v>
      <v>442</v>
      <v>440</v>
      <v>11</v>
      <v>439</v>
      <v>440</v>
      <v>12</v>
      <v>442</v>
      <v>440</v>
      <v>13</v>
      <v>14</v>
      <v>15</v>
      <v>440</v>
      <v>440</v>
      <v>444</v>
      <v>440</v>
      <v>16</v>
      <v>17</v>
      <v>18</v>
      <v>46</v>
      <v>440</v>
      <v>439</v>
      <v>440</v>
      <v>440</v>
      <v>440</v>
      <v>440</v>
      <v>440</v>
      <v>440</v>
      <v>440</v>
      <v>440</v>
      <v>440</v>
      <v>440</v>
      <v>19</v>
    </spb>
    <spb s="14">
      <v>2019</v>
      <v>2019</v>
      <v>square km</v>
      <v>per thousand (2018)</v>
      <v>2019</v>
      <v>2019</v>
      <v>2018</v>
      <v>per liter (2016)</v>
      <v>2019</v>
      <v>years (2018)</v>
      <v>2018</v>
      <v>per thousand (2018)</v>
      <v>2019</v>
      <v>2017</v>
      <v>2016</v>
      <v>2019</v>
      <v>2016</v>
      <v>2018</v>
      <v>kilotons per year (2016)</v>
      <v>deaths per 100,000 (2017)</v>
      <v>kWh (2014)</v>
      <v>2014</v>
      <v>2019</v>
      <v>2018</v>
      <v>2018</v>
      <v>2018</v>
      <v>2018</v>
      <v>2018</v>
      <v>2015</v>
      <v>2018</v>
      <v>2018</v>
      <v>2018</v>
      <v>2018</v>
      <v>2019</v>
    </spb>
    <spb s="0">
      <v xml:space="preserve">Wikipedia	Cia	travel.state.gov	</v>
      <v xml:space="preserve">CC-BY-SA			</v>
      <v xml:space="preserve">http://en.wikipedia.org/wiki/Comoros	https://www.cia.gov/library/publications/the-world-factbook/geos/cn.html?Transportation	https://travel.state.gov/content/travel/en/international-travel/International-Travel-Country-Information-Pages/Comoros.html	</v>
      <v xml:space="preserve">http://creativecommons.org/licenses/by-sa/3.0/			</v>
    </spb>
    <spb s="0">
      <v xml:space="preserve">Cia	</v>
      <v xml:space="preserve">	</v>
      <v xml:space="preserve">https://www.cia.gov/library/publications/the-world-factbook/geos/cn.html?Transportation	</v>
      <v xml:space="preserve">	</v>
    </spb>
    <spb s="0">
      <v xml:space="preserve">Wikipedia	Wikipedia	travel.state.gov	Tasteatlas	</v>
      <v xml:space="preserve">CC-BY-SA	CC-BY-SA			</v>
      <v xml:space="preserve">http://en.wikipedia.org/wiki/Comoros	https://en.wikipedia.org/wiki/Comoros	https://travel.state.gov/content/travel/en/international-travel/International-Travel-Country-Information-Pages/Comoros.html	https://www.tasteatlas.com/comoros	</v>
      <v xml:space="preserve">http://creativecommons.org/licenses/by-sa/3.0/	http://creativecommons.org/licenses/by-sa/3.0/			</v>
    </spb>
    <spb s="0">
      <v xml:space="preserve">Wikipedia	</v>
      <v xml:space="preserve">CC-BY-SA	</v>
      <v xml:space="preserve">http://en.wikipedia.org/wiki/Comoros	</v>
      <v xml:space="preserve">http://creativecommons.org/licenses/by-sa/3.0/	</v>
    </spb>
    <spb s="0">
      <v xml:space="preserve">Wikipedia	Cia	</v>
      <v xml:space="preserve">CC-BY-SA		</v>
      <v xml:space="preserve">http://en.wikipedia.org/wiki/Comoros	https://www.cia.gov/library/publications/the-world-factbook/geos/cn.html?Transportation	</v>
      <v xml:space="preserve">http://creativecommons.org/licenses/by-sa/3.0/		</v>
    </spb>
    <spb s="0">
      <v xml:space="preserve">Wikipedia	Wikipedia	Cia	</v>
      <v xml:space="preserve">CC-BY-SA	CC-BY-SA		</v>
      <v xml:space="preserve">http://en.wikipedia.org/wiki/Comoros	http://fr.wikipedia.org/wiki/Comores_(pays)	https://www.cia.gov/library/publications/the-world-factbook/geos/cn.html?Transportation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https://travel.state.gov/content/travel/en/international-travel/International-Travel-Country-Information-Pages/Comoros.html	</v>
      <v xml:space="preserve">	</v>
    </spb>
    <spb s="0">
      <v xml:space="preserve">Wikipedia	Wikipedia	</v>
      <v xml:space="preserve">CC-BY-SA	CC-BY-SA	</v>
      <v xml:space="preserve">http://en.wikipedia.org/wiki/Comoros	http://nl.wikipedia.org/wiki/Comoren	</v>
      <v xml:space="preserve">http://creativecommons.org/licenses/by-sa/3.0/	http://creativecommons.org/licenses/by-sa/3.0/	</v>
    </spb>
    <spb s="62">
      <v>0</v>
      <v>447</v>
      <v>448</v>
      <v>449</v>
      <v>4</v>
      <v>5</v>
      <v>449</v>
      <v>450</v>
      <v>450</v>
      <v>451</v>
      <v>452</v>
      <v>450</v>
      <v>450</v>
      <v>453</v>
      <v>448</v>
      <v>11</v>
      <v>448</v>
      <v>12</v>
      <v>454</v>
      <v>13</v>
      <v>14</v>
      <v>448</v>
      <v>448</v>
      <v>452</v>
      <v>448</v>
      <v>16</v>
      <v>17</v>
      <v>18</v>
      <v>448</v>
      <v>448</v>
      <v>448</v>
      <v>448</v>
      <v>448</v>
      <v>448</v>
      <v>448</v>
      <v>448</v>
      <v>448</v>
      <v>448</v>
      <v>448</v>
      <v>19</v>
    </spb>
    <spb s="2">
      <v>27</v>
      <v>Name</v>
      <v>LearnMoreOnLink</v>
    </spb>
    <spb s="63">
      <v>2013</v>
      <v>2019</v>
      <v>square km</v>
      <v>per thousand (2018)</v>
      <v>2019</v>
      <v>2013</v>
      <v>2018</v>
      <v>2019</v>
      <v>years (2018)</v>
      <v>per thousand (2018)</v>
      <v>2019</v>
      <v>2016</v>
      <v>2019</v>
      <v>2016</v>
      <v>2016</v>
      <v>kilotons per year (2016)</v>
      <v>deaths per 100,000 (2017)</v>
      <v>2007</v>
      <v>2014</v>
      <v>2014</v>
      <v>2014</v>
      <v>2014</v>
      <v>2014</v>
      <v>2015</v>
      <v>2014</v>
      <v>2014</v>
      <v>2018</v>
      <v>2014</v>
      <v>2019</v>
    </spb>
    <spb s="0">
      <v xml:space="preserve">Wikipedia	Cia	travel.state.gov	</v>
      <v xml:space="preserve">CC-BY-SA			</v>
      <v xml:space="preserve">http://en.wikipedia.org/wiki/Republic_of_the_Congo	https://www.cia.gov/library/publications/the-world-factbook/geos/cf.html?Transportation	https://travel.state.gov/content/travel/en/international-travel/International-Travel-Country-Information-Pages/RepublicoftheCongo.html	</v>
      <v xml:space="preserve">http://creativecommons.org/licenses/by-sa/3.0/			</v>
    </spb>
    <spb s="0">
      <v xml:space="preserve">Wikipedia	Cia	</v>
      <v xml:space="preserve">CC-BY-SA		</v>
      <v xml:space="preserve">http://en.wikipedia.org/wiki/Republic_of_the_Congo	https://www.cia.gov/library/publications/the-world-factbook/geos/cf.html?Transportation	</v>
      <v xml:space="preserve">http://creativecommons.org/licenses/by-sa/3.0/		</v>
    </spb>
    <spb s="0">
      <v xml:space="preserve">Wikipedia	Wikipedia	travel.state.gov	</v>
      <v xml:space="preserve">CC-BY-SA	CC-BY-SA		</v>
      <v xml:space="preserve">http://en.wikipedia.org/wiki/Republic_of_the_Congo	https://en.wikipedia.org/wiki/Republic_of_the_Congo	https://travel.state.gov/content/travel/en/international-travel/International-Travel-Country-Information-Pages/RepublicoftheCongo.html	</v>
      <v xml:space="preserve">http://creativecommons.org/licenses/by-sa/3.0/	http://creativecommons.org/licenses/by-sa/3.0/		</v>
    </spb>
    <spb s="0">
      <v xml:space="preserve">Wikipedia	</v>
      <v xml:space="preserve">CC-BY-SA	</v>
      <v xml:space="preserve">http://en.wikipedia.org/wiki/Republic_of_the_Congo	</v>
      <v xml:space="preserve">http://creativecommons.org/licenses/by-sa/3.0/	</v>
    </spb>
    <spb s="0">
      <v xml:space="preserve">Wikipedia	travel.state.gov	</v>
      <v xml:space="preserve">CC-BY-SA		</v>
      <v xml:space="preserve">http://en.wikipedia.org/wiki/Republic_of_the_Congo	https://travel.state.gov/content/travel/en/international-travel/International-Travel-Country-Information-Pages/RepublicoftheCongo.html	</v>
      <v xml:space="preserve">http://creativecommons.org/licenses/by-sa/3.0/		</v>
    </spb>
    <spb s="0">
      <v xml:space="preserve">Cia	</v>
      <v xml:space="preserve">	</v>
      <v xml:space="preserve">https://www.cia.gov/library/publications/the-world-factbook/geos/cf.html?Transportation	</v>
      <v xml:space="preserve">	</v>
    </spb>
    <spb s="0">
      <v xml:space="preserve">Wikipedia	Wikipedia	</v>
      <v xml:space="preserve">CC-BY-SA	CC-BY-SA	</v>
      <v xml:space="preserve">http://en.wikipedia.org/wiki/Republic_of_the_Congo	http://zh_yue.wikipedia.org/wiki/金剛	</v>
      <v xml:space="preserve">http://creativecommons.org/licenses/by-sa/3.0/	http://creativecommons.org/licenses/by-sa/3.0/	</v>
    </spb>
    <spb s="64">
      <v>0</v>
      <v>458</v>
      <v>459</v>
      <v>460</v>
      <v>4</v>
      <v>5</v>
      <v>460</v>
      <v>461</v>
      <v>459</v>
      <v>462</v>
      <v>461</v>
      <v>461</v>
      <v>463</v>
      <v>11</v>
      <v>458</v>
      <v>463</v>
      <v>12</v>
      <v>464</v>
      <v>463</v>
      <v>13</v>
      <v>14</v>
      <v>15</v>
      <v>463</v>
      <v>463</v>
      <v>462</v>
      <v>463</v>
      <v>16</v>
      <v>17</v>
      <v>18</v>
      <v>46</v>
      <v>463</v>
      <v>463</v>
      <v>463</v>
      <v>463</v>
      <v>463</v>
      <v>463</v>
      <v>463</v>
      <v>463</v>
      <v>463</v>
      <v>463</v>
      <v>463</v>
      <v>19</v>
    </spb>
    <spb s="2">
      <v>28</v>
      <v>Name</v>
      <v>LearnMoreOnLink</v>
    </spb>
    <spb s="12">
      <v>2019</v>
      <v>2019</v>
      <v>square km</v>
      <v>per thousand (2018)</v>
      <v>2019</v>
      <v>2019</v>
      <v>2018</v>
      <v>per liter (2016)</v>
      <v>2019</v>
      <v>years (2018)</v>
      <v>2018</v>
      <v>per thousand (2018)</v>
      <v>2019</v>
      <v>2017</v>
      <v>2016</v>
      <v>2019</v>
      <v>2016</v>
      <v>2011</v>
      <v>kilotons per year (2016)</v>
      <v>deaths per 100,000 (2017)</v>
      <v>kWh (2014)</v>
      <v>2014</v>
      <v>2011</v>
      <v>2011</v>
      <v>2011</v>
      <v>2011</v>
      <v>2011</v>
      <v>2015</v>
      <v>2011</v>
      <v>2011</v>
      <v>2012</v>
      <v>2017</v>
      <v>2019</v>
    </spb>
    <spb s="0">
      <v xml:space="preserve">Wikipedia	Cia	travel.state.gov	</v>
      <v xml:space="preserve">CC-BY-SA			</v>
      <v xml:space="preserve">http://en.wikipedia.org/wiki/Costa_Rica	https://www.cia.gov/library/publications/the-world-factbook/geos/cs.html?Transportation	https://travel.state.gov/content/travel/en/international-travel/International-Travel-Country-Information-Pages/CostaRica.html	</v>
      <v xml:space="preserve">http://creativecommons.org/licenses/by-sa/3.0/			</v>
    </spb>
    <spb s="0">
      <v xml:space="preserve">Wikipedia	Wikipedia	Cia	</v>
      <v xml:space="preserve">CC-BY-SA	CC-BY-SA		</v>
      <v xml:space="preserve">http://en.wikipedia.org/wiki/Costa_Rica	http://fr.wikipedia.org/wiki/Costa_Rica	https://www.cia.gov/library/publications/the-world-factbook/geos/cs.html?Transportation	</v>
      <v xml:space="preserve">http://creativecommons.org/licenses/by-sa/3.0/	http://creativecommons.org/licenses/by-sa/3.0/		</v>
    </spb>
    <spb s="0">
      <v xml:space="preserve">Wikipedia	Cia	Wikipedia	travel.state.gov	</v>
      <v xml:space="preserve">CC-BY-SA		CC-BY-SA		</v>
      <v xml:space="preserve">http://en.wikipedia.org/wiki/Costa_Rica	https://www.cia.gov/library/publications/the-world-factbook/geos/cs.html?Transportation	https://en.wikipedia.org/wiki/Costa_Rica	https://travel.state.gov/content/travel/en/international-travel/International-Travel-Country-Information-Pages/CostaRica.html	</v>
      <v xml:space="preserve">http://creativecommons.org/licenses/by-sa/3.0/		http://creativecommons.org/licenses/by-sa/3.0/		</v>
    </spb>
    <spb s="0">
      <v xml:space="preserve">Wikipedia	</v>
      <v xml:space="preserve">CC-BY-SA	</v>
      <v xml:space="preserve">http://en.wikipedia.org/wiki/Costa_Rica	</v>
      <v xml:space="preserve">http://creativecommons.org/licenses/by-sa/3.0/	</v>
    </spb>
    <spb s="0">
      <v xml:space="preserve">Wikipedia	Cia	</v>
      <v xml:space="preserve">CC-BY-SA		</v>
      <v xml:space="preserve">http://en.wikipedia.org/wiki/Costa_Rica	https://www.cia.gov/library/publications/the-world-factbook/geos/cs.html?Transportation	</v>
      <v xml:space="preserve">http://creativecommons.org/licenses/by-sa/3.0/		</v>
    </spb>
    <spb s="0">
      <v xml:space="preserve">Wikipedia	Wikipedia	Cia	travel.state.gov	</v>
      <v xml:space="preserve">CC-BY-SA	CC-BY-SA			</v>
      <v xml:space="preserve">http://en.wikipedia.org/wiki/Costa_Rica	http://fr.wikipedia.org/wiki/Costa_Rica	https://www.cia.gov/library/publications/the-world-factbook/geos/cs.html?Transportation	https://travel.state.gov/content/travel/en/international-travel/International-Travel-Country-Information-Pages/CostaRica.html	</v>
      <v xml:space="preserve">http://creativecommons.org/licenses/by-sa/3.0/	http://creativecommons.org/licenses/by-sa/3.0/			</v>
    </spb>
    <spb s="0">
      <v xml:space="preserve">Cia	</v>
      <v xml:space="preserve">	</v>
      <v xml:space="preserve">https://www.cia.gov/library/publications/the-world-factbook/geos/cs.html?Transportation	</v>
      <v xml:space="preserve">	</v>
    </spb>
    <spb s="0">
      <v xml:space="preserve">Wikipedia	Wikidata	</v>
      <v xml:space="preserve">CC-BY-SA		</v>
      <v xml:space="preserve">http://en.wikipedia.org/wiki/Costa_Rica	https://www.wikidata.org/wiki/Q800	</v>
      <v xml:space="preserve">http://creativecommons.org/licenses/by-sa/3.0/		</v>
    </spb>
    <spb s="22">
      <v>0</v>
      <v>468</v>
      <v>469</v>
      <v>470</v>
      <v>4</v>
      <v>5</v>
      <v>470</v>
      <v>471</v>
      <v>471</v>
      <v>472</v>
      <v>473</v>
      <v>471</v>
      <v>471</v>
      <v>474</v>
      <v>11</v>
      <v>468</v>
      <v>474</v>
      <v>12</v>
      <v>475</v>
      <v>474</v>
      <v>13</v>
      <v>14</v>
      <v>15</v>
      <v>474</v>
      <v>474</v>
      <v>473</v>
      <v>474</v>
      <v>16</v>
      <v>17</v>
      <v>18</v>
      <v>46</v>
      <v>474</v>
      <v>468</v>
      <v>474</v>
      <v>474</v>
      <v>474</v>
      <v>474</v>
      <v>474</v>
      <v>474</v>
      <v>474</v>
      <v>474</v>
      <v>474</v>
      <v>474</v>
      <v>19</v>
    </spb>
    <spb s="0">
      <v xml:space="preserve">Wikipedia	Cia	travel.state.gov	</v>
      <v xml:space="preserve">CC-BY-SA			</v>
      <v xml:space="preserve">http://en.wikipedia.org/wiki/Ivory_Coast	https://www.cia.gov/library/publications/the-world-factbook/geos/iv.html?Transportation	https://travel.state.gov/content/travel/en/international-travel/International-Travel-Country-Information-Pages/CotedvIoire.html	</v>
      <v xml:space="preserve">http://creativecommons.org/licenses/by-sa/3.0/			</v>
    </spb>
    <spb s="0">
      <v xml:space="preserve">Wikipedia	Wikipedia	Cia	</v>
      <v xml:space="preserve">CC-BY-SA	CC-BY-SA		</v>
      <v xml:space="preserve">http://en.wikipedia.org/wiki/Ivory_Coast	http://es.wikipedia.org/wiki/Costa_de_Marfil	https://www.cia.gov/library/publications/the-world-factbook/geos/iv.html?Transportation	</v>
      <v xml:space="preserve">http://creativecommons.org/licenses/by-sa/3.0/	http://creativecommons.org/licenses/by-sa/3.0/		</v>
    </spb>
    <spb s="0">
      <v xml:space="preserve">Wikipedia	Wikipedia	travel.state.gov	</v>
      <v xml:space="preserve">CC-BY-SA	CC-BY-SA		</v>
      <v xml:space="preserve">http://en.wikipedia.org/wiki/Ivory_Coast	https://en.wikipedia.org/wiki/Ivory_Coast	https://travel.state.gov/content/travel/en/international-travel/International-Travel-Country-Information-Pages/CotedvIoire.html	</v>
      <v xml:space="preserve">http://creativecommons.org/licenses/by-sa/3.0/	http://creativecommons.org/licenses/by-sa/3.0/		</v>
    </spb>
    <spb s="0">
      <v xml:space="preserve">Wikipedia	</v>
      <v xml:space="preserve">CC-BY-SA	</v>
      <v xml:space="preserve">http://en.wikipedia.org/wiki/Ivory_Coast	</v>
      <v xml:space="preserve">http://creativecommons.org/licenses/by-sa/3.0/	</v>
    </spb>
    <spb s="0">
      <v xml:space="preserve">Wikipedia	Cia	</v>
      <v xml:space="preserve">CC-BY-SA		</v>
      <v xml:space="preserve">http://en.wikipedia.org/wiki/Ivory_Coast	https://www.cia.gov/library/publications/the-world-factbook/geos/iv.html?Transportation	</v>
      <v xml:space="preserve">http://creativecommons.org/licenses/by-sa/3.0/		</v>
    </spb>
    <spb s="0">
      <v xml:space="preserve">Wikipedia	travel.state.gov	</v>
      <v xml:space="preserve">CC-BY-SA		</v>
      <v xml:space="preserve">http://en.wikipedia.org/wiki/Ivory_Coast	https://travel.state.gov/content/travel/en/international-travel/International-Travel-Country-Information-Pages/CotedvIoire.html	</v>
      <v xml:space="preserve">http://creativecommons.org/licenses/by-sa/3.0/		</v>
    </spb>
    <spb s="0">
      <v xml:space="preserve">Cia	</v>
      <v xml:space="preserve">	</v>
      <v xml:space="preserve">https://www.cia.gov/library/publications/the-world-factbook/geos/iv.html?Transportation	</v>
      <v xml:space="preserve">	</v>
    </spb>
    <spb s="10">
      <v>0</v>
      <v>477</v>
      <v>478</v>
      <v>479</v>
      <v>4</v>
      <v>5</v>
      <v>479</v>
      <v>480</v>
      <v>480</v>
      <v>481</v>
      <v>482</v>
      <v>480</v>
      <v>480</v>
      <v>483</v>
      <v>11</v>
      <v>477</v>
      <v>483</v>
      <v>12</v>
      <v>480</v>
      <v>483</v>
      <v>13</v>
      <v>14</v>
      <v>15</v>
      <v>483</v>
      <v>483</v>
      <v>480</v>
      <v>483</v>
      <v>16</v>
      <v>17</v>
      <v>18</v>
      <v>46</v>
      <v>483</v>
      <v>483</v>
      <v>483</v>
      <v>483</v>
      <v>483</v>
      <v>483</v>
      <v>483</v>
      <v>483</v>
      <v>483</v>
      <v>483</v>
      <v>483</v>
      <v>19</v>
    </spb>
    <spb s="12">
      <v>2019</v>
      <v>2019</v>
      <v>square km</v>
      <v>per thousand (2018)</v>
      <v>2019</v>
      <v>2019</v>
      <v>2018</v>
      <v>per liter (2016)</v>
      <v>2019</v>
      <v>years (2018)</v>
      <v>2018</v>
      <v>per thousand (2018)</v>
      <v>2019</v>
      <v>2017</v>
      <v>2016</v>
      <v>2019</v>
      <v>2016</v>
      <v>2014</v>
      <v>kilotons per year (2016)</v>
      <v>deaths per 100,000 (2017)</v>
      <v>kWh (2014)</v>
      <v>2014</v>
      <v>2015</v>
      <v>2015</v>
      <v>2015</v>
      <v>2015</v>
      <v>2015</v>
      <v>2015</v>
      <v>2015</v>
      <v>2015</v>
      <v>2018</v>
      <v>2017</v>
      <v>2019</v>
    </spb>
    <spb s="0">
      <v xml:space="preserve">Wikipedia	Cia	travel.state.gov	</v>
      <v xml:space="preserve">CC-BY-SA			</v>
      <v xml:space="preserve">http://en.wikipedia.org/wiki/Croatia	https://www.cia.gov/library/publications/the-world-factbook/geos/hr.html?Transportation	https://travel.state.gov/content/travel/en/international-travel/International-Travel-Country-Information-Pages/Croatia.html	</v>
      <v xml:space="preserve">http://creativecommons.org/licenses/by-sa/3.0/			</v>
    </spb>
    <spb s="0">
      <v xml:space="preserve">Wikipedia	Wikipedia	Wikipedia	Cia	</v>
      <v xml:space="preserve">CC-BY-SA	CC-BY-SA	CC-BY-SA		</v>
      <v xml:space="preserve">http://en.wikipedia.org/wiki/Croatia	http://es.wikipedia.org/wiki/Croacia	http://fr.wikipedia.org/wiki/Croatie	https://www.cia.gov/library/publications/the-world-factbook/geos/hr.html?Transportation	</v>
      <v xml:space="preserve">http://creativecommons.org/licenses/by-sa/3.0/	http://creativecommons.org/licenses/by-sa/3.0/	http://creativecommons.org/licenses/by-sa/3.0/		</v>
    </spb>
    <spb s="0">
      <v xml:space="preserve">Wikipedia	Wikipedia	Cia	travel.state.gov	</v>
      <v xml:space="preserve">CC-BY-SA	CC-BY-SA			</v>
      <v xml:space="preserve">http://en.wikipedia.org/wiki/Croatia	https://en.wikipedia.org/wiki/Croatia	https://www.cia.gov/library/publications/the-world-factbook/geos/hr.html?Transportation	https://travel.state.gov/content/travel/en/international-travel/International-Travel-Country-Information-Pages/Croatia.html	</v>
      <v xml:space="preserve">http://creativecommons.org/licenses/by-sa/3.0/	http://creativecommons.org/licenses/by-sa/3.0/			</v>
    </spb>
    <spb s="0">
      <v xml:space="preserve">Wikipedia	</v>
      <v xml:space="preserve">CC-BY-SA	</v>
      <v xml:space="preserve">http://en.wikipedia.org/wiki/Croatia	</v>
      <v xml:space="preserve">http://creativecommons.org/licenses/by-sa/3.0/	</v>
    </spb>
    <spb s="0">
      <v xml:space="preserve">Wikipedia	Cia	</v>
      <v xml:space="preserve">CC-BY-SA		</v>
      <v xml:space="preserve">http://en.wikipedia.org/wiki/Croatia	https://www.cia.gov/library/publications/the-world-factbook/geos/hr.html?Transportation	</v>
      <v xml:space="preserve">http://creativecommons.org/licenses/by-sa/3.0/		</v>
    </spb>
    <spb s="0">
      <v xml:space="preserve">Wikipedia	Wikipedia	Cia	travel.state.gov	</v>
      <v xml:space="preserve">CC-BY-SA	CC-BY-SA			</v>
      <v xml:space="preserve">http://en.wikipedia.org/wiki/Croatia	http://fr.wikipedia.org/wiki/Croatie	https://www.cia.gov/library/publications/the-world-factbook/geos/hr.html?Transportation	https://travel.state.gov/content/travel/en/international-travel/International-Travel-Country-Information-Pages/Croatia.html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https://travel.state.gov/content/travel/en/international-travel/International-Travel-Country-Information-Pages/Croatia.html	</v>
      <v xml:space="preserve">	</v>
    </spb>
    <spb s="0">
      <v xml:space="preserve">Cia	</v>
      <v xml:space="preserve">	</v>
      <v xml:space="preserve">https://www.cia.gov/library/publications/the-world-factbook/geos/hr.html?Transportation	</v>
      <v xml:space="preserve">	</v>
    </spb>
    <spb s="0">
      <v xml:space="preserve">Wikipedia	Wikipedia	</v>
      <v xml:space="preserve">CC-BY-SA	CC-BY-SA	</v>
      <v xml:space="preserve">http://en.wikipedia.org/wiki/Croatia	http://si.wikipedia.org/wiki/ක්‍රොඑෂියා	</v>
      <v xml:space="preserve">http://creativecommons.org/licenses/by-sa/3.0/	http://creativecommons.org/licenses/by-sa/3.0/	</v>
    </spb>
    <spb s="13">
      <v>0</v>
      <v>486</v>
      <v>487</v>
      <v>488</v>
      <v>4</v>
      <v>5</v>
      <v>488</v>
      <v>489</v>
      <v>489</v>
      <v>490</v>
      <v>491</v>
      <v>489</v>
      <v>489</v>
      <v>492</v>
      <v>493</v>
      <v>11</v>
      <v>486</v>
      <v>493</v>
      <v>12</v>
      <v>494</v>
      <v>493</v>
      <v>13</v>
      <v>14</v>
      <v>15</v>
      <v>493</v>
      <v>493</v>
      <v>491</v>
      <v>493</v>
      <v>16</v>
      <v>17</v>
      <v>18</v>
      <v>46</v>
      <v>493</v>
      <v>486</v>
      <v>493</v>
      <v>493</v>
      <v>493</v>
      <v>493</v>
      <v>493</v>
      <v>493</v>
      <v>493</v>
      <v>493</v>
      <v>493</v>
      <v>493</v>
      <v>19</v>
    </spb>
    <spb s="14">
      <v>2019</v>
      <v>2019</v>
      <v>square km</v>
      <v>per thousand (2018)</v>
      <v>2019</v>
      <v>2019</v>
      <v>2018</v>
      <v>per liter (2016)</v>
      <v>2019</v>
      <v>years (2018)</v>
      <v>2018</v>
      <v>per thousand (2018)</v>
      <v>2019</v>
      <v>2017</v>
      <v>2016</v>
      <v>2019</v>
      <v>2016</v>
      <v>2016</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http://en.wikipedia.org/wiki/Cuba	https://www.cia.gov/library/publications/the-world-factbook/geos/cu.html?Transportation	https://travel.state.gov/content/travel/en/international-travel/International-Travel-Country-Information-Pages/Cuba.html	</v>
      <v xml:space="preserve">http://creativecommons.org/licenses/by-sa/3.0/			</v>
    </spb>
    <spb s="0">
      <v xml:space="preserve">Wikipedia	Cia	</v>
      <v xml:space="preserve">CC-BY-SA		</v>
      <v xml:space="preserve">http://fr.wikipedia.org/wiki/Cuba	https://www.cia.gov/library/publications/the-world-factbook/geos/cu.html?Transportation	</v>
      <v xml:space="preserve">http://creativecommons.org/licenses/by-sa/3.0/		</v>
    </spb>
    <spb s="0">
      <v xml:space="preserve">Wikipedia	Cia	Wikipedia	travel.state.gov	</v>
      <v xml:space="preserve">CC-BY-SA		CC-BY-SA		</v>
      <v xml:space="preserve">http://en.wikipedia.org/wiki/Cuba	https://www.cia.gov/library/publications/the-world-factbook/geos/cu.html?Transportation	https://en.wikipedia.org/wiki/Cuba	https://travel.state.gov/content/travel/en/international-travel/International-Travel-Country-Information-Pages/Cuba.html	</v>
      <v xml:space="preserve">http://creativecommons.org/licenses/by-sa/3.0/		http://creativecommons.org/licenses/by-sa/3.0/		</v>
    </spb>
    <spb s="0">
      <v xml:space="preserve">Wikipedia	</v>
      <v xml:space="preserve">CC-BY-SA	</v>
      <v xml:space="preserve">http://en.wikipedia.org/wiki/Cuba	</v>
      <v xml:space="preserve">http://creativecommons.org/licenses/by-sa/3.0/	</v>
    </spb>
    <spb s="0">
      <v xml:space="preserve">Wikipedia	Cia	</v>
      <v xml:space="preserve">CC-BY-SA		</v>
      <v xml:space="preserve">http://en.wikipedia.org/wiki/Cuba	https://www.cia.gov/library/publications/the-world-factbook/geos/cu.html?Transportation	</v>
      <v xml:space="preserve">http://creativecommons.org/licenses/by-sa/3.0/		</v>
    </spb>
    <spb s="0">
      <v xml:space="preserve">Wikipedia	Wikipedia	Cia	travel.state.gov	</v>
      <v xml:space="preserve">CC-BY-SA	CC-BY-SA			</v>
      <v xml:space="preserve">http://en.wikipedia.org/wiki/Cuba	http://fr.wikipedia.org/wiki/Cuba	https://www.cia.gov/library/publications/the-world-factbook/geos/cu.html?Transportation	https://travel.state.gov/content/travel/en/international-travel/International-Travel-Country-Information-Pages/Cuba.html	</v>
      <v xml:space="preserve">http://creativecommons.org/licenses/by-sa/3.0/	http://creativecommons.org/licenses/by-sa/3.0/			</v>
    </spb>
    <spb s="0">
      <v xml:space="preserve">Wikipedia	travel.state.gov	</v>
      <v xml:space="preserve">CC-BY-SA		</v>
      <v xml:space="preserve">http://en.wikipedia.org/wiki/Cuba	https://travel.state.gov/content/travel/en/international-travel/International-Travel-Country-Information-Pages/Cuba.html	</v>
      <v xml:space="preserve">http://creativecommons.org/licenses/by-sa/3.0/		</v>
    </spb>
    <spb s="0">
      <v xml:space="preserve">Wikipedia	Wikidata	</v>
      <v xml:space="preserve">CC-BY-SA		</v>
      <v xml:space="preserve">http://en.wikipedia.org/wiki/Cuba	https://www.wikidata.org/wiki/Q241	</v>
      <v xml:space="preserve">http://creativecommons.org/licenses/by-sa/3.0/		</v>
    </spb>
    <spb s="0">
      <v xml:space="preserve">Cia	</v>
      <v xml:space="preserve">	</v>
      <v xml:space="preserve">https://www.cia.gov/library/publications/the-world-factbook/geos/cu.html?Transportation	</v>
      <v xml:space="preserve">	</v>
    </spb>
    <spb s="65">
      <v>497</v>
      <v>498</v>
      <v>499</v>
      <v>4</v>
      <v>5</v>
      <v>499</v>
      <v>500</v>
      <v>500</v>
      <v>501</v>
      <v>502</v>
      <v>500</v>
      <v>500</v>
      <v>503</v>
      <v>11</v>
      <v>497</v>
      <v>12</v>
      <v>504</v>
      <v>13</v>
      <v>14</v>
      <v>15</v>
      <v>505</v>
      <v>505</v>
      <v>502</v>
      <v>505</v>
      <v>16</v>
      <v>17</v>
      <v>18</v>
      <v>46</v>
      <v>505</v>
      <v>505</v>
      <v>505</v>
      <v>19</v>
    </spb>
    <spb s="2">
      <v>29</v>
      <v>Name</v>
      <v>LearnMoreOnLink</v>
    </spb>
    <spb s="66">
      <v>2018</v>
      <v>square km</v>
      <v>per thousand (2018)</v>
      <v>2019</v>
      <v>2018</v>
      <v>per liter (2014)</v>
      <v>years (2018)</v>
      <v>per thousand (2018)</v>
      <v>2019</v>
      <v>2017</v>
      <v>2016</v>
      <v>2019</v>
      <v>2016</v>
      <v>2018</v>
      <v>kilotons per year (2016)</v>
      <v>deaths per 100,000 (2017)</v>
      <v>kWh (2014)</v>
      <v>2014</v>
      <v>2018</v>
      <v>2018</v>
      <v>2019</v>
    </spb>
    <spb s="0">
      <v xml:space="preserve">Wikipedia	Cia	travel.state.gov	</v>
      <v xml:space="preserve">CC-BY-SA			</v>
      <v xml:space="preserve">http://en.wikipedia.org/wiki/Cyprus	https://www.cia.gov/library/publications/the-world-factbook/geos/cy.html?Transportation	https://travel.state.gov/content/travel/en/international-travel/International-Travel-Country-Information-Pages/Cyprus.html	</v>
      <v xml:space="preserve">http://creativecommons.org/licenses/by-sa/3.0/			</v>
    </spb>
    <spb s="0">
      <v xml:space="preserve">Wikipedia	Wikipedia	Wikipedia	Cia	</v>
      <v xml:space="preserve">CC-BY-SA	CC-BY-SA	CC-BY-SA		</v>
      <v xml:space="preserve">http://en.wikipedia.org/wiki/Cyprus	http://es.wikipedia.org/wiki/Chipre	http://fr.wikipedia.org/wiki/Chypre_(pays)	https://www.cia.gov/library/publications/the-world-factbook/geos/cy.html?Transportation	</v>
      <v xml:space="preserve">http://creativecommons.org/licenses/by-sa/3.0/	http://creativecommons.org/licenses/by-sa/3.0/	http://creativecommons.org/licenses/by-sa/3.0/		</v>
    </spb>
    <spb s="0">
      <v xml:space="preserve">Wikipedia	Cia	Wikipedia	travel.state.gov	Sec	</v>
      <v xml:space="preserve">CC-BY-SA		CC-BY-SA			</v>
      <v xml:space="preserve">http://en.wikipedia.org/wiki/Cyprus	https://www.cia.gov/library/publications/the-world-factbook/geos/cy.html?Transportation	https://en.wikipedia.org/wiki/Cyprus	https://travel.state.gov/content/travel/en/international-travel/International-Travel-Country-Information-Pages/Cyprus.html	https://www.sec.gov/cgi-bin/browse-edgar?action=getcompany&amp;CIK=0001912600	</v>
      <v xml:space="preserve">http://creativecommons.org/licenses/by-sa/3.0/		http://creativecommons.org/licenses/by-sa/3.0/			</v>
    </spb>
    <spb s="0">
      <v xml:space="preserve">Wikipedia	</v>
      <v xml:space="preserve">CC-BY-SA	</v>
      <v xml:space="preserve">http://en.wikipedia.org/wiki/Cyprus	</v>
      <v xml:space="preserve">http://creativecommons.org/licenses/by-sa/3.0/	</v>
    </spb>
    <spb s="0">
      <v xml:space="preserve">Cia	</v>
      <v xml:space="preserve">	</v>
      <v xml:space="preserve">https://www.cia.gov/library/publications/the-world-factbook/geos/cy.html?Transportation	</v>
      <v xml:space="preserve">	</v>
    </spb>
    <spb s="0">
      <v xml:space="preserve">Wikipedia	Wikipedia	Cia	travel.state.gov	</v>
      <v xml:space="preserve">CC-BY-SA	CC-BY-SA			</v>
      <v xml:space="preserve">http://en.wikipedia.org/wiki/Cyprus	http://fr.wikipedia.org/wiki/Chypre_(pays)	https://www.cia.gov/library/publications/the-world-factbook/geos/cy.html?Transportation	https://travel.state.gov/content/travel/en/international-travel/International-Travel-Country-Information-Pages/Cyprus.html	</v>
      <v xml:space="preserve">http://creativecommons.org/licenses/by-sa/3.0/	http://creativecommons.org/licenses/by-sa/3.0/			</v>
    </spb>
    <spb s="67">
      <v>0</v>
      <v>509</v>
      <v>510</v>
      <v>511</v>
      <v>4</v>
      <v>5</v>
      <v>511</v>
      <v>512</v>
      <v>512</v>
      <v>512</v>
      <v>512</v>
      <v>513</v>
      <v>11</v>
      <v>509</v>
      <v>513</v>
      <v>12</v>
      <v>512</v>
      <v>513</v>
      <v>13</v>
      <v>14</v>
      <v>15</v>
      <v>513</v>
      <v>513</v>
      <v>514</v>
      <v>513</v>
      <v>16</v>
      <v>17</v>
      <v>18</v>
      <v>46</v>
      <v>513</v>
      <v>509</v>
      <v>513</v>
      <v>513</v>
      <v>513</v>
      <v>513</v>
      <v>513</v>
      <v>513</v>
      <v>513</v>
      <v>513</v>
      <v>513</v>
      <v>513</v>
      <v>19</v>
    </spb>
    <spb s="2">
      <v>30</v>
      <v>Name</v>
      <v>LearnMoreOnLink</v>
    </spb>
    <spb s="0">
      <v xml:space="preserve">Wikipedia	Cia	travel.state.gov	</v>
      <v xml:space="preserve">CC-BY-SA			</v>
      <v xml:space="preserve">http://en.wikipedia.org/wiki/Czech_Republic	https://www.cia.gov/library/publications/the-world-factbook/geos/ez.html?Transportation	https://travel.state.gov/content/travel/en/international-travel/International-Travel-Country-Information-Pages/CzechRepublic.html	</v>
      <v xml:space="preserve">http://creativecommons.org/licenses/by-sa/3.0/			</v>
    </spb>
    <spb s="0">
      <v xml:space="preserve">Cia	</v>
      <v xml:space="preserve">	</v>
      <v xml:space="preserve">https://www.cia.gov/library/publications/the-world-factbook/geos/ez.html?Transportation	</v>
      <v xml:space="preserve">	</v>
    </spb>
    <spb s="0">
      <v xml:space="preserve">Wikipedia	Wikipedia	Cia	travel.state.gov	Sec	</v>
      <v xml:space="preserve">CC-BY-SA	CC-BY-SA				</v>
      <v xml:space="preserve">http://en.wikipedia.org/wiki/Czech_Republic	https://en.wikipedia.org/wiki/Czech_Republic	https://www.cia.gov/library/publications/the-world-factbook/geos/ez.html?Transportation	https://travel.state.gov/content/travel/en/international-travel/International-Travel-Country-Information-Pages/CzechRepublic.html	https://www.sec.gov/cgi-bin/browse-edgar?action=getcompany&amp;CIK=0001932296	</v>
      <v xml:space="preserve">http://creativecommons.org/licenses/by-sa/3.0/	http://creativecommons.org/licenses/by-sa/3.0/				</v>
    </spb>
    <spb s="0">
      <v xml:space="preserve">Wikipedia	</v>
      <v xml:space="preserve">CC-BY-SA	</v>
      <v xml:space="preserve">http://en.wikipedia.org/wiki/Czech_Republic	</v>
      <v xml:space="preserve">http://creativecommons.org/licenses/by-sa/3.0/	</v>
    </spb>
    <spb s="0">
      <v xml:space="preserve">Wikipedia	Cia	</v>
      <v xml:space="preserve">CC-BY-SA		</v>
      <v xml:space="preserve">http://en.wikipedia.org/wiki/Czech_Republic	https://www.cia.gov/library/publications/the-world-factbook/geos/ez.html?Transportation	</v>
      <v xml:space="preserve">http://creativecommons.org/licenses/by-sa/3.0/		</v>
    </spb>
    <spb s="0">
      <v xml:space="preserve">Wikipedia	travel.state.gov	Sec	</v>
      <v xml:space="preserve">CC-BY-SA			</v>
      <v xml:space="preserve">http://en.wikipedia.org/wiki/Czech_Republic	https://travel.state.gov/content/travel/en/international-travel/International-Travel-Country-Information-Pages/CzechRepublic.html	https://www.sec.gov/cgi-bin/browse-edgar?action=getcompany&amp;CIK=0001932296	</v>
      <v xml:space="preserve">http://creativecommons.org/licenses/by-sa/3.0/			</v>
    </spb>
    <spb s="0">
      <v xml:space="preserve">travel.state.gov	</v>
      <v xml:space="preserve">	</v>
      <v xml:space="preserve">https://travel.state.gov/content/travel/en/international-travel/International-Travel-Country-Information-Pages/CzechRepublic.html	</v>
      <v xml:space="preserve">	</v>
    </spb>
    <spb s="13">
      <v>0</v>
      <v>517</v>
      <v>518</v>
      <v>519</v>
      <v>4</v>
      <v>5</v>
      <v>519</v>
      <v>520</v>
      <v>520</v>
      <v>521</v>
      <v>522</v>
      <v>520</v>
      <v>520</v>
      <v>523</v>
      <v>518</v>
      <v>11</v>
      <v>517</v>
      <v>518</v>
      <v>12</v>
      <v>520</v>
      <v>518</v>
      <v>13</v>
      <v>14</v>
      <v>15</v>
      <v>518</v>
      <v>518</v>
      <v>522</v>
      <v>518</v>
      <v>16</v>
      <v>17</v>
      <v>18</v>
      <v>46</v>
      <v>518</v>
      <v>517</v>
      <v>518</v>
      <v>518</v>
      <v>518</v>
      <v>518</v>
      <v>518</v>
      <v>518</v>
      <v>518</v>
      <v>518</v>
      <v>518</v>
      <v>518</v>
      <v>19</v>
    </spb>
    <spb s="14">
      <v>2019</v>
      <v>2019</v>
      <v>square km</v>
      <v>per thousand (2018)</v>
      <v>2019</v>
      <v>2019</v>
      <v>2018</v>
      <v>per liter (2016)</v>
      <v>2019</v>
      <v>years (2018)</v>
      <v>2018</v>
      <v>per thousand (2018)</v>
      <v>2019</v>
      <v>2017</v>
      <v>2016</v>
      <v>2019</v>
      <v>2016</v>
      <v>2018</v>
      <v>kilotons per year (2016)</v>
      <v>deaths per 100,000 (2017)</v>
      <v>kWh (2014)</v>
      <v>2015</v>
      <v>2008</v>
      <v>2017</v>
      <v>2017</v>
      <v>2017</v>
      <v>2017</v>
      <v>2017</v>
      <v>2015</v>
      <v>2017</v>
      <v>2017</v>
      <v>2017</v>
      <v>2017</v>
      <v>2019</v>
    </spb>
    <spb s="0">
      <v xml:space="preserve">Wikipedia	Cia	travel.state.gov	</v>
      <v xml:space="preserve">CC-BY-SA			</v>
      <v xml:space="preserve">http://en.wikipedia.org/wiki/Denmark	https://www.cia.gov/library/publications/the-world-factbook/geos/da.html?Transportation	https://travel.state.gov/content/travel/en/international-travel/International-Travel-Country-Information-Pages/Denmark.html	</v>
      <v xml:space="preserve">http://creativecommons.org/licenses/by-sa/3.0/			</v>
    </spb>
    <spb s="0">
      <v xml:space="preserve">Wikipedia	Cia	</v>
      <v xml:space="preserve">CC-BY-SA		</v>
      <v xml:space="preserve">http://es.wikipedia.org/wiki/Dinamarca	https://www.cia.gov/library/publications/the-world-factbook/geos/da.html?Transportation	</v>
      <v xml:space="preserve">http://creativecommons.org/licenses/by-sa/3.0/		</v>
    </spb>
    <spb s="0">
      <v xml:space="preserve">Wikipedia	Wikipedia	Cia	travel.state.gov	Sec	</v>
      <v xml:space="preserve">CC-BY-SA	CC-BY-SA				</v>
      <v xml:space="preserve">http://en.wikipedia.org/wiki/Denmark	https://en.wikipedia.org/wiki/Denmark	https://www.cia.gov/library/publications/the-world-factbook/geos/da.html?Transportation	https://travel.state.gov/content/travel/en/international-travel/International-Travel-Country-Information-Pages/Denmark.html	https://www.sec.gov/cgi-bin/browse-edgar?action=getcompany&amp;CIK=0001898459	</v>
      <v xml:space="preserve">http://creativecommons.org/licenses/by-sa/3.0/	http://creativecommons.org/licenses/by-sa/3.0/				</v>
    </spb>
    <spb s="0">
      <v xml:space="preserve">Wikipedia	</v>
      <v xml:space="preserve">CC-BY-SA	</v>
      <v xml:space="preserve">http://en.wikipedia.org/wiki/Denmark	</v>
      <v xml:space="preserve">http://creativecommons.org/licenses/by-sa/3.0/	</v>
    </spb>
    <spb s="0">
      <v xml:space="preserve">Wikipedia	Cia	</v>
      <v xml:space="preserve">CC-BY-SA		</v>
      <v xml:space="preserve">http://en.wikipedia.org/wiki/Denmark	https://www.cia.gov/library/publications/the-world-factbook/geos/da.html?Transportation	</v>
      <v xml:space="preserve">http://creativecommons.org/licenses/by-sa/3.0/		</v>
    </spb>
    <spb s="0">
      <v xml:space="preserve">Wikipedia	Wikipedia	Cia	Wikipedia	travel.state.gov	</v>
      <v xml:space="preserve">CC-BY-SA	CC-BY-SA		CC-BY-SA		</v>
      <v xml:space="preserve">http://en.wikipedia.org/wiki/Denmark	http://fr.wikipedia.org/wiki/Danemark	https://www.cia.gov/library/publications/the-world-factbook/geos/da.html?Transportation	http://it.wikipedia.org/wiki/Suddivisioni_della_Danimarca	https://travel.state.gov/content/travel/en/international-travel/International-Travel-Country-Information-Pages/Denmark.html	</v>
      <v xml:space="preserve">http://creativecommons.org/licenses/by-sa/3.0/	http://creativecommons.org/licenses/by-sa/3.0/		http://creativecommons.org/licenses/by-sa/3.0/		</v>
    </spb>
    <spb s="0">
      <v xml:space="preserve">Cia	</v>
      <v xml:space="preserve">	</v>
      <v xml:space="preserve">https://www.cia.gov/library/publications/the-world-factbook/geos/da.html?Transportation	</v>
      <v xml:space="preserve">	</v>
    </spb>
    <spb s="68">
      <v>0</v>
      <v>526</v>
      <v>527</v>
      <v>528</v>
      <v>4</v>
      <v>5</v>
      <v>528</v>
      <v>529</v>
      <v>529</v>
      <v>530</v>
      <v>531</v>
      <v>529</v>
      <v>532</v>
      <v>11</v>
      <v>526</v>
      <v>532</v>
      <v>12</v>
      <v>529</v>
      <v>532</v>
      <v>13</v>
      <v>14</v>
      <v>15</v>
      <v>532</v>
      <v>532</v>
      <v>531</v>
      <v>532</v>
      <v>16</v>
      <v>17</v>
      <v>18</v>
      <v>46</v>
      <v>532</v>
      <v>526</v>
      <v>532</v>
      <v>532</v>
      <v>532</v>
      <v>532</v>
      <v>532</v>
      <v>532</v>
      <v>532</v>
      <v>532</v>
      <v>532</v>
      <v>532</v>
      <v>19</v>
    </spb>
    <spb s="14">
      <v>2019</v>
      <v>2019</v>
      <v>square km</v>
      <v>per thousand (2018)</v>
      <v>2019</v>
      <v>2019</v>
      <v>2018</v>
      <v>per liter (2016)</v>
      <v>2019</v>
      <v>years (2018)</v>
      <v>2018</v>
      <v>per thousand (2018)</v>
      <v>2019</v>
      <v>2017</v>
      <v>2016</v>
      <v>2019</v>
      <v>2016</v>
      <v>2016</v>
      <v>kilotons per year (2016)</v>
      <v>deaths per 100,000 (2017)</v>
      <v>kWh (2014)</v>
      <v>2015</v>
      <v>2004</v>
      <v>2017</v>
      <v>2017</v>
      <v>2017</v>
      <v>2017</v>
      <v>2017</v>
      <v>2015</v>
      <v>2017</v>
      <v>2017</v>
      <v>2017</v>
      <v>2017</v>
      <v>2019</v>
    </spb>
    <spb s="0">
      <v xml:space="preserve">Wikipedia	</v>
      <v xml:space="preserve">Public domain	</v>
      <v xml:space="preserve">http://en.wikipedia.org/wiki/Denmark	</v>
      <v xml:space="preserve">http://en.wikipedia.org/wiki/Public_domain	</v>
    </spb>
    <spb s="0">
      <v xml:space="preserve">Wikipedia	Cia	Facebook	</v>
      <v xml:space="preserve">CC-BY-SA			</v>
      <v xml:space="preserve">http://en.wikipedia.org/wiki/Dominica	https://www.cia.gov/library/publications/the-world-factbook/geos/do.html?Transportation	https://www.facebook.com/DiscoverDominica	</v>
      <v xml:space="preserve">http://creativecommons.org/licenses/by-sa/3.0/			</v>
    </spb>
    <spb s="0">
      <v xml:space="preserve">Wikipedia	Cia	</v>
      <v xml:space="preserve">CC-BY-SA		</v>
      <v xml:space="preserve">http://es.wikipedia.org/wiki/Dominica	https://www.cia.gov/library/publications/the-world-factbook/geos/do.html?Transportation	</v>
      <v xml:space="preserve">http://creativecommons.org/licenses/by-sa/3.0/		</v>
    </spb>
    <spb s="0">
      <v xml:space="preserve">Wikipedia	Cia	Wikipedia	travel.state.gov	Facebook	</v>
      <v xml:space="preserve">CC-BY-SA		CC-BY-SA			</v>
      <v xml:space="preserve">http://en.wikipedia.org/wiki/Dominica	https://www.cia.gov/library/publications/the-world-factbook/geos/do.html?Transportation	https://en.wikipedia.org/wiki/Dominica	https://travel.state.gov/content/travel/en/international-travel/International-Travel-Country-Information-Pages/Dominica.html	https://www.facebook.com/DiscoverDominica	</v>
      <v xml:space="preserve">http://creativecommons.org/licenses/by-sa/3.0/		http://creativecommons.org/licenses/by-sa/3.0/			</v>
    </spb>
    <spb s="0">
      <v xml:space="preserve">Wikipedia	</v>
      <v xml:space="preserve">CC-BY-SA	</v>
      <v xml:space="preserve">http://en.wikipedia.org/wiki/Dominica	</v>
      <v xml:space="preserve">http://creativecommons.org/licenses/by-sa/3.0/	</v>
    </spb>
    <spb s="0">
      <v xml:space="preserve">Wikipedia	Wikipedia	Cia	</v>
      <v xml:space="preserve">CC-BY-SA	CC-BY-SA		</v>
      <v xml:space="preserve">http://en.wikipedia.org/wiki/Dominica	http://fr.wikipedia.org/wiki/Dominique_(pays)	https://www.cia.gov/library/publications/the-world-factbook/geos/do.html?Transportation	</v>
      <v xml:space="preserve">http://creativecommons.org/licenses/by-sa/3.0/	http://creativecommons.org/licenses/by-sa/3.0/		</v>
    </spb>
    <spb s="0">
      <v xml:space="preserve">travel.state.gov	Facebook	</v>
      <v xml:space="preserve">		</v>
      <v xml:space="preserve">https://travel.state.gov/content/travel/en/international-travel/International-Travel-Country-Information-Pages/Dominica.html	https://www.facebook.com/DiscoverDominica	</v>
      <v xml:space="preserve">		</v>
    </spb>
    <spb s="0">
      <v xml:space="preserve">Cia	</v>
      <v xml:space="preserve">	</v>
      <v xml:space="preserve">https://www.cia.gov/library/publications/the-world-factbook/geos/do.html?Transportation	</v>
      <v xml:space="preserve">	</v>
    </spb>
    <spb s="69">
      <v>0</v>
      <v>536</v>
      <v>537</v>
      <v>538</v>
      <v>4</v>
      <v>5</v>
      <v>538</v>
      <v>539</v>
      <v>539</v>
      <v>539</v>
      <v>540</v>
      <v>539</v>
      <v>539</v>
      <v>541</v>
      <v>542</v>
      <v>11</v>
      <v>542</v>
      <v>12</v>
      <v>539</v>
      <v>542</v>
      <v>13</v>
      <v>14</v>
      <v>542</v>
      <v>540</v>
      <v>542</v>
      <v>16</v>
      <v>17</v>
      <v>542</v>
      <v>542</v>
      <v>542</v>
      <v>542</v>
    </spb>
    <spb s="2">
      <v>31</v>
      <v>Name</v>
      <v>LearnMoreOnLink</v>
    </spb>
    <spb s="70">
      <v>2018</v>
      <v>2019</v>
      <v>square km</v>
      <v>per thousand (2014)</v>
      <v>2019</v>
      <v>2018</v>
      <v>2003</v>
      <v>2019</v>
      <v>years (2002)</v>
      <v>2014</v>
      <v>per thousand (2018)</v>
      <v>2019</v>
      <v>2016</v>
      <v>2016</v>
      <v>2017</v>
      <v>kilotons per year (2016)</v>
      <v>2007</v>
      <v>2015</v>
      <v>2016</v>
      <v>1993</v>
    </spb>
    <spb s="0">
      <v xml:space="preserve">Wikipedia	Cia	Youtube	</v>
      <v xml:space="preserve">CC-BY-SA			</v>
      <v xml:space="preserve">http://en.wikipedia.org/wiki/Dominican_Republic	https://www.cia.gov/library/publications/the-world-factbook/geos/dr.html?Transportation	https://www.youtube.com/user/DominicanRepublic100	</v>
      <v xml:space="preserve">http://creativecommons.org/licenses/by-sa/3.0/			</v>
    </spb>
    <spb s="0">
      <v xml:space="preserve">Cia	</v>
      <v xml:space="preserve">	</v>
      <v xml:space="preserve">https://www.cia.gov/library/publications/the-world-factbook/geos/dr.html?Transportation	</v>
      <v xml:space="preserve">	</v>
    </spb>
    <spb s="0">
      <v xml:space="preserve">Wikipedia	Twitter	Cia	Wikipedia	travel.state.gov	Sec	Youtube	</v>
      <v xml:space="preserve">CC-BY-SA			CC-BY-SA				</v>
      <v xml:space="preserve">http://en.wikipedia.org/wiki/Dominican_Republic	https://twitter.com/GoDomRep	https://www.cia.gov/library/publications/the-world-factbook/geos/dr.html?Transportation	https://en.wikipedia.org/wiki/Dominican_Republic	https://travel.state.gov/content/travel/en/international-travel/International-Travel-Country-Information-Pages/DominicanRepublic.html	https://www.sec.gov/cgi-bin/browse-edgar?action=getcompany&amp;CIK=0001787123	https://www.youtube.com/user/DominicanRepublic100	</v>
      <v xml:space="preserve">http://creativecommons.org/licenses/by-sa/3.0/			http://creativecommons.org/licenses/by-sa/3.0/				</v>
    </spb>
    <spb s="0">
      <v xml:space="preserve">Wikipedia	</v>
      <v xml:space="preserve">CC-BY-SA	</v>
      <v xml:space="preserve">http://en.wikipedia.org/wiki/Dominican_Republic	</v>
      <v xml:space="preserve">http://creativecommons.org/licenses/by-sa/3.0/	</v>
    </spb>
    <spb s="0">
      <v xml:space="preserve">travel.state.gov	Youtube	</v>
      <v xml:space="preserve">		</v>
      <v xml:space="preserve">https://travel.state.gov/content/travel/en/international-travel/International-Travel-Country-Information-Pages/DominicanRepublic.html	https://www.youtube.com/user/DominicanRepublic100	</v>
      <v xml:space="preserve">		</v>
    </spb>
    <spb s="19">
      <v>0</v>
      <v>546</v>
      <v>547</v>
      <v>548</v>
      <v>4</v>
      <v>5</v>
      <v>548</v>
      <v>549</v>
      <v>549</v>
      <v>549</v>
      <v>546</v>
      <v>549</v>
      <v>549</v>
      <v>550</v>
      <v>547</v>
      <v>11</v>
      <v>546</v>
      <v>547</v>
      <v>12</v>
      <v>549</v>
      <v>547</v>
      <v>13</v>
      <v>14</v>
      <v>15</v>
      <v>547</v>
      <v>547</v>
      <v>546</v>
      <v>547</v>
      <v>16</v>
      <v>17</v>
      <v>18</v>
      <v>46</v>
      <v>547</v>
      <v>547</v>
      <v>547</v>
      <v>547</v>
      <v>547</v>
      <v>547</v>
      <v>547</v>
      <v>547</v>
      <v>547</v>
      <v>547</v>
      <v>547</v>
      <v>19</v>
    </spb>
    <spb s="12">
      <v>2019</v>
      <v>2019</v>
      <v>square km</v>
      <v>per thousand (2018)</v>
      <v>2019</v>
      <v>2019</v>
      <v>2018</v>
      <v>per liter (2016)</v>
      <v>2019</v>
      <v>years (2018)</v>
      <v>2018</v>
      <v>per thousand (2018)</v>
      <v>2019</v>
      <v>2017</v>
      <v>2016</v>
      <v>2019</v>
      <v>2016</v>
      <v>2017</v>
      <v>kilotons per year (2016)</v>
      <v>deaths per 100,000 (2017)</v>
      <v>kWh (2014)</v>
      <v>2014</v>
      <v>2018</v>
      <v>2018</v>
      <v>2018</v>
      <v>2018</v>
      <v>2018</v>
      <v>2015</v>
      <v>2018</v>
      <v>2018</v>
      <v>2018</v>
      <v>2017</v>
      <v>2019</v>
    </spb>
    <spb s="0">
      <v xml:space="preserve">Wikipedia	Cia	travel.state.gov	</v>
      <v xml:space="preserve">CC-BY-SA			</v>
      <v xml:space="preserve">http://en.wikipedia.org/wiki/Democratic_Republic_of_the_Congo	https://www.cia.gov/library/publications/the-world-factbook/geos/cg.html?Transportation	https://travel.state.gov/content/travel/en/international-travel/International-Travel-Country-Information-Pages/DemocraticRepublicoftheCongoDRC.html	</v>
      <v xml:space="preserve">http://creativecommons.org/licenses/by-sa/3.0/			</v>
    </spb>
    <spb s="0">
      <v xml:space="preserve">Cia	</v>
      <v xml:space="preserve">	</v>
      <v xml:space="preserve">https://www.cia.gov/library/publications/the-world-factbook/geos/cg.html?Transportation	</v>
      <v xml:space="preserve">	</v>
    </spb>
    <spb s="0">
      <v xml:space="preserve">Wikipedia	Cia	Wikipedia	travel.state.gov	</v>
      <v xml:space="preserve">CC-BY-SA		CC-BY-SA		</v>
      <v xml:space="preserve">http://en.wikipedia.org/wiki/Democratic_Republic_of_the_Congo	https://www.cia.gov/library/publications/the-world-factbook/geos/cg.html?Transportation	https://en.wikipedia.org/wiki/Democratic_Republic_of_the_Congo	https://travel.state.gov/content/travel/en/international-travel/International-Travel-Country-Information-Pages/DemocraticRepublicoftheCongoDRC.html	</v>
      <v xml:space="preserve">http://creativecommons.org/licenses/by-sa/3.0/		http://creativecommons.org/licenses/by-sa/3.0/		</v>
    </spb>
    <spb s="0">
      <v xml:space="preserve">Wikipedia	</v>
      <v xml:space="preserve">CC-BY-SA	</v>
      <v xml:space="preserve">http://en.wikipedia.org/wiki/Democratic_Republic_of_the_Congo	</v>
      <v xml:space="preserve">http://creativecommons.org/licenses/by-sa/3.0/	</v>
    </spb>
    <spb s="0">
      <v xml:space="preserve">Wikipedia	Cia	</v>
      <v xml:space="preserve">CC-BY-SA		</v>
      <v xml:space="preserve">http://en.wikipedia.org/wiki/Democratic_Republic_of_the_Congo	https://www.cia.gov/library/publications/the-world-factbook/geos/cg.html?Transportation	</v>
      <v xml:space="preserve">http://creativecommons.org/licenses/by-sa/3.0/		</v>
    </spb>
    <spb s="10">
      <v>0</v>
      <v>553</v>
      <v>554</v>
      <v>555</v>
      <v>4</v>
      <v>5</v>
      <v>555</v>
      <v>556</v>
      <v>556</v>
      <v>557</v>
      <v>553</v>
      <v>556</v>
      <v>556</v>
      <v>554</v>
      <v>11</v>
      <v>553</v>
      <v>554</v>
      <v>12</v>
      <v>556</v>
      <v>554</v>
      <v>13</v>
      <v>14</v>
      <v>15</v>
      <v>554</v>
      <v>554</v>
      <v>553</v>
      <v>554</v>
      <v>16</v>
      <v>17</v>
      <v>18</v>
      <v>46</v>
      <v>554</v>
      <v>554</v>
      <v>554</v>
      <v>554</v>
      <v>554</v>
      <v>554</v>
      <v>554</v>
      <v>554</v>
      <v>554</v>
      <v>554</v>
      <v>554</v>
      <v>19</v>
    </spb>
    <spb s="12">
      <v>2016</v>
      <v>2019</v>
      <v>square km</v>
      <v>per thousand (2018)</v>
      <v>2019</v>
      <v>2016</v>
      <v>2018</v>
      <v>per liter (2016)</v>
      <v>2019</v>
      <v>years (2018)</v>
      <v>1989</v>
      <v>per thousand (2018)</v>
      <v>2019</v>
      <v>2017</v>
      <v>2016</v>
      <v>2019</v>
      <v>2016</v>
      <v>2016</v>
      <v>kilotons per year (2016)</v>
      <v>deaths per 100,000 (2017)</v>
      <v>kWh (2014)</v>
      <v>2014</v>
      <v>2012</v>
      <v>2012</v>
      <v>2012</v>
      <v>2012</v>
      <v>2012</v>
      <v>2015</v>
      <v>2012</v>
      <v>2012</v>
      <v>2015</v>
      <v>2016</v>
      <v>2019</v>
    </spb>
    <spb s="0">
      <v xml:space="preserve">Wikipedia	Cia	travel.state.gov	</v>
      <v xml:space="preserve">CC-BY-SA			</v>
      <v xml:space="preserve">http://en.wikipedia.org/wiki/Ecuador	https://www.cia.gov/library/publications/the-world-factbook/geos/ec.html?Transportation	https://travel.state.gov/content/travel/en/international-travel/International-Travel-Country-Information-Pages/Ecuador.html	</v>
      <v xml:space="preserve">http://creativecommons.org/licenses/by-sa/3.0/			</v>
    </spb>
    <spb s="0">
      <v xml:space="preserve">Wikipedia	Cia	</v>
      <v xml:space="preserve">CC-BY-SA		</v>
      <v xml:space="preserve">http://en.wikipedia.org/wiki/Ecuador	https://www.cia.gov/library/publications/the-world-factbook/geos/ec.html?Transportation	</v>
      <v xml:space="preserve">http://creativecommons.org/licenses/by-sa/3.0/		</v>
    </spb>
    <spb s="0">
      <v xml:space="preserve">Wikipedia	Cia	Wikipedia	travel.state.gov	Sec	Tasteatlas	</v>
      <v xml:space="preserve">CC-BY-SA		CC-BY-SA				</v>
      <v xml:space="preserve">http://en.wikipedia.org/wiki/Ecuador	https://www.cia.gov/library/publications/the-world-factbook/geos/ec.html?Transportation	https://en.wikipedia.org/wiki/Ecuador	https://travel.state.gov/content/travel/en/international-travel/International-Travel-Country-Information-Pages/Ecuador.html	https://www.sec.gov/cgi-bin/browse-edgar?action=getcompany&amp;CIK=0001678746	https://www.tasteatlas.com/ecuador	</v>
      <v xml:space="preserve">http://creativecommons.org/licenses/by-sa/3.0/		http://creativecommons.org/licenses/by-sa/3.0/				</v>
    </spb>
    <spb s="0">
      <v xml:space="preserve">Wikipedia	</v>
      <v xml:space="preserve">CC-BY-SA	</v>
      <v xml:space="preserve">http://en.wikipedia.org/wiki/Ecuador	</v>
      <v xml:space="preserve">http://creativecommons.org/licenses/by-sa/3.0/	</v>
    </spb>
    <spb s="0">
      <v xml:space="preserve">Cia	</v>
      <v xml:space="preserve">	</v>
      <v xml:space="preserve">https://www.cia.gov/library/publications/the-world-factbook/geos/ec.html?Transportation	</v>
      <v xml:space="preserve">	</v>
    </spb>
    <spb s="0">
      <v xml:space="preserve">Wikipedia	Wikipedia	</v>
      <v xml:space="preserve">CC-BY-SA	CC-BY-SA	</v>
      <v xml:space="preserve">http://en.wikipedia.org/wiki/Ecuador	http://fr.wikipedia.org/wiki/Équateur	</v>
      <v xml:space="preserve">http://creativecommons.org/licenses/by-sa/3.0/	http://creativecommons.org/licenses/by-sa/3.0/	</v>
    </spb>
    <spb s="71">
      <v>0</v>
      <v>560</v>
      <v>561</v>
      <v>562</v>
      <v>4</v>
      <v>5</v>
      <v>562</v>
      <v>563</v>
      <v>563</v>
      <v>561</v>
      <v>560</v>
      <v>563</v>
      <v>563</v>
      <v>564</v>
      <v>11</v>
      <v>560</v>
      <v>564</v>
      <v>12</v>
      <v>565</v>
      <v>13</v>
      <v>14</v>
      <v>15</v>
      <v>564</v>
      <v>564</v>
      <v>560</v>
      <v>564</v>
      <v>16</v>
      <v>17</v>
      <v>18</v>
      <v>46</v>
      <v>564</v>
      <v>560</v>
      <v>564</v>
      <v>564</v>
      <v>564</v>
      <v>564</v>
      <v>564</v>
      <v>564</v>
      <v>564</v>
      <v>564</v>
      <v>564</v>
      <v>564</v>
      <v>19</v>
    </spb>
    <spb s="2">
      <v>32</v>
      <v>Name</v>
      <v>LearnMoreOnLink</v>
    </spb>
    <spb s="72">
      <v>2019</v>
      <v>2019</v>
      <v>square km</v>
      <v>per thousand (2018)</v>
      <v>2019</v>
      <v>2019</v>
      <v>2018</v>
      <v>per liter (2016)</v>
      <v>2019</v>
      <v>years (2018)</v>
      <v>per thousand (2018)</v>
      <v>2019</v>
      <v>2017</v>
      <v>2016</v>
      <v>2019</v>
      <v>2016</v>
      <v>2016</v>
      <v>kilotons per year (2016)</v>
      <v>deaths per 100,000 (2017)</v>
      <v>kWh (2014)</v>
      <v>2014</v>
      <v>2000</v>
      <v>2018</v>
      <v>2018</v>
      <v>2018</v>
      <v>2018</v>
      <v>2018</v>
      <v>2015</v>
      <v>2018</v>
      <v>2018</v>
      <v>2018</v>
      <v>2015</v>
      <v>2019</v>
    </spb>
    <spb s="0">
      <v xml:space="preserve">Wikipedia	Cia	travel.state.gov	</v>
      <v xml:space="preserve">CC-BY-SA			</v>
      <v xml:space="preserve">http://en.wikipedia.org/wiki/Egypt	https://www.cia.gov/library/publications/the-world-factbook/geos/eg.html?Transportation	https://travel.state.gov/content/travel/en/international-travel/International-Travel-Country-Information-Pages/Egypt.html	</v>
      <v xml:space="preserve">http://creativecommons.org/licenses/by-sa/3.0/			</v>
    </spb>
    <spb s="0">
      <v xml:space="preserve">Wikipedia	Cia	</v>
      <v xml:space="preserve">CC-BY-SA		</v>
      <v xml:space="preserve">http://es.wikipedia.org/wiki/Egipto	https://www.cia.gov/library/publications/the-world-factbook/geos/eg.html?Transportation	</v>
      <v xml:space="preserve">http://creativecommons.org/licenses/by-sa/3.0/		</v>
    </spb>
    <spb s="0">
      <v xml:space="preserve">Wikipedia	Cia	Wikipedia	travel.state.gov	</v>
      <v xml:space="preserve">CC-BY-SA		CC-BY-SA		</v>
      <v xml:space="preserve">http://en.wikipedia.org/wiki/Egypt	https://www.cia.gov/library/publications/the-world-factbook/geos/eg.html?Transportation	https://en.wikipedia.org/wiki/Egypt	https://travel.state.gov/content/travel/en/international-travel/International-Travel-Country-Information-Pages/Egypt.html	</v>
      <v xml:space="preserve">http://creativecommons.org/licenses/by-sa/3.0/		http://creativecommons.org/licenses/by-sa/3.0/		</v>
    </spb>
    <spb s="0">
      <v xml:space="preserve">Wikipedia	</v>
      <v xml:space="preserve">CC-BY-SA	</v>
      <v xml:space="preserve">http://en.wikipedia.org/wiki/Egypt	</v>
      <v xml:space="preserve">http://creativecommons.org/licenses/by-sa/3.0/	</v>
    </spb>
    <spb s="0">
      <v xml:space="preserve">Wikipedia	Cia	</v>
      <v xml:space="preserve">CC-BY-SA		</v>
      <v xml:space="preserve">http://en.wikipedia.org/wiki/Egypt	https://www.cia.gov/library/publications/the-world-factbook/geos/eg.html?Transportation	</v>
      <v xml:space="preserve">http://creativecommons.org/licenses/by-sa/3.0/		</v>
    </spb>
    <spb s="0">
      <v xml:space="preserve">Wikipedia	travel.state.gov	</v>
      <v xml:space="preserve">CC-BY-SA		</v>
      <v xml:space="preserve">http://en.wikipedia.org/wiki/Egypt	https://travel.state.gov/content/travel/en/international-travel/International-Travel-Country-Information-Pages/Egypt.html	</v>
      <v xml:space="preserve">http://creativecommons.org/licenses/by-sa/3.0/		</v>
    </spb>
    <spb s="0">
      <v xml:space="preserve">Cia	</v>
      <v xml:space="preserve">	</v>
      <v xml:space="preserve">https://www.cia.gov/library/publications/the-world-factbook/geos/eg.html?Transportation	</v>
      <v xml:space="preserve">	</v>
    </spb>
    <spb s="0">
      <v xml:space="preserve">Wikipedia	Wikidata	</v>
      <v xml:space="preserve">CC-BY-SA		</v>
      <v xml:space="preserve">http://en.wikipedia.org/wiki/Egypt	https://www.wikidata.org/wiki/Q79	</v>
      <v xml:space="preserve">http://creativecommons.org/licenses/by-sa/3.0/		</v>
    </spb>
    <spb s="26">
      <v>0</v>
      <v>569</v>
      <v>570</v>
      <v>571</v>
      <v>4</v>
      <v>5</v>
      <v>571</v>
      <v>572</v>
      <v>572</v>
      <v>573</v>
      <v>569</v>
      <v>572</v>
      <v>574</v>
      <v>575</v>
      <v>11</v>
      <v>569</v>
      <v>575</v>
      <v>12</v>
      <v>576</v>
      <v>575</v>
      <v>13</v>
      <v>14</v>
      <v>15</v>
      <v>575</v>
      <v>575</v>
      <v>569</v>
      <v>575</v>
      <v>16</v>
      <v>17</v>
      <v>18</v>
      <v>46</v>
      <v>575</v>
      <v>569</v>
      <v>575</v>
      <v>575</v>
      <v>575</v>
      <v>575</v>
      <v>575</v>
      <v>575</v>
      <v>575</v>
      <v>575</v>
      <v>575</v>
      <v>575</v>
      <v>19</v>
    </spb>
    <spb s="14">
      <v>2019</v>
      <v>2019</v>
      <v>square km</v>
      <v>per thousand (2018)</v>
      <v>2019</v>
      <v>2019</v>
      <v>2018</v>
      <v>per liter (2016)</v>
      <v>2019</v>
      <v>years (2018)</v>
      <v>2015</v>
      <v>per thousand (2018)</v>
      <v>2019</v>
      <v>2017</v>
      <v>2016</v>
      <v>2019</v>
      <v>2016</v>
      <v>2018</v>
      <v>kilotons per year (2016)</v>
      <v>deaths per 100,000 (2017)</v>
      <v>kWh (2014)</v>
      <v>2014</v>
      <v>2019</v>
      <v>2017</v>
      <v>2017</v>
      <v>2017</v>
      <v>2017</v>
      <v>2017</v>
      <v>2015</v>
      <v>2017</v>
      <v>2017</v>
      <v>2018</v>
      <v>2017</v>
      <v>2019</v>
    </spb>
    <spb s="0">
      <v xml:space="preserve">Wikipedia	</v>
      <v xml:space="preserve">Public domain	</v>
      <v xml:space="preserve">http://en.wikipedia.org/wiki/Egypt	</v>
      <v xml:space="preserve">http://en.wikipedia.org/wiki/Public_domain	</v>
    </spb>
    <spb s="0">
      <v xml:space="preserve">Wikipedia	Cia	travel.state.gov	</v>
      <v xml:space="preserve">CC-BY-SA			</v>
      <v xml:space="preserve">http://en.wikipedia.org/wiki/El_Salvador	https://www.cia.gov/library/publications/the-world-factbook/geos/es.html?Transportation	https://travel.state.gov/content/travel/en/international-travel/International-Travel-Country-Information-Pages/ElSalvador.html	</v>
      <v xml:space="preserve">http://creativecommons.org/licenses/by-sa/3.0/			</v>
    </spb>
    <spb s="0">
      <v xml:space="preserve">Wikipedia	Wikipedia	Cia	</v>
      <v xml:space="preserve">CC-BY-SA	CC-BY-SA		</v>
      <v xml:space="preserve">http://en.wikipedia.org/wiki/El_Salvador	http://es.wikipedia.org/wiki/El_Salvador	https://www.cia.gov/library/publications/the-world-factbook/geos/es.html?Transportation	</v>
      <v xml:space="preserve">http://creativecommons.org/licenses/by-sa/3.0/	http://creativecommons.org/licenses/by-sa/3.0/		</v>
    </spb>
    <spb s="0">
      <v xml:space="preserve">Wikipedia	Cia	Wikipedia	travel.state.gov	</v>
      <v xml:space="preserve">CC-BY-SA		CC-BY-SA		</v>
      <v xml:space="preserve">http://en.wikipedia.org/wiki/El_Salvador	https://www.cia.gov/library/publications/the-world-factbook/geos/es.html?Transportation	https://en.wikipedia.org/wiki/El_Salvador	https://travel.state.gov/content/travel/en/international-travel/International-Travel-Country-Information-Pages/ElSalvador.html	</v>
      <v xml:space="preserve">http://creativecommons.org/licenses/by-sa/3.0/		http://creativecommons.org/licenses/by-sa/3.0/		</v>
    </spb>
    <spb s="0">
      <v xml:space="preserve">Wikipedia	</v>
      <v xml:space="preserve">CC-BY-SA	</v>
      <v xml:space="preserve">http://en.wikipedia.org/wiki/El_Salvador	</v>
      <v xml:space="preserve">http://creativecommons.org/licenses/by-sa/3.0/	</v>
    </spb>
    <spb s="0">
      <v xml:space="preserve">Wikipedia	Cia	</v>
      <v xml:space="preserve">CC-BY-SA		</v>
      <v xml:space="preserve">http://en.wikipedia.org/wiki/El_Salvador	https://www.cia.gov/library/publications/the-world-factbook/geos/es.html?Transportation	</v>
      <v xml:space="preserve">http://creativecommons.org/licenses/by-sa/3.0/		</v>
    </spb>
    <spb s="0">
      <v xml:space="preserve">Wikipedia	Wikipedia	Cia	travel.state.gov	</v>
      <v xml:space="preserve">CC-BY-SA	CC-BY-SA			</v>
      <v xml:space="preserve">http://en.wikipedia.org/wiki/El_Salvador	http://fr.wikipedia.org/wiki/Salvador	https://www.cia.gov/library/publications/the-world-factbook/geos/es.html?Transportation	https://travel.state.gov/content/travel/en/international-travel/International-Travel-Country-Information-Pages/ElSalvador.html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https://travel.state.gov/content/travel/en/international-travel/International-Travel-Country-Information-Pages/ElSalvador.html	</v>
      <v xml:space="preserve">	</v>
    </spb>
    <spb s="0">
      <v xml:space="preserve">Cia	</v>
      <v xml:space="preserve">	</v>
      <v xml:space="preserve">https://www.cia.gov/library/publications/the-world-factbook/geos/es.html?Transportation	</v>
      <v xml:space="preserve">	</v>
    </spb>
    <spb s="73">
      <v>0</v>
      <v>580</v>
      <v>581</v>
      <v>582</v>
      <v>4</v>
      <v>5</v>
      <v>582</v>
      <v>583</v>
      <v>583</v>
      <v>584</v>
      <v>585</v>
      <v>583</v>
      <v>586</v>
      <v>587</v>
      <v>11</v>
      <v>580</v>
      <v>587</v>
      <v>12</v>
      <v>583</v>
      <v>587</v>
      <v>13</v>
      <v>14</v>
      <v>15</v>
      <v>587</v>
      <v>587</v>
      <v>585</v>
      <v>587</v>
      <v>16</v>
      <v>17</v>
      <v>18</v>
      <v>46</v>
      <v>587</v>
      <v>587</v>
      <v>587</v>
      <v>587</v>
      <v>587</v>
      <v>587</v>
      <v>587</v>
      <v>587</v>
      <v>587</v>
      <v>587</v>
      <v>587</v>
      <v>19</v>
    </spb>
    <spb s="2">
      <v>33</v>
      <v>Name</v>
      <v>LearnMoreOnLink</v>
    </spb>
    <spb s="12">
      <v>2019</v>
      <v>2019</v>
      <v>square km</v>
      <v>per thousand (2018)</v>
      <v>2019</v>
      <v>2019</v>
      <v>2018</v>
      <v>per liter (2016)</v>
      <v>2019</v>
      <v>years (2018)</v>
      <v>2018</v>
      <v>per thousand (2018)</v>
      <v>2019</v>
      <v>2017</v>
      <v>2016</v>
      <v>2019</v>
      <v>2016</v>
      <v>2016</v>
      <v>kilotons per year (2016)</v>
      <v>deaths per 100,000 (2017)</v>
      <v>kWh (2014)</v>
      <v>2014</v>
      <v>2018</v>
      <v>2018</v>
      <v>2018</v>
      <v>2018</v>
      <v>2018</v>
      <v>2015</v>
      <v>2018</v>
      <v>2018</v>
      <v>2018</v>
      <v>2018</v>
      <v>2019</v>
    </spb>
    <spb s="0">
      <v xml:space="preserve">Wikipedia	Cia	travel.state.gov	</v>
      <v xml:space="preserve">CC-BY-SA			</v>
      <v xml:space="preserve">http://en.wikipedia.org/wiki/Equatorial_Guinea	https://www.cia.gov/library/publications/the-world-factbook/geos/ek.html?Transportation	https://travel.state.gov/content/travel/en/international-travel/International-Travel-Country-Information-Pages/EquatorialGuinea.html	</v>
      <v xml:space="preserve">http://creativecommons.org/licenses/by-sa/3.0/			</v>
    </spb>
    <spb s="0">
      <v xml:space="preserve">Wikipedia	Cia	</v>
      <v xml:space="preserve">CC-BY-SA		</v>
      <v xml:space="preserve">http://es.wikipedia.org/wiki/Guinea_Ecuatorial	https://www.cia.gov/library/publications/the-world-factbook/geos/ek.html?Transportation	</v>
      <v xml:space="preserve">http://creativecommons.org/licenses/by-sa/3.0/		</v>
    </spb>
    <spb s="0">
      <v xml:space="preserve">Wikipedia	Wikipedia	travel.state.gov	</v>
      <v xml:space="preserve">CC-BY-SA	CC-BY-SA		</v>
      <v xml:space="preserve">http://en.wikipedia.org/wiki/Equatorial_Guinea	https://en.wikipedia.org/wiki/Equatorial_Guinea	https://travel.state.gov/content/travel/en/international-travel/International-Travel-Country-Information-Pages/EquatorialGuinea.html	</v>
      <v xml:space="preserve">http://creativecommons.org/licenses/by-sa/3.0/	http://creativecommons.org/licenses/by-sa/3.0/		</v>
    </spb>
    <spb s="0">
      <v xml:space="preserve">Wikipedia	</v>
      <v xml:space="preserve">CC-BY-SA	</v>
      <v xml:space="preserve">http://en.wikipedia.org/wiki/Equatorial_Guinea	</v>
      <v xml:space="preserve">http://creativecommons.org/licenses/by-sa/3.0/	</v>
    </spb>
    <spb s="0">
      <v xml:space="preserve">Wikipedia	Cia	</v>
      <v xml:space="preserve">CC-BY-SA		</v>
      <v xml:space="preserve">http://en.wikipedia.org/wiki/Equatorial_Guinea	https://www.cia.gov/library/publications/the-world-factbook/geos/ek.html?Transportation	</v>
      <v xml:space="preserve">http://creativecommons.org/licenses/by-sa/3.0/		</v>
    </spb>
    <spb s="0">
      <v xml:space="preserve">travel.state.gov	</v>
      <v xml:space="preserve">	</v>
      <v xml:space="preserve">https://travel.state.gov/content/travel/en/international-travel/International-Travel-Country-Information-Pages/EquatorialGuinea.html	</v>
      <v xml:space="preserve">	</v>
    </spb>
    <spb s="0">
      <v xml:space="preserve">Cia	</v>
      <v xml:space="preserve">	</v>
      <v xml:space="preserve">https://www.cia.gov/library/publications/the-world-factbook/geos/ek.html?Transportation	</v>
      <v xml:space="preserve">	</v>
    </spb>
    <spb s="74">
      <v>0</v>
      <v>591</v>
      <v>592</v>
      <v>593</v>
      <v>4</v>
      <v>5</v>
      <v>593</v>
      <v>594</v>
      <v>594</v>
      <v>595</v>
      <v>595</v>
      <v>594</v>
      <v>594</v>
      <v>596</v>
      <v>597</v>
      <v>11</v>
      <v>597</v>
      <v>12</v>
      <v>594</v>
      <v>597</v>
      <v>13</v>
      <v>14</v>
      <v>15</v>
      <v>597</v>
      <v>597</v>
      <v>595</v>
      <v>597</v>
      <v>16</v>
      <v>17</v>
      <v>18</v>
      <v>597</v>
      <v>597</v>
      <v>597</v>
      <v>597</v>
      <v>19</v>
    </spb>
    <spb s="2">
      <v>34</v>
      <v>Name</v>
      <v>LearnMoreOnLink</v>
    </spb>
    <spb s="75">
      <v>2019</v>
      <v>2019</v>
      <v>square km</v>
      <v>per thousand (2018)</v>
      <v>2019</v>
      <v>2019</v>
      <v>2018</v>
      <v>2019</v>
      <v>years (2018)</v>
      <v>2018</v>
      <v>per thousand (2018)</v>
      <v>2019</v>
      <v>2017</v>
      <v>2016</v>
      <v>2019</v>
      <v>2016</v>
      <v>2017</v>
      <v>kilotons per year (2016)</v>
      <v>deaths per 100,000 (2017)</v>
      <v>2007</v>
      <v>2015</v>
      <v>2015</v>
      <v>2000</v>
      <v>2019</v>
    </spb>
    <spb s="0">
      <v xml:space="preserve">Wikipedia	Cia	travel.state.gov	</v>
      <v xml:space="preserve">CC-BY-SA			</v>
      <v xml:space="preserve">http://en.wikipedia.org/wiki/Estonia	https://www.cia.gov/library/publications/the-world-factbook/geos/en.html?Transportation	https://travel.state.gov/content/travel/en/international-travel/International-Travel-Country-Information-Pages/Estonia.html	</v>
      <v xml:space="preserve">http://creativecommons.org/licenses/by-sa/3.0/			</v>
    </spb>
    <spb s="0">
      <v xml:space="preserve">Wikipedia	Cia	</v>
      <v xml:space="preserve">CC-BY-SA		</v>
      <v xml:space="preserve">http://es.wikipedia.org/wiki/Estonia	https://www.cia.gov/library/publications/the-world-factbook/geos/en.html?Transportation	</v>
      <v xml:space="preserve">http://creativecommons.org/licenses/by-sa/3.0/		</v>
    </spb>
    <spb s="0">
      <v xml:space="preserve">Wikipedia	Wikipedia	Cia	travel.state.gov	Sec	</v>
      <v xml:space="preserve">CC-BY-SA	CC-BY-SA				</v>
      <v xml:space="preserve">http://en.wikipedia.org/wiki/Estonia	https://en.wikipedia.org/wiki/Estonia	https://www.cia.gov/library/publications/the-world-factbook/geos/en.html?Transportation	https://travel.state.gov/content/travel/en/international-travel/International-Travel-Country-Information-Pages/Estonia.html	https://www.sec.gov/cgi-bin/browse-edgar?action=getcompany&amp;CIK=0001765048	</v>
      <v xml:space="preserve">http://creativecommons.org/licenses/by-sa/3.0/	http://creativecommons.org/licenses/by-sa/3.0/				</v>
    </spb>
    <spb s="0">
      <v xml:space="preserve">Wikipedia	</v>
      <v xml:space="preserve">CC-BY-SA	</v>
      <v xml:space="preserve">http://en.wikipedia.org/wiki/Estonia	</v>
      <v xml:space="preserve">http://creativecommons.org/licenses/by-sa/3.0/	</v>
    </spb>
    <spb s="0">
      <v xml:space="preserve">Wikipedia	Cia	</v>
      <v xml:space="preserve">CC-BY-SA		</v>
      <v xml:space="preserve">http://en.wikipedia.org/wiki/Estonia	https://www.cia.gov/library/publications/the-world-factbook/geos/en.html?Transportation	</v>
      <v xml:space="preserve">http://creativecommons.org/licenses/by-sa/3.0/		</v>
    </spb>
    <spb s="0">
      <v xml:space="preserve">Wikipedia	Wikipedia	Cia	travel.state.gov	Sec	</v>
      <v xml:space="preserve">CC-BY-SA	CC-BY-SA				</v>
      <v xml:space="preserve">http://en.wikipedia.org/wiki/Estonia	http://fr.wikipedia.org/wiki/Estonie	https://www.cia.gov/library/publications/the-world-factbook/geos/en.html?Transportation	https://travel.state.gov/content/travel/en/international-travel/International-Travel-Country-Information-Pages/Estonia.html	https://www.sec.gov/cgi-bin/browse-edgar?action=getcompany&amp;CIK=0001765048	</v>
      <v xml:space="preserve">http://creativecommons.org/licenses/by-sa/3.0/	http://creativecommons.org/licenses/by-sa/3.0/				</v>
    </spb>
    <spb s="0">
      <v xml:space="preserve">travel.state.gov	</v>
      <v xml:space="preserve">	</v>
      <v xml:space="preserve">https://travel.state.gov/content/travel/en/international-travel/International-Travel-Country-Information-Pages/Estonia.html	</v>
      <v xml:space="preserve">	</v>
    </spb>
    <spb s="0">
      <v xml:space="preserve">Cia	</v>
      <v xml:space="preserve">	</v>
      <v xml:space="preserve">https://www.cia.gov/library/publications/the-world-factbook/geos/en.html?Transportation	</v>
      <v xml:space="preserve">	</v>
    </spb>
    <spb s="19">
      <v>0</v>
      <v>601</v>
      <v>602</v>
      <v>603</v>
      <v>4</v>
      <v>604</v>
      <v>603</v>
      <v>604</v>
      <v>604</v>
      <v>605</v>
      <v>606</v>
      <v>604</v>
      <v>604</v>
      <v>607</v>
      <v>608</v>
      <v>11</v>
      <v>601</v>
      <v>608</v>
      <v>12</v>
      <v>604</v>
      <v>608</v>
      <v>13</v>
      <v>14</v>
      <v>15</v>
      <v>608</v>
      <v>608</v>
      <v>606</v>
      <v>608</v>
      <v>16</v>
      <v>17</v>
      <v>18</v>
      <v>46</v>
      <v>608</v>
      <v>608</v>
      <v>608</v>
      <v>608</v>
      <v>608</v>
      <v>608</v>
      <v>608</v>
      <v>608</v>
      <v>608</v>
      <v>608</v>
      <v>608</v>
      <v>19</v>
    </spb>
    <spb s="12">
      <v>2019</v>
      <v>2019</v>
      <v>square km</v>
      <v>per thousand (2018)</v>
      <v>2021</v>
      <v>2019</v>
      <v>2018</v>
      <v>per liter (2016)</v>
      <v>2019</v>
      <v>years (2018)</v>
      <v>2018</v>
      <v>per thousand (2018)</v>
      <v>2019</v>
      <v>2017</v>
      <v>2016</v>
      <v>2019</v>
      <v>2016</v>
      <v>2018</v>
      <v>kilotons per year (2016)</v>
      <v>deaths per 100,000 (2017)</v>
      <v>kWh (2014)</v>
      <v>2015</v>
      <v>2017</v>
      <v>2017</v>
      <v>2017</v>
      <v>2017</v>
      <v>2017</v>
      <v>2015</v>
      <v>2017</v>
      <v>2017</v>
      <v>2017</v>
      <v>2017</v>
      <v>2019</v>
    </spb>
    <spb s="0">
      <v xml:space="preserve">Wikipedia	Wikipedia	travel.state.gov	</v>
      <v xml:space="preserve">CC-BY-SA	CC-BY-SA		</v>
      <v xml:space="preserve">http://en.wikipedia.org/wiki/Eswatini	http://en.wikipedia.org/wiki/Swaziland	https://travel.state.gov/content/travel/en/international-travel/International-Travel-Country-Information-Pages/Eswatini.html	</v>
      <v xml:space="preserve">http://creativecommons.org/licenses/by-sa/3.0/	http://creativecommons.org/licenses/by-sa/3.0/		</v>
    </spb>
    <spb s="0">
      <v xml:space="preserve">Wikipedia	Wikipedia	Cia	</v>
      <v xml:space="preserve">CC-BY-SA	CC-BY-SA		</v>
      <v xml:space="preserve">http://en.wikipedia.org/wiki/Eswatini	http://es.wikipedia.org/wiki/Suazilandia	https://www.cia.gov/library/publications/the-world-factbook/geos/wz.html?Transportation	</v>
      <v xml:space="preserve">http://creativecommons.org/licenses/by-sa/3.0/	http://creativecommons.org/licenses/by-sa/3.0/		</v>
    </spb>
    <spb s="0">
      <v xml:space="preserve">Wikipedia	Wikipedia	Wikipedia	travel.state.gov	</v>
      <v xml:space="preserve">CC-BY-SA	CC-BY-SA	CC-BY-SA		</v>
      <v xml:space="preserve">http://en.wikipedia.org/wiki/Eswatini	http://en.wikipedia.org/wiki/Swaziland	https://en.wikipedia.org/wiki/Eswatini	https://travel.state.gov/content/travel/en/international-travel/International-Travel-Country-Information-Pages/Eswatini.html	</v>
      <v xml:space="preserve">http://creativecommons.org/licenses/by-sa/3.0/	http://creativecommons.org/licenses/by-sa/3.0/	http://creativecommons.org/licenses/by-sa/3.0/		</v>
    </spb>
    <spb s="0">
      <v xml:space="preserve">Wikipedia	</v>
      <v xml:space="preserve">CC-BY-SA	</v>
      <v xml:space="preserve">http://en.wikipedia.org/wiki/Eswatini	</v>
      <v xml:space="preserve">http://creativecommons.org/licenses/by-sa/3.0/	</v>
    </spb>
    <spb s="0">
      <v xml:space="preserve">Wikipedia	Wikipedia	</v>
      <v xml:space="preserve">CC-BY-SA	CC-BY-SA	</v>
      <v xml:space="preserve">http://en.wikipedia.org/wiki/Eswatini	http://en.wikipedia.org/wiki/Swaziland	</v>
      <v xml:space="preserve">http://creativecommons.org/licenses/by-sa/3.0/	http://creativecommons.org/licenses/by-sa/3.0/	</v>
    </spb>
    <spb s="0">
      <v xml:space="preserve">Wikipedia	Wikipedia	Cia	</v>
      <v xml:space="preserve">CC-BY-SA	CC-BY-SA		</v>
      <v xml:space="preserve">http://en.wikipedia.org/wiki/Eswatini	http://en.wikipedia.org/wiki/Swaziland	https://www.cia.gov/library/publications/the-world-factbook/geos/wz.html?Transportation	</v>
      <v xml:space="preserve">http://creativecommons.org/licenses/by-sa/3.0/	http://creativecommons.org/licenses/by-sa/3.0/		</v>
    </spb>
    <spb s="0">
      <v xml:space="preserve">Wikipedia	Wikipedia	Wikipedia	travel.state.gov	</v>
      <v xml:space="preserve">CC-BY-SA	CC-BY-SA	CC-BY-SA		</v>
      <v xml:space="preserve">http://en.wikipedia.org/wiki/Eswatini	http://en.wikipedia.org/wiki/Swaziland	http://fr.wikipedia.org/wiki/Swaziland	https://travel.state.gov/content/travel/en/international-travel/International-Travel-Country-Information-Pages/Eswatini.html	</v>
      <v xml:space="preserve">http://creativecommons.org/licenses/by-sa/3.0/	http://creativecommons.org/licenses/by-sa/3.0/	http://creativecommons.org/licenses/by-sa/3.0/		</v>
    </spb>
    <spb s="0">
      <v xml:space="preserve">Cia	</v>
      <v xml:space="preserve">	</v>
      <v xml:space="preserve">https://www.cia.gov/library/publications/the-world-factbook/geos/wz.html?Transportation	</v>
      <v xml:space="preserve">	</v>
    </spb>
    <spb s="76">
      <v>611</v>
      <v>612</v>
      <v>613</v>
      <v>614</v>
      <v>613</v>
      <v>615</v>
      <v>616</v>
      <v>617</v>
      <v>615</v>
      <v>618</v>
      <v>617</v>
      <v>618</v>
    </spb>
    <spb s="2">
      <v>35</v>
      <v>Name</v>
      <v>LearnMoreOnLink</v>
    </spb>
    <spb s="77">
      <v>2013</v>
      <v>square km</v>
      <v>2017</v>
      <v>2012</v>
      <v>2015</v>
    </spb>
    <spb s="0">
      <v xml:space="preserve">Wikipedia	</v>
      <v xml:space="preserve">Public domain	</v>
      <v xml:space="preserve">http://zh.wikipedia.org/wiki/史瓦帝尼	</v>
      <v xml:space="preserve">http://en.wikipedia.org/wiki/Public_domain	</v>
    </spb>
    <spb s="0">
      <v xml:space="preserve">Wikipedia	Cia	travel.state.gov	</v>
      <v xml:space="preserve">CC-BY-SA			</v>
      <v xml:space="preserve">http://en.wikipedia.org/wiki/Ethiopia	https://www.cia.gov/library/publications/the-world-factbook/geos/et.html?Transportation	https://travel.state.gov/content/travel/en/international-travel/International-Travel-Country-Information-Pages/Ethiopia.html	</v>
      <v xml:space="preserve">http://creativecommons.org/licenses/by-sa/3.0/			</v>
    </spb>
    <spb s="0">
      <v xml:space="preserve">Wikipedia	Cia	</v>
      <v xml:space="preserve">CC-BY-SA		</v>
      <v xml:space="preserve">http://en.wikipedia.org/wiki/Ethiopia	https://www.cia.gov/library/publications/the-world-factbook/geos/et.html?Transportation	</v>
      <v xml:space="preserve">http://creativecommons.org/licenses/by-sa/3.0/		</v>
    </spb>
    <spb s="0">
      <v xml:space="preserve">Wikipedia	Wikipedia	travel.state.gov	</v>
      <v xml:space="preserve">CC-BY-SA	CC-BY-SA		</v>
      <v xml:space="preserve">http://en.wikipedia.org/wiki/Ethiopia	https://en.wikipedia.org/wiki/Ethiopia	https://travel.state.gov/content/travel/en/international-travel/International-Travel-Country-Information-Pages/Ethiopia.html	</v>
      <v xml:space="preserve">http://creativecommons.org/licenses/by-sa/3.0/	http://creativecommons.org/licenses/by-sa/3.0/		</v>
    </spb>
    <spb s="0">
      <v xml:space="preserve">Wikipedia	</v>
      <v xml:space="preserve">CC-BY-SA	</v>
      <v xml:space="preserve">http://en.wikipedia.org/wiki/Ethiopia	</v>
      <v xml:space="preserve">http://creativecommons.org/licenses/by-sa/3.0/	</v>
    </spb>
    <spb s="0">
      <v xml:space="preserve">travel.state.gov	</v>
      <v xml:space="preserve">	</v>
      <v xml:space="preserve">https://travel.state.gov/content/travel/en/international-travel/International-Travel-Country-Information-Pages/Ethiopia.html	</v>
      <v xml:space="preserve">	</v>
    </spb>
    <spb s="0">
      <v xml:space="preserve">Cia	</v>
      <v xml:space="preserve">	</v>
      <v xml:space="preserve">https://www.cia.gov/library/publications/the-world-factbook/geos/et.html?Transportation	</v>
      <v xml:space="preserve">	</v>
    </spb>
    <spb s="78">
      <v>0</v>
      <v>623</v>
      <v>624</v>
      <v>625</v>
      <v>4</v>
      <v>5</v>
      <v>625</v>
      <v>626</v>
      <v>626</v>
      <v>624</v>
      <v>623</v>
      <v>626</v>
      <v>627</v>
      <v>628</v>
      <v>11</v>
      <v>623</v>
      <v>628</v>
      <v>12</v>
      <v>626</v>
      <v>628</v>
      <v>13</v>
      <v>14</v>
      <v>15</v>
      <v>628</v>
      <v>628</v>
      <v>623</v>
      <v>628</v>
      <v>16</v>
      <v>17</v>
      <v>18</v>
      <v>46</v>
      <v>628</v>
      <v>628</v>
      <v>628</v>
      <v>628</v>
      <v>628</v>
      <v>628</v>
      <v>628</v>
      <v>628</v>
      <v>628</v>
      <v>628</v>
      <v>628</v>
      <v>19</v>
    </spb>
    <spb s="2">
      <v>36</v>
      <v>Name</v>
      <v>LearnMoreOnLink</v>
    </spb>
    <spb s="12">
      <v>2019</v>
      <v>2019</v>
      <v>square km</v>
      <v>per thousand (2018)</v>
      <v>2019</v>
      <v>2019</v>
      <v>2018</v>
      <v>per liter (2016)</v>
      <v>2019</v>
      <v>years (2018)</v>
      <v>2018</v>
      <v>per thousand (2018)</v>
      <v>2019</v>
      <v>2017</v>
      <v>2016</v>
      <v>2019</v>
      <v>2016</v>
      <v>2018</v>
      <v>kilotons per year (2016)</v>
      <v>deaths per 100,000 (2017)</v>
      <v>kWh (2014)</v>
      <v>2014</v>
      <v>2015</v>
      <v>2015</v>
      <v>2015</v>
      <v>2015</v>
      <v>2015</v>
      <v>2015</v>
      <v>2015</v>
      <v>2015</v>
      <v>2015</v>
      <v>2014</v>
      <v>2019</v>
    </spb>
    <spb s="0">
      <v xml:space="preserve">Wikipedia	</v>
      <v xml:space="preserve">Public domain	</v>
      <v xml:space="preserve">http://en.wikipedia.org/wiki/Ethiopia	</v>
      <v xml:space="preserve">http://en.wikipedia.org/wiki/Public_domain	</v>
    </spb>
    <spb s="0">
      <v xml:space="preserve">Wikipedia	Cia	travel.state.gov	</v>
      <v xml:space="preserve">CC-BY-SA			</v>
      <v xml:space="preserve">http://en.wikipedia.org/wiki/Fiji	https://www.cia.gov/library/publications/the-world-factbook/geos/fj.html?Transportation	https://travel.state.gov/content/travel/en/international-travel/International-Travel-Country-Information-Pages/Fiji.html	</v>
      <v xml:space="preserve">http://creativecommons.org/licenses/by-sa/3.0/			</v>
    </spb>
    <spb s="0">
      <v xml:space="preserve">Wikipedia	Wikipedia	Cia	</v>
      <v xml:space="preserve">CC-BY-SA	CC-BY-SA		</v>
      <v xml:space="preserve">http://en.wikipedia.org/wiki/Fiji	http://es.wikipedia.org/wiki/Fiyi	https://www.cia.gov/library/publications/the-world-factbook/geos/fj.html?Transportation	</v>
      <v xml:space="preserve">http://creativecommons.org/licenses/by-sa/3.0/	http://creativecommons.org/licenses/by-sa/3.0/		</v>
    </spb>
    <spb s="0">
      <v xml:space="preserve">Wikipedia	Cia	Wikipedia	travel.state.gov	</v>
      <v xml:space="preserve">CC-BY-SA		CC-BY-SA		</v>
      <v xml:space="preserve">http://en.wikipedia.org/wiki/Fiji	https://www.cia.gov/library/publications/the-world-factbook/geos/fj.html?Transportation	https://en.wikipedia.org/wiki/Fiji	https://travel.state.gov/content/travel/en/international-travel/International-Travel-Country-Information-Pages/Fiji.html	</v>
      <v xml:space="preserve">http://creativecommons.org/licenses/by-sa/3.0/		http://creativecommons.org/licenses/by-sa/3.0/		</v>
    </spb>
    <spb s="0">
      <v xml:space="preserve">Wikipedia	</v>
      <v xml:space="preserve">CC-BY-SA	</v>
      <v xml:space="preserve">http://en.wikipedia.org/wiki/Fiji	</v>
      <v xml:space="preserve">http://creativecommons.org/licenses/by-sa/3.0/	</v>
    </spb>
    <spb s="0">
      <v xml:space="preserve">Wikipedia	Cia	</v>
      <v xml:space="preserve">CC-BY-SA		</v>
      <v xml:space="preserve">http://en.wikipedia.org/wiki/Fiji	https://www.cia.gov/library/publications/the-world-factbook/geos/fj.html?Transportation	</v>
      <v xml:space="preserve">http://creativecommons.org/licenses/by-sa/3.0/		</v>
    </spb>
    <spb s="0">
      <v xml:space="preserve">Wikipedia	Wikipedia	Cia	travel.state.gov	</v>
      <v xml:space="preserve">CC-BY-SA	CC-BY-SA			</v>
      <v xml:space="preserve">http://en.wikipedia.org/wiki/Fiji	http://fr.wikipedia.org/wiki/Fidji	https://www.cia.gov/library/publications/the-world-factbook/geos/fj.html?Transportation	https://travel.state.gov/content/travel/en/international-travel/International-Travel-Country-Information-Pages/Fiji.html	</v>
      <v xml:space="preserve">http://creativecommons.org/licenses/by-sa/3.0/	http://creativecommons.org/licenses/by-sa/3.0/			</v>
    </spb>
    <spb s="0">
      <v xml:space="preserve">Cia	</v>
      <v xml:space="preserve">	</v>
      <v xml:space="preserve">https://www.cia.gov/library/publications/the-world-factbook/geos/fj.html?Transportation	</v>
      <v xml:space="preserve">	</v>
    </spb>
    <spb s="51">
      <v>0</v>
      <v>633</v>
      <v>634</v>
      <v>635</v>
      <v>4</v>
      <v>5</v>
      <v>635</v>
      <v>636</v>
      <v>636</v>
      <v>637</v>
      <v>638</v>
      <v>636</v>
      <v>636</v>
      <v>639</v>
      <v>11</v>
      <v>633</v>
      <v>639</v>
      <v>12</v>
      <v>636</v>
      <v>639</v>
      <v>13</v>
      <v>14</v>
      <v>15</v>
      <v>639</v>
      <v>639</v>
      <v>638</v>
      <v>639</v>
      <v>16</v>
      <v>17</v>
      <v>18</v>
      <v>639</v>
      <v>639</v>
      <v>639</v>
      <v>639</v>
      <v>639</v>
      <v>639</v>
      <v>639</v>
      <v>639</v>
      <v>639</v>
      <v>639</v>
      <v>639</v>
      <v>19</v>
    </spb>
    <spb s="38">
      <v>2019</v>
      <v>2019</v>
      <v>square km</v>
      <v>per thousand (2018)</v>
      <v>2019</v>
      <v>2019</v>
      <v>2018</v>
      <v>per liter (2016)</v>
      <v>2019</v>
      <v>years (2018)</v>
      <v>2018</v>
      <v>per thousand (2018)</v>
      <v>2019</v>
      <v>2017</v>
      <v>2016</v>
      <v>2019</v>
      <v>2016</v>
      <v>2015</v>
      <v>kilotons per year (2016)</v>
      <v>deaths per 100,000 (2017)</v>
      <v>2007</v>
      <v>2013</v>
      <v>2013</v>
      <v>2013</v>
      <v>2013</v>
      <v>2013</v>
      <v>2015</v>
      <v>2013</v>
      <v>2013</v>
      <v>2016</v>
      <v>2005</v>
      <v>2019</v>
    </spb>
    <spb s="0">
      <v xml:space="preserve">Wikipedia	Cia	travel.state.gov	</v>
      <v xml:space="preserve">CC-BY-SA			</v>
      <v xml:space="preserve">http://en.wikipedia.org/wiki/Finland	https://www.cia.gov/library/publications/the-world-factbook/geos/fi.html?Transportation	https://travel.state.gov/content/travel/en/international-travel/International-Travel-Country-Information-Pages/Finland.html	</v>
      <v xml:space="preserve">http://creativecommons.org/licenses/by-sa/3.0/			</v>
    </spb>
    <spb s="0">
      <v xml:space="preserve">Wikipedia	Wikipedia	Cia	</v>
      <v xml:space="preserve">CC-BY-SA	CC-BY-SA		</v>
      <v xml:space="preserve">http://es.wikipedia.org/wiki/Finlandia	http://fr.wikipedia.org/wiki/Finlande	https://www.cia.gov/library/publications/the-world-factbook/geos/fi.html?Transportation	</v>
      <v xml:space="preserve">http://creativecommons.org/licenses/by-sa/3.0/	http://creativecommons.org/licenses/by-sa/3.0/		</v>
    </spb>
    <spb s="0">
      <v xml:space="preserve">Wikipedia	Wikipedia	Cia	travel.state.gov	Sec	</v>
      <v xml:space="preserve">CC-BY-SA	CC-BY-SA				</v>
      <v xml:space="preserve">http://en.wikipedia.org/wiki/Finland	https://en.wikipedia.org/wiki/Finland	https://www.cia.gov/library/publications/the-world-factbook/geos/fi.html?Transportation	https://travel.state.gov/content/travel/en/international-travel/International-Travel-Country-Information-Pages/Finland.html	https://www.sec.gov/cgi-bin/browse-edgar?action=getcompany&amp;CIK=0001844891	</v>
      <v xml:space="preserve">http://creativecommons.org/licenses/by-sa/3.0/	http://creativecommons.org/licenses/by-sa/3.0/				</v>
    </spb>
    <spb s="0">
      <v xml:space="preserve">Wikipedia	</v>
      <v xml:space="preserve">CC-BY-SA	</v>
      <v xml:space="preserve">http://en.wikipedia.org/wiki/Finland	</v>
      <v xml:space="preserve">http://creativecommons.org/licenses/by-sa/3.0/	</v>
    </spb>
    <spb s="0">
      <v xml:space="preserve">Wikipedia	Cia	</v>
      <v xml:space="preserve">CC-BY-SA		</v>
      <v xml:space="preserve">http://en.wikipedia.org/wiki/Finland	https://www.cia.gov/library/publications/the-world-factbook/geos/fi.html?Transportation	</v>
      <v xml:space="preserve">http://creativecommons.org/licenses/by-sa/3.0/		</v>
    </spb>
    <spb s="0">
      <v xml:space="preserve">Wikipedia	Wikipedia	Wikipedia	Cia	Wikipedia	travel.state.gov	Sec	</v>
      <v xml:space="preserve">CC-BY-SA	CC-BY-SA	CC-BY-SA		CC-BY-SA			</v>
      <v xml:space="preserve">http://en.wikipedia.org/wiki/Finland	https://en.wikipedia.org/wiki/Finland	http://fr.wikipedia.org/wiki/Finlande	https://www.cia.gov/library/publications/the-world-factbook/geos/fi.html?Transportation	http://en.wikipedia.org/wiki/Finnishness	https://travel.state.gov/content/travel/en/international-travel/International-Travel-Country-Information-Pages/Finland.html	https://www.sec.gov/cgi-bin/browse-edgar?action=getcompany&amp;CIK=0001844891	</v>
      <v xml:space="preserve">http://creativecommons.org/licenses/by-sa/3.0/	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https://travel.state.gov/content/travel/en/international-travel/International-Travel-Country-Information-Pages/Finland.html	</v>
      <v xml:space="preserve">	</v>
    </spb>
    <spb s="0">
      <v xml:space="preserve">Cia	</v>
      <v xml:space="preserve">	</v>
      <v xml:space="preserve">https://www.cia.gov/library/publications/the-world-factbook/geos/fi.html?Transportation	</v>
      <v xml:space="preserve">	</v>
    </spb>
    <spb s="0">
      <v xml:space="preserve">Wikipedia	Wikipedia	</v>
      <v xml:space="preserve">CC-BY-SA	CC-BY-SA	</v>
      <v xml:space="preserve">http://en.wikipedia.org/wiki/Finland	http://en.wikipedia.org/wiki/Finnishness	</v>
      <v xml:space="preserve">http://creativecommons.org/licenses/by-sa/3.0/	http://creativecommons.org/licenses/by-sa/3.0/	</v>
    </spb>
    <spb s="26">
      <v>0</v>
      <v>642</v>
      <v>643</v>
      <v>644</v>
      <v>4</v>
      <v>5</v>
      <v>644</v>
      <v>645</v>
      <v>645</v>
      <v>646</v>
      <v>647</v>
      <v>645</v>
      <v>648</v>
      <v>649</v>
      <v>11</v>
      <v>642</v>
      <v>649</v>
      <v>12</v>
      <v>650</v>
      <v>649</v>
      <v>13</v>
      <v>14</v>
      <v>15</v>
      <v>649</v>
      <v>649</v>
      <v>647</v>
      <v>649</v>
      <v>16</v>
      <v>17</v>
      <v>18</v>
      <v>46</v>
      <v>649</v>
      <v>642</v>
      <v>649</v>
      <v>649</v>
      <v>649</v>
      <v>649</v>
      <v>649</v>
      <v>649</v>
      <v>649</v>
      <v>649</v>
      <v>649</v>
      <v>649</v>
      <v>19</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Cia	</v>
      <v xml:space="preserve">CC-BY-SA		</v>
      <v xml:space="preserve">http://en.wikipedia.org/wiki/France	https://www.cia.gov/library/publications/the-world-factbook/geos/fr.html?Transportation	</v>
      <v xml:space="preserve">http://creativecommons.org/licenses/by-sa/3.0/		</v>
    </spb>
    <spb s="0">
      <v xml:space="preserve">Wikipedia	Wikipedia	Cia	travel.state.gov	Sec	</v>
      <v xml:space="preserve">CC-BY-SA	CC-BY-SA				</v>
      <v xml:space="preserve">http://en.wikipedia.org/wiki/France	https://en.wikipedia.org/wiki/France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Wikipedia	</v>
      <v xml:space="preserve">CC-BY-SA	</v>
      <v xml:space="preserve">http://en.wikipedia.org/wiki/France	</v>
      <v xml:space="preserve">http://creativecommons.org/licenses/by-sa/3.0/	</v>
    </spb>
    <spb s="0">
      <v xml:space="preserve">Wikipedia	Wikipedia	Cia	travel.state.gov	Sec	</v>
      <v xml:space="preserve">CC-BY-SA	CC-BY-SA				</v>
      <v xml:space="preserve">http://en.wikipedia.org/wiki/France	http://fr.wikipedia.org/wiki/France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Cia	</v>
      <v xml:space="preserve">	</v>
      <v xml:space="preserve">https://www.cia.gov/library/publications/the-world-factbook/geos/fr.html?Transportation	</v>
      <v xml:space="preserve">	</v>
    </spb>
    <spb s="79">
      <v>0</v>
      <v>652</v>
      <v>653</v>
      <v>654</v>
      <v>4</v>
      <v>5</v>
      <v>654</v>
      <v>655</v>
      <v>655</v>
      <v>653</v>
      <v>656</v>
      <v>655</v>
      <v>657</v>
      <v>11</v>
      <v>652</v>
      <v>657</v>
      <v>12</v>
      <v>655</v>
      <v>657</v>
      <v>13</v>
      <v>14</v>
      <v>15</v>
      <v>657</v>
      <v>657</v>
      <v>656</v>
      <v>657</v>
      <v>16</v>
      <v>17</v>
      <v>18</v>
      <v>46</v>
      <v>657</v>
      <v>652</v>
      <v>657</v>
      <v>657</v>
      <v>657</v>
      <v>657</v>
      <v>657</v>
      <v>657</v>
      <v>657</v>
      <v>657</v>
      <v>657</v>
      <v>657</v>
      <v>19</v>
    </spb>
    <spb s="14">
      <v>2019</v>
      <v>2019</v>
      <v>square km</v>
      <v>per thousand (2018)</v>
      <v>2019</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Cia	travel.state.gov	</v>
      <v xml:space="preserve">CC-BY-SA			</v>
      <v xml:space="preserve">http://en.wikipedia.org/wiki/Gabon	https://www.cia.gov/library/publications/the-world-factbook/geos/gb.html?Transportation	https://travel.state.gov/content/travel/en/international-travel/International-Travel-Country-Information-Pages/Gabon.html	</v>
      <v xml:space="preserve">http://creativecommons.org/licenses/by-sa/3.0/			</v>
    </spb>
    <spb s="0">
      <v xml:space="preserve">Wikipedia	Wikipedia	Cia	</v>
      <v xml:space="preserve">CC-BY-SA	CC-BY-SA		</v>
      <v xml:space="preserve">http://en.wikipedia.org/wiki/Gabon	http://fr.wikipedia.org/wiki/Gabon	https://www.cia.gov/library/publications/the-world-factbook/geos/gb.html?Transportation	</v>
      <v xml:space="preserve">http://creativecommons.org/licenses/by-sa/3.0/	http://creativecommons.org/licenses/by-sa/3.0/		</v>
    </spb>
    <spb s="0">
      <v xml:space="preserve">Wikipedia	Cia	Wikipedia	travel.state.gov	</v>
      <v xml:space="preserve">CC-BY-SA		CC-BY-SA		</v>
      <v xml:space="preserve">http://en.wikipedia.org/wiki/Gabon	https://www.cia.gov/library/publications/the-world-factbook/geos/gb.html?Transportation	https://en.wikipedia.org/wiki/Gabon	https://travel.state.gov/content/travel/en/international-travel/International-Travel-Country-Information-Pages/Gabon.html	</v>
      <v xml:space="preserve">http://creativecommons.org/licenses/by-sa/3.0/		http://creativecommons.org/licenses/by-sa/3.0/		</v>
    </spb>
    <spb s="0">
      <v xml:space="preserve">Wikipedia	</v>
      <v xml:space="preserve">CC-BY-SA	</v>
      <v xml:space="preserve">http://en.wikipedia.org/wiki/Gabon	</v>
      <v xml:space="preserve">http://creativecommons.org/licenses/by-sa/3.0/	</v>
    </spb>
    <spb s="0">
      <v xml:space="preserve">Wikipedia	Cia	</v>
      <v xml:space="preserve">CC-BY-SA		</v>
      <v xml:space="preserve">http://en.wikipedia.org/wiki/Gabon	https://www.cia.gov/library/publications/the-world-factbook/geos/gb.html?Transportation	</v>
      <v xml:space="preserve">http://creativecommons.org/licenses/by-sa/3.0/		</v>
    </spb>
    <spb s="0">
      <v xml:space="preserve">Wikipedia	Wikipedia	Cia	Wikipedia	travel.state.gov	</v>
      <v xml:space="preserve">CC-BY-SA	CC-BY-SA		CC-BY-SA		</v>
      <v xml:space="preserve">http://en.wikipedia.org/wiki/Gabon	http://fr.wikipedia.org/wiki/Gabon	https://www.cia.gov/library/publications/the-world-factbook/geos/gb.html?Transportation	http://ja.wikipedia.org/wiki/ガボンの地方行政区画	https://travel.state.gov/content/travel/en/international-travel/International-Travel-Country-Information-Pages/Gabon.html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https://travel.state.gov/content/travel/en/international-travel/International-Travel-Country-Information-Pages/Gabon.html	</v>
      <v xml:space="preserve">	</v>
    </spb>
    <spb s="0">
      <v xml:space="preserve">Cia	</v>
      <v xml:space="preserve">	</v>
      <v xml:space="preserve">https://www.cia.gov/library/publications/the-world-factbook/geos/gb.html?Transportation	</v>
      <v xml:space="preserve">	</v>
    </spb>
    <spb s="0">
      <v xml:space="preserve">Wikipedia	Wikipedia	</v>
      <v xml:space="preserve">CC-BY-SA	CC-BY-SA	</v>
      <v xml:space="preserve">http://en.wikipedia.org/wiki/Gabon	http://ja.wikipedia.org/wiki/ガボンの地方行政区画	</v>
      <v xml:space="preserve">http://creativecommons.org/licenses/by-sa/3.0/	http://creativecommons.org/licenses/by-sa/3.0/	</v>
    </spb>
    <spb s="19">
      <v>0</v>
      <v>660</v>
      <v>661</v>
      <v>662</v>
      <v>4</v>
      <v>5</v>
      <v>662</v>
      <v>663</v>
      <v>663</v>
      <v>664</v>
      <v>665</v>
      <v>663</v>
      <v>663</v>
      <v>666</v>
      <v>667</v>
      <v>11</v>
      <v>660</v>
      <v>667</v>
      <v>12</v>
      <v>668</v>
      <v>667</v>
      <v>13</v>
      <v>14</v>
      <v>15</v>
      <v>667</v>
      <v>667</v>
      <v>665</v>
      <v>667</v>
      <v>16</v>
      <v>17</v>
      <v>18</v>
      <v>46</v>
      <v>667</v>
      <v>667</v>
      <v>667</v>
      <v>667</v>
      <v>667</v>
      <v>667</v>
      <v>667</v>
      <v>667</v>
      <v>667</v>
      <v>667</v>
      <v>667</v>
      <v>19</v>
    </spb>
    <spb s="12">
      <v>2019</v>
      <v>2019</v>
      <v>square km</v>
      <v>per thousand (2018)</v>
      <v>2019</v>
      <v>2019</v>
      <v>2018</v>
      <v>per liter (2016)</v>
      <v>2019</v>
      <v>years (2018)</v>
      <v>2018</v>
      <v>per thousand (2018)</v>
      <v>2019</v>
      <v>2017</v>
      <v>2016</v>
      <v>2019</v>
      <v>2016</v>
      <v>2017</v>
      <v>kilotons per year (2016)</v>
      <v>deaths per 100,000 (2017)</v>
      <v>kWh (2014)</v>
      <v>2014</v>
      <v>2017</v>
      <v>2017</v>
      <v>2017</v>
      <v>2017</v>
      <v>2017</v>
      <v>2015</v>
      <v>2017</v>
      <v>2017</v>
      <v>2011</v>
      <v>2003</v>
      <v>2019</v>
    </spb>
    <spb s="0">
      <v xml:space="preserve">Wikipedia	Cia	travel.state.gov	</v>
      <v xml:space="preserve">CC-BY-SA			</v>
      <v xml:space="preserve">http://en.wikipedia.org/wiki/The_Gambia	https://www.cia.gov/library/publications/the-world-factbook/geos/ga.html?Transportation	https://travel.state.gov/content/travel/en/international-travel/International-Travel-Country-Information-Pages/TheGambia.html	</v>
      <v xml:space="preserve">http://creativecommons.org/licenses/by-sa/3.0/			</v>
    </spb>
    <spb s="0">
      <v xml:space="preserve">Wikipedia	Wikipedia	Cia	</v>
      <v xml:space="preserve">CC-BY-SA	CC-BY-SA		</v>
      <v xml:space="preserve">http://es.wikipedia.org/wiki/Gambia	http://fr.wikipedia.org/wiki/Gambie	https://www.cia.gov/library/publications/the-world-factbook/geos/ga.html?Transportation	</v>
      <v xml:space="preserve">http://creativecommons.org/licenses/by-sa/3.0/	http://creativecommons.org/licenses/by-sa/3.0/		</v>
    </spb>
    <spb s="0">
      <v xml:space="preserve">Wikipedia	Wikipedia	travel.state.gov	</v>
      <v xml:space="preserve">CC-BY-SA	CC-BY-SA		</v>
      <v xml:space="preserve">http://en.wikipedia.org/wiki/The_Gambia	https://en.wikipedia.org/wiki/The_Gambia	https://travel.state.gov/content/travel/en/international-travel/International-Travel-Country-Information-Pages/TheGambia.html	</v>
      <v xml:space="preserve">http://creativecommons.org/licenses/by-sa/3.0/	http://creativecommons.org/licenses/by-sa/3.0/		</v>
    </spb>
    <spb s="0">
      <v xml:space="preserve">Wikipedia	</v>
      <v xml:space="preserve">CC-BY-SA	</v>
      <v xml:space="preserve">http://en.wikipedia.org/wiki/The_Gambia	</v>
      <v xml:space="preserve">http://creativecommons.org/licenses/by-sa/3.0/	</v>
    </spb>
    <spb s="0">
      <v xml:space="preserve">Wikipedia	Cia	</v>
      <v xml:space="preserve">CC-BY-SA		</v>
      <v xml:space="preserve">http://en.wikipedia.org/wiki/The_Gambia	https://www.cia.gov/library/publications/the-world-factbook/geos/ga.html?Transportation	</v>
      <v xml:space="preserve">http://creativecommons.org/licenses/by-sa/3.0/		</v>
    </spb>
    <spb s="0">
      <v xml:space="preserve">Cia	</v>
      <v xml:space="preserve">	</v>
      <v xml:space="preserve">https://www.cia.gov/library/publications/the-world-factbook/geos/ga.html?Transportation	</v>
      <v xml:space="preserve">	</v>
    </spb>
    <spb s="0">
      <v xml:space="preserve">Wikipedia	Wikipedia	Cia	</v>
      <v xml:space="preserve">CC-BY-SA	CC-BY-SA		</v>
      <v xml:space="preserve">http://en.wikipedia.org/wiki/The_Gambia	http://fr.wikipedia.org/wiki/Gambie	https://www.cia.gov/library/publications/the-world-factbook/geos/ga.html?Transportation	</v>
      <v xml:space="preserve">http://creativecommons.org/licenses/by-sa/3.0/	http://creativecommons.org/licenses/by-sa/3.0/		</v>
    </spb>
    <spb s="80">
      <v>0</v>
      <v>671</v>
      <v>672</v>
      <v>673</v>
      <v>4</v>
      <v>5</v>
      <v>673</v>
      <v>674</v>
      <v>674</v>
      <v>675</v>
      <v>674</v>
      <v>674</v>
      <v>676</v>
      <v>11</v>
      <v>671</v>
      <v>676</v>
      <v>12</v>
      <v>674</v>
      <v>676</v>
      <v>13</v>
      <v>14</v>
      <v>15</v>
      <v>676</v>
      <v>676</v>
      <v>677</v>
      <v>676</v>
      <v>16</v>
      <v>17</v>
      <v>18</v>
      <v>676</v>
      <v>676</v>
      <v>676</v>
      <v>676</v>
      <v>676</v>
      <v>676</v>
      <v>676</v>
      <v>676</v>
      <v>676</v>
      <v>676</v>
      <v>676</v>
      <v>19</v>
    </spb>
    <spb s="38">
      <v>2019</v>
      <v>2019</v>
      <v>square km</v>
      <v>per thousand (2018)</v>
      <v>2019</v>
      <v>2019</v>
      <v>2018</v>
      <v>per liter (2016)</v>
      <v>2019</v>
      <v>years (2018)</v>
      <v>2009</v>
      <v>per thousand (2018)</v>
      <v>2019</v>
      <v>2017</v>
      <v>2016</v>
      <v>2019</v>
      <v>2016</v>
      <v>2015</v>
      <v>kilotons per year (2016)</v>
      <v>deaths per 100,000 (2017)</v>
      <v>2007</v>
      <v>2015</v>
      <v>2015</v>
      <v>2015</v>
      <v>2015</v>
      <v>2015</v>
      <v>2015</v>
      <v>2015</v>
      <v>2015</v>
      <v>2018</v>
      <v>2012</v>
      <v>2019</v>
    </spb>
    <spb s="0">
      <v xml:space="preserve">Wikipedia	Cia	travel.state.gov	</v>
      <v xml:space="preserve">CC-BY-SA			</v>
      <v xml:space="preserve">http://en.wikipedia.org/wiki/Georgia_(country)	https://www.cia.gov/library/publications/the-world-factbook/geos/gg.html?Transportation	https://travel.state.gov/content/travel/en/international-travel/International-Travel-Country-Information-Pages/Georgia.html	</v>
      <v xml:space="preserve">http://creativecommons.org/licenses/by-sa/3.0/			</v>
    </spb>
    <spb s="0">
      <v xml:space="preserve">Wikipedia	Wikipedia	Cia	</v>
      <v xml:space="preserve">CC-BY-SA	CC-BY-SA		</v>
      <v xml:space="preserve">http://en.wikipedia.org/wiki/Georgia_(country)	http://es.wikipedia.org/wiki/Georgia	https://www.cia.gov/library/publications/the-world-factbook/geos/gg.html?Transportation	</v>
      <v xml:space="preserve">http://creativecommons.org/licenses/by-sa/3.0/	http://creativecommons.org/licenses/by-sa/3.0/		</v>
    </spb>
    <spb s="0">
      <v xml:space="preserve">Wikipedia	Cia	travel.state.gov	Sec	Tasteatlas	</v>
      <v xml:space="preserve">CC-BY-SA					</v>
      <v xml:space="preserve">http://en.wikipedia.org/wiki/Georgia_(country)	https://www.cia.gov/library/publications/the-world-factbook/geos/gg.html?Transportation	https://travel.state.gov/content/travel/en/international-travel/International-Travel-Country-Information-Pages/Georgia.html	https://www.sec.gov/cgi-bin/browse-edgar?action=getcompany&amp;CIK=0001852536	https://www.tasteatlas.com/georgia	</v>
      <v xml:space="preserve">http://creativecommons.org/licenses/by-sa/3.0/					</v>
    </spb>
    <spb s="0">
      <v xml:space="preserve">Wikipedia	</v>
      <v xml:space="preserve">CC-BY-SA	</v>
      <v xml:space="preserve">http://en.wikipedia.org/wiki/Georgia_(country)	</v>
      <v xml:space="preserve">http://creativecommons.org/licenses/by-sa/3.0/	</v>
    </spb>
    <spb s="0">
      <v xml:space="preserve">Wikipedia	Cia	</v>
      <v xml:space="preserve">CC-BY-SA		</v>
      <v xml:space="preserve">http://en.wikipedia.org/wiki/Georgia_(country)	https://www.cia.gov/library/publications/the-world-factbook/geos/gg.html?Transportation	</v>
      <v xml:space="preserve">http://creativecommons.org/licenses/by-sa/3.0/		</v>
    </spb>
    <spb s="0">
      <v xml:space="preserve">travel.state.gov	</v>
      <v xml:space="preserve">	</v>
      <v xml:space="preserve">https://travel.state.gov/content/travel/en/international-travel/International-Travel-Country-Information-Pages/Georgia.html	</v>
      <v xml:space="preserve">	</v>
    </spb>
    <spb s="0">
      <v xml:space="preserve">Cia	</v>
      <v xml:space="preserve">	</v>
      <v xml:space="preserve">https://www.cia.gov/library/publications/the-world-factbook/geos/gg.html?Transportation	</v>
      <v xml:space="preserve">	</v>
    </spb>
    <spb s="19">
      <v>0</v>
      <v>680</v>
      <v>681</v>
      <v>682</v>
      <v>4</v>
      <v>5</v>
      <v>682</v>
      <v>683</v>
      <v>683</v>
      <v>684</v>
      <v>680</v>
      <v>683</v>
      <v>683</v>
      <v>685</v>
      <v>686</v>
      <v>11</v>
      <v>680</v>
      <v>686</v>
      <v>12</v>
      <v>683</v>
      <v>686</v>
      <v>13</v>
      <v>14</v>
      <v>15</v>
      <v>686</v>
      <v>686</v>
      <v>680</v>
      <v>686</v>
      <v>16</v>
      <v>17</v>
      <v>18</v>
      <v>46</v>
      <v>686</v>
      <v>686</v>
      <v>686</v>
      <v>686</v>
      <v>686</v>
      <v>686</v>
      <v>686</v>
      <v>686</v>
      <v>686</v>
      <v>686</v>
      <v>686</v>
      <v>19</v>
    </spb>
    <spb s="12">
      <v>2019</v>
      <v>2019</v>
      <v>square km</v>
      <v>per thousand (2018)</v>
      <v>2019</v>
      <v>2019</v>
      <v>2018</v>
      <v>per liter (2016)</v>
      <v>2019</v>
      <v>years (2018)</v>
      <v>2018</v>
      <v>per thousand (2018)</v>
      <v>2019</v>
      <v>2017</v>
      <v>2016</v>
      <v>2019</v>
      <v>2016</v>
      <v>2018</v>
      <v>kilotons per year (2016)</v>
      <v>deaths per 100,000 (2017)</v>
      <v>kWh (2014)</v>
      <v>2014</v>
      <v>2018</v>
      <v>2018</v>
      <v>2018</v>
      <v>2018</v>
      <v>2018</v>
      <v>2015</v>
      <v>2018</v>
      <v>2018</v>
      <v>2018</v>
      <v>2019</v>
      <v>2019</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Cia	</v>
      <v xml:space="preserve">CC-BY-SA		</v>
      <v xml:space="preserve">http://en.wikipedia.org/wiki/Germany	https://www.cia.gov/library/publications/the-world-factbook/geos/gm.html?Transportation	</v>
      <v xml:space="preserve">http://creativecommons.org/licenses/by-sa/3.0/		</v>
    </spb>
    <spb s="0">
      <v xml:space="preserve">Wikipedia	Wikipedia	Cia	ec.europa.eu	travel.state.gov	Sec	</v>
      <v xml:space="preserve">CC-BY-SA	CC-BY-SA					</v>
      <v xml:space="preserve">http://en.wikipedia.org/wiki/Germany	https://en.wikipedia.org/wiki/Germany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Wikipedia	</v>
      <v xml:space="preserve">CC-BY-SA	</v>
      <v xml:space="preserve">http://en.wikipedia.org/wiki/Germany	</v>
      <v xml:space="preserve">http://creativecommons.org/licenses/by-sa/3.0/	</v>
    </spb>
    <spb s="0">
      <v xml:space="preserve">Wikipedia	Wikipedia	Wikidata	Cia	ec.europa.eu	travel.state.gov	Sec	</v>
      <v xml:space="preserve">CC-BY-SA	CC-BY-SA						</v>
      <v xml:space="preserve">http://en.wikipedia.org/wiki/Germany	http://fr.wikipedia.org/wiki/Allemagne	https://www.wikidata.org/wiki/Q183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travel.state.gov	</v>
      <v xml:space="preserve">	</v>
      <v xml:space="preserve">https://travel.state.gov/content/travel/en/international-travel/International-Travel-Country-Information-Pages/Germany.html	</v>
      <v xml:space="preserve">	</v>
    </spb>
    <spb s="0">
      <v xml:space="preserve">Cia	</v>
      <v xml:space="preserve">	</v>
      <v xml:space="preserve">https://www.cia.gov/library/publications/the-world-factbook/geos/gm.html?Transportation	</v>
      <v xml:space="preserve">	</v>
    </spb>
    <spb s="13">
      <v>0</v>
      <v>689</v>
      <v>690</v>
      <v>691</v>
      <v>4</v>
      <v>5</v>
      <v>691</v>
      <v>692</v>
      <v>692</v>
      <v>690</v>
      <v>693</v>
      <v>692</v>
      <v>692</v>
      <v>694</v>
      <v>695</v>
      <v>11</v>
      <v>689</v>
      <v>695</v>
      <v>12</v>
      <v>692</v>
      <v>695</v>
      <v>13</v>
      <v>14</v>
      <v>15</v>
      <v>695</v>
      <v>695</v>
      <v>693</v>
      <v>695</v>
      <v>16</v>
      <v>17</v>
      <v>18</v>
      <v>46</v>
      <v>695</v>
      <v>689</v>
      <v>695</v>
      <v>695</v>
      <v>695</v>
      <v>695</v>
      <v>695</v>
      <v>695</v>
      <v>695</v>
      <v>695</v>
      <v>695</v>
      <v>695</v>
      <v>19</v>
    </spb>
    <spb s="14">
      <v>2019</v>
      <v>2019</v>
      <v>square km</v>
      <v>per thousand (2018)</v>
      <v>2019</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v>
      <v xml:space="preserve">Public domain	</v>
      <v xml:space="preserve">http://en.wikipedia.org/wiki/Germany	</v>
      <v xml:space="preserve">http://en.wikipedia.org/wiki/Public_domain	</v>
    </spb>
    <spb s="0">
      <v xml:space="preserve">Wikipedia	Cia	travel.state.gov	</v>
      <v xml:space="preserve">CC-BY-SA			</v>
      <v xml:space="preserve">http://en.wikipedia.org/wiki/Ghana	https://www.cia.gov/library/publications/the-world-factbook/geos/gh.html?Transportation	https://travel.state.gov/content/travel/en/international-travel/International-Travel-Country-Information-Pages/Ghana.html	</v>
      <v xml:space="preserve">http://creativecommons.org/licenses/by-sa/3.0/			</v>
    </spb>
    <spb s="0">
      <v xml:space="preserve">Wikipedia	Cia	</v>
      <v xml:space="preserve">CC-BY-SA		</v>
      <v xml:space="preserve">http://es.wikipedia.org/wiki/Ghana	https://www.cia.gov/library/publications/the-world-factbook/geos/gh.html?Transportation	</v>
      <v xml:space="preserve">http://creativecommons.org/licenses/by-sa/3.0/		</v>
    </spb>
    <spb s="0">
      <v xml:space="preserve">Wikipedia	Cia	Wikipedia	travel.state.gov	Sec	</v>
      <v xml:space="preserve">CC-BY-SA		CC-BY-SA			</v>
      <v xml:space="preserve">http://en.wikipedia.org/wiki/Ghana	https://www.cia.gov/library/publications/the-world-factbook/geos/gh.html?Transportation	https://en.wikipedia.org/wiki/Ghana	https://travel.state.gov/content/travel/en/international-travel/International-Travel-Country-Information-Pages/Ghana.html	https://www.sec.gov/cgi-bin/browse-edgar?action=getcompany&amp;CIK=0001810997	</v>
      <v xml:space="preserve">http://creativecommons.org/licenses/by-sa/3.0/		http://creativecommons.org/licenses/by-sa/3.0/			</v>
    </spb>
    <spb s="0">
      <v xml:space="preserve">Wikipedia	</v>
      <v xml:space="preserve">CC-BY-SA	</v>
      <v xml:space="preserve">http://en.wikipedia.org/wiki/Ghana	</v>
      <v xml:space="preserve">http://creativecommons.org/licenses/by-sa/3.0/	</v>
    </spb>
    <spb s="0">
      <v xml:space="preserve">Wikipedia	Cia	</v>
      <v xml:space="preserve">CC-BY-SA		</v>
      <v xml:space="preserve">http://en.wikipedia.org/wiki/Ghana	https://www.cia.gov/library/publications/the-world-factbook/geos/gh.html?Transportation	</v>
      <v xml:space="preserve">http://creativecommons.org/licenses/by-sa/3.0/		</v>
    </spb>
    <spb s="0">
      <v xml:space="preserve">Wikipedia	Wikipedia	Cia	Wikipedia	travel.state.gov	</v>
      <v xml:space="preserve">CC-BY-SA	CC-BY-SA		CC-BY-SA		</v>
      <v xml:space="preserve">http://en.wikipedia.org/wiki/Ghana	http://fr.wikipedia.org/wiki/Ghana	https://www.cia.gov/library/publications/the-world-factbook/geos/gh.html?Transportation	https://en.wikipedia.org/wiki/Ghana	https://travel.state.gov/content/travel/en/international-travel/International-Travel-Country-Information-Pages/Ghana.html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https://travel.state.gov/content/travel/en/international-travel/International-Travel-Country-Information-Pages/Ghana.html	</v>
      <v xml:space="preserve">	</v>
    </spb>
    <spb s="0">
      <v xml:space="preserve">Cia	</v>
      <v xml:space="preserve">	</v>
      <v xml:space="preserve">https://www.cia.gov/library/publications/the-world-factbook/geos/gh.html?Transportation	</v>
      <v xml:space="preserve">	</v>
    </spb>
    <spb s="13">
      <v>0</v>
      <v>699</v>
      <v>700</v>
      <v>701</v>
      <v>4</v>
      <v>702</v>
      <v>701</v>
      <v>702</v>
      <v>702</v>
      <v>703</v>
      <v>704</v>
      <v>702</v>
      <v>702</v>
      <v>705</v>
      <v>706</v>
      <v>11</v>
      <v>699</v>
      <v>706</v>
      <v>12</v>
      <v>702</v>
      <v>706</v>
      <v>13</v>
      <v>14</v>
      <v>15</v>
      <v>706</v>
      <v>706</v>
      <v>704</v>
      <v>706</v>
      <v>16</v>
      <v>17</v>
      <v>18</v>
      <v>46</v>
      <v>706</v>
      <v>699</v>
      <v>706</v>
      <v>706</v>
      <v>706</v>
      <v>706</v>
      <v>706</v>
      <v>706</v>
      <v>706</v>
      <v>706</v>
      <v>706</v>
      <v>706</v>
      <v>19</v>
    </spb>
    <spb s="14">
      <v>2019</v>
      <v>2019</v>
      <v>square km</v>
      <v>per thousand (2018)</v>
      <v>2021</v>
      <v>2019</v>
      <v>2018</v>
      <v>per liter (2016)</v>
      <v>2019</v>
      <v>years (2018)</v>
      <v>2018</v>
      <v>per thousand (2018)</v>
      <v>2019</v>
      <v>2017</v>
      <v>2016</v>
      <v>2019</v>
      <v>2016</v>
      <v>2017</v>
      <v>kilotons per year (2016)</v>
      <v>deaths per 100,000 (2017)</v>
      <v>kWh (2014)</v>
      <v>2014</v>
      <v>2011</v>
      <v>2016</v>
      <v>2016</v>
      <v>2016</v>
      <v>2016</v>
      <v>2016</v>
      <v>2015</v>
      <v>2016</v>
      <v>2016</v>
      <v>2019</v>
      <v>2018</v>
      <v>2019</v>
    </spb>
    <spb s="0">
      <v xml:space="preserve">Wikipedia	</v>
      <v xml:space="preserve">Public domain	</v>
      <v xml:space="preserve">http://en.wikipedia.org/wiki/Ghana	</v>
      <v xml:space="preserve">http://en.wikipedia.org/wiki/Public_domain	</v>
    </spb>
    <spb s="0">
      <v xml:space="preserve">Wikipedia	Cia	travel.state.gov	</v>
      <v xml:space="preserve">CC-BY-SA			</v>
      <v xml:space="preserve">http://en.wikipedia.org/wiki/Greece	https://www.cia.gov/library/publications/the-world-factbook/geos/gr.html?Transportation	https://travel.state.gov/content/travel/en/international-travel/International-Travel-Country-Information-Pages/Greece.html	</v>
      <v xml:space="preserve">http://creativecommons.org/licenses/by-sa/3.0/			</v>
    </spb>
    <spb s="0">
      <v xml:space="preserve">Wikipedia	Wikipedia	Cia	</v>
      <v xml:space="preserve">CC-BY-SA	CC-BY-SA		</v>
      <v xml:space="preserve">http://en.wikipedia.org/wiki/Greece	http://es.wikipedia.org/wiki/Grecia	https://www.cia.gov/library/publications/the-world-factbook/geos/gr.html?Transportation	</v>
      <v xml:space="preserve">http://creativecommons.org/licenses/by-sa/3.0/	http://creativecommons.org/licenses/by-sa/3.0/		</v>
    </spb>
    <spb s="0">
      <v xml:space="preserve">Wikipedia	Cia	Wikipedia	travel.state.gov	Sec	</v>
      <v xml:space="preserve">CC-BY-SA		CC-BY-SA			</v>
      <v xml:space="preserve">http://en.wikipedia.org/wiki/Greece	https://www.cia.gov/library/publications/the-world-factbook/geos/gr.html?Transportation	https://en.wikipedia.org/wiki/Greece	https://travel.state.gov/content/travel/en/international-travel/International-Travel-Country-Information-Pages/Greece.html	https://www.sec.gov/cgi-bin/browse-edgar?action=getcompany&amp;CIK=0001876581	</v>
      <v xml:space="preserve">http://creativecommons.org/licenses/by-sa/3.0/		http://creativecommons.org/licenses/by-sa/3.0/			</v>
    </spb>
    <spb s="0">
      <v xml:space="preserve">Wikipedia	</v>
      <v xml:space="preserve">CC-BY-SA	</v>
      <v xml:space="preserve">http://en.wikipedia.org/wiki/Greece	</v>
      <v xml:space="preserve">http://creativecommons.org/licenses/by-sa/3.0/	</v>
    </spb>
    <spb s="0">
      <v xml:space="preserve">Wikipedia	Cia	</v>
      <v xml:space="preserve">CC-BY-SA		</v>
      <v xml:space="preserve">http://en.wikipedia.org/wiki/Greece	https://www.cia.gov/library/publications/the-world-factbook/geos/gr.html?Transportation	</v>
      <v xml:space="preserve">http://creativecommons.org/licenses/by-sa/3.0/		</v>
    </spb>
    <spb s="0">
      <v xml:space="preserve">travel.state.gov	</v>
      <v xml:space="preserve">	</v>
      <v xml:space="preserve">https://travel.state.gov/content/travel/en/international-travel/International-Travel-Country-Information-Pages/Greece.html	</v>
      <v xml:space="preserve">	</v>
    </spb>
    <spb s="0">
      <v xml:space="preserve">Cia	</v>
      <v xml:space="preserve">	</v>
      <v xml:space="preserve">https://www.cia.gov/library/publications/the-world-factbook/geos/gr.html?Transportation	</v>
      <v xml:space="preserve">	</v>
    </spb>
    <spb s="0">
      <v xml:space="preserve">Wikipedia	Cia	travel.state.gov	Sec	</v>
      <v xml:space="preserve">CC-BY-SA				</v>
      <v xml:space="preserve">http://en.wikipedia.org/wiki/Greece	https://www.cia.gov/library/publications/the-world-factbook/geos/gr.html?Transportation	https://travel.state.gov/content/travel/en/international-travel/International-Travel-Country-Information-Pages/Greece.html	https://www.sec.gov/cgi-bin/browse-edgar?action=getcompany&amp;CIK=0001876581	</v>
      <v xml:space="preserve">http://creativecommons.org/licenses/by-sa/3.0/				</v>
    </spb>
    <spb s="36">
      <v>0</v>
      <v>710</v>
      <v>711</v>
      <v>712</v>
      <v>4</v>
      <v>5</v>
      <v>712</v>
      <v>713</v>
      <v>713</v>
      <v>714</v>
      <v>713</v>
      <v>713</v>
      <v>715</v>
      <v>716</v>
      <v>11</v>
      <v>710</v>
      <v>716</v>
      <v>12</v>
      <v>713</v>
      <v>716</v>
      <v>13</v>
      <v>14</v>
      <v>15</v>
      <v>716</v>
      <v>716</v>
      <v>717</v>
      <v>716</v>
      <v>16</v>
      <v>17</v>
      <v>18</v>
      <v>46</v>
      <v>716</v>
      <v>710</v>
      <v>716</v>
      <v>716</v>
      <v>716</v>
      <v>716</v>
      <v>716</v>
      <v>716</v>
      <v>716</v>
      <v>716</v>
      <v>716</v>
      <v>716</v>
      <v>19</v>
    </spb>
    <spb s="0">
      <v xml:space="preserve">Wikipedia	</v>
      <v xml:space="preserve">Public domain	</v>
      <v xml:space="preserve">http://en.wikipedia.org/wiki/Greece	</v>
      <v xml:space="preserve">http://en.wikipedia.org/wiki/Public_domain	</v>
    </spb>
    <spb s="0">
      <v xml:space="preserve">Wikipedia	Cia	travel.state.gov	</v>
      <v xml:space="preserve">CC-BY-SA			</v>
      <v xml:space="preserve">http://en.wikipedia.org/wiki/Grenada	https://www.cia.gov/library/publications/the-world-factbook/geos/gj.html?Transportation	https://travel.state.gov/content/travel/en/international-travel/International-Travel-Country-Information-Pages/Grenada.html	</v>
      <v xml:space="preserve">http://creativecommons.org/licenses/by-sa/3.0/			</v>
    </spb>
    <spb s="0">
      <v xml:space="preserve">Wikipedia	</v>
      <v xml:space="preserve">CC-BY-SA	</v>
      <v xml:space="preserve">http://en.wikipedia.org/wiki/Grenada	</v>
      <v xml:space="preserve">http://creativecommons.org/licenses/by-sa/3.0/	</v>
    </spb>
    <spb s="0">
      <v xml:space="preserve">Wikipedia	Cia	travel.state.gov	Sec	</v>
      <v xml:space="preserve">CC-BY-SA				</v>
      <v xml:space="preserve">http://en.wikipedia.org/wiki/Grenada	https://www.cia.gov/library/publications/the-world-factbook/geos/gj.html?Transportation	https://travel.state.gov/content/travel/en/international-travel/International-Travel-Country-Information-Pages/Grenada.html	https://www.sec.gov/cgi-bin/browse-edgar?action=getcompany&amp;CIK=0001168990	</v>
      <v xml:space="preserve">http://creativecommons.org/licenses/by-sa/3.0/				</v>
    </spb>
    <spb s="0">
      <v xml:space="preserve">Wikipedia	Wikipedia	Cia	</v>
      <v xml:space="preserve">CC-BY-SA	CC-BY-SA		</v>
      <v xml:space="preserve">http://en.wikipedia.org/wiki/Grenada	http://fr.wikipedia.org/wiki/Grenade_(pays)	https://www.cia.gov/library/publications/the-world-factbook/geos/gj.html?Transportation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https://travel.state.gov/content/travel/en/international-travel/International-Travel-Country-Information-Pages/Grenada.html	</v>
      <v xml:space="preserve">	</v>
    </spb>
    <spb s="0">
      <v xml:space="preserve">Cia	</v>
      <v xml:space="preserve">	</v>
      <v xml:space="preserve">https://www.cia.gov/library/publications/the-world-factbook/geos/gj.html?Transportation	</v>
      <v xml:space="preserve">	</v>
    </spb>
    <spb s="81">
      <v>0</v>
      <v>720</v>
      <v>721</v>
      <v>722</v>
      <v>4</v>
      <v>5</v>
      <v>722</v>
      <v>721</v>
      <v>721</v>
      <v>721</v>
      <v>723</v>
      <v>721</v>
      <v>724</v>
      <v>725</v>
      <v>11</v>
      <v>720</v>
      <v>725</v>
      <v>12</v>
      <v>721</v>
      <v>725</v>
      <v>13</v>
      <v>14</v>
      <v>725</v>
      <v>723</v>
      <v>725</v>
      <v>16</v>
      <v>17</v>
      <v>18</v>
      <v>725</v>
      <v>725</v>
      <v>725</v>
      <v>725</v>
    </spb>
    <spb s="2">
      <v>37</v>
      <v>Name</v>
      <v>LearnMoreOnLink</v>
    </spb>
    <spb s="82">
      <v>2018</v>
      <v>2019</v>
      <v>square km</v>
      <v>per thousand (2018)</v>
      <v>2019</v>
      <v>2018</v>
      <v>2018</v>
      <v>per liter (2016)</v>
      <v>2019</v>
      <v>years (2018)</v>
      <v>2014</v>
      <v>per thousand (2018)</v>
      <v>2019</v>
      <v>2016</v>
      <v>2016</v>
      <v>2017</v>
      <v>kilotons per year (2016)</v>
      <v>deaths per 100,000 (2017)</v>
      <v>2007</v>
      <v>2015</v>
      <v>2018</v>
      <v>2018</v>
    </spb>
    <spb s="0">
      <v xml:space="preserve">Wikipedia	Cia	</v>
      <v xml:space="preserve">CC-BY-SA		</v>
      <v xml:space="preserve">http://en.wikipedia.org/wiki/Guam	https://www.cia.gov/library/publications/the-world-factbook/geos/gq.html?Transportation	</v>
      <v xml:space="preserve">http://creativecommons.org/licenses/by-sa/3.0/		</v>
    </spb>
    <spb s="0">
      <v xml:space="preserve">Cia	</v>
      <v xml:space="preserve">	</v>
      <v xml:space="preserve">https://www.cia.gov/library/publications/the-world-factbook/geos/gq.html?Transportation	</v>
      <v xml:space="preserve">	</v>
    </spb>
    <spb s="0">
      <v xml:space="preserve">Wikipedia	Wikipedia	Sec	</v>
      <v xml:space="preserve">CC-BY-SA	CC-BY-SA		</v>
      <v xml:space="preserve">http://en.wikipedia.org/wiki/Guam	https://en.wikipedia.org/wiki/Guam	https://www.sec.gov/cgi-bin/browse-edgar?action=getcompany&amp;CIK=0001873989	</v>
      <v xml:space="preserve">http://creativecommons.org/licenses/by-sa/3.0/	http://creativecommons.org/licenses/by-sa/3.0/		</v>
    </spb>
    <spb s="0">
      <v xml:space="preserve">Wikipedia	</v>
      <v xml:space="preserve">CC-BY-SA	</v>
      <v xml:space="preserve">http://en.wikipedia.org/wiki/Guam	</v>
      <v xml:space="preserve">http://creativecommons.org/licenses/by-sa/3.0/	</v>
    </spb>
    <spb s="83">
      <v>729</v>
      <v>730</v>
      <v>731</v>
      <v>4</v>
      <v>732</v>
      <v>731</v>
      <v>732</v>
      <v>732</v>
      <v>732</v>
      <v>11</v>
      <v>12</v>
      <v>732</v>
      <v>14</v>
      <v>730</v>
      <v>730</v>
      <v>729</v>
      <v>730</v>
      <v>16</v>
      <v>730</v>
      <v>19</v>
    </spb>
    <spb s="2">
      <v>38</v>
      <v>Name</v>
      <v>LearnMoreOnLink</v>
    </spb>
    <spb s="84">
      <v>2018</v>
      <v>square km</v>
      <v>per thousand (2018)</v>
      <v>2021</v>
      <v>2018</v>
      <v>years (2018)</v>
      <v>2019</v>
      <v>2016</v>
      <v>2019</v>
      <v>2016</v>
      <v>1999</v>
      <v>1989</v>
      <v>2019</v>
    </spb>
    <spb s="0">
      <v xml:space="preserve">Wikipedia	Cia	travel.state.gov	</v>
      <v xml:space="preserve">CC-BY-SA			</v>
      <v xml:space="preserve">http://en.wikipedia.org/wiki/Guatemala	https://www.cia.gov/library/publications/the-world-factbook/geos/gt.html?Transportation	https://travel.state.gov/content/travel/en/international-travel/International-Travel-Country-Information-Pages/Guatemala.html	</v>
      <v xml:space="preserve">http://creativecommons.org/licenses/by-sa/3.0/			</v>
    </spb>
    <spb s="0">
      <v xml:space="preserve">Wikipedia	Wikipedia	Cia	</v>
      <v xml:space="preserve">CC-BY-SA	CC-BY-SA		</v>
      <v xml:space="preserve">http://en.wikipedia.org/wiki/Guatemala	http://es.wikipedia.org/wiki/Guatemala	https://www.cia.gov/library/publications/the-world-factbook/geos/gt.html?Transportation	</v>
      <v xml:space="preserve">http://creativecommons.org/licenses/by-sa/3.0/	http://creativecommons.org/licenses/by-sa/3.0/		</v>
    </spb>
    <spb s="0">
      <v xml:space="preserve">Wikipedia	Cia	Wikipedia	Openlibrary	travel.state.gov	Tasteatlas	</v>
      <v xml:space="preserve">CC-BY-SA		CC-BY-SA				</v>
      <v xml:space="preserve">http://en.wikipedia.org/wiki/Guatemala	https://www.cia.gov/library/publications/the-world-factbook/geos/gt.html?Transportation	https://en.wikipedia.org/wiki/Guatemala	https://openlibrary.org/authors/OL51251A/Guatemala	https://travel.state.gov/content/travel/en/international-travel/International-Travel-Country-Information-Pages/Guatemala.html	https://www.tasteatlas.com/guatemala	</v>
      <v xml:space="preserve">http://creativecommons.org/licenses/by-sa/3.0/		http://creativecommons.org/licenses/by-sa/3.0/				</v>
    </spb>
    <spb s="0">
      <v xml:space="preserve">Wikipedia	</v>
      <v xml:space="preserve">CC-BY-SA	</v>
      <v xml:space="preserve">http://en.wikipedia.org/wiki/Guatemala	</v>
      <v xml:space="preserve">http://creativecommons.org/licenses/by-sa/3.0/	</v>
    </spb>
    <spb s="0">
      <v xml:space="preserve">Wikipedia	Cia	</v>
      <v xml:space="preserve">CC-BY-SA		</v>
      <v xml:space="preserve">http://en.wikipedia.org/wiki/Guatemala	https://www.cia.gov/library/publications/the-world-factbook/geos/gt.html?Transportation	</v>
      <v xml:space="preserve">http://creativecommons.org/licenses/by-sa/3.0/		</v>
    </spb>
    <spb s="0">
      <v xml:space="preserve">Wikipedia	Wikipedia	Cia	travel.state.gov	</v>
      <v xml:space="preserve">CC-BY-SA	CC-BY-SA			</v>
      <v xml:space="preserve">http://en.wikipedia.org/wiki/Guatemala	http://fr.wikipedia.org/wiki/Guatemala	https://www.cia.gov/library/publications/the-world-factbook/geos/gt.html?Transportation	https://travel.state.gov/content/travel/en/international-travel/International-Travel-Country-Information-Pages/Guatemala.html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https://travel.state.gov/content/travel/en/international-travel/International-Travel-Country-Information-Pages/Guatemala.html	</v>
      <v xml:space="preserve">	</v>
    </spb>
    <spb s="0">
      <v xml:space="preserve">Cia	</v>
      <v xml:space="preserve">	</v>
      <v xml:space="preserve">https://www.cia.gov/library/publications/the-world-factbook/geos/gt.html?Transportation	</v>
      <v xml:space="preserve">	</v>
    </spb>
    <spb s="19">
      <v>0</v>
      <v>736</v>
      <v>737</v>
      <v>738</v>
      <v>4</v>
      <v>5</v>
      <v>738</v>
      <v>739</v>
      <v>739</v>
      <v>740</v>
      <v>741</v>
      <v>739</v>
      <v>739</v>
      <v>742</v>
      <v>743</v>
      <v>11</v>
      <v>736</v>
      <v>743</v>
      <v>12</v>
      <v>739</v>
      <v>743</v>
      <v>13</v>
      <v>14</v>
      <v>15</v>
      <v>743</v>
      <v>743</v>
      <v>741</v>
      <v>743</v>
      <v>16</v>
      <v>17</v>
      <v>18</v>
      <v>46</v>
      <v>743</v>
      <v>743</v>
      <v>743</v>
      <v>743</v>
      <v>743</v>
      <v>743</v>
      <v>743</v>
      <v>743</v>
      <v>743</v>
      <v>743</v>
      <v>743</v>
      <v>19</v>
    </spb>
    <spb s="12">
      <v>2019</v>
      <v>2019</v>
      <v>square km</v>
      <v>per thousand (2018)</v>
      <v>2019</v>
      <v>2019</v>
      <v>2018</v>
      <v>per liter (2016)</v>
      <v>2019</v>
      <v>years (2018)</v>
      <v>2018</v>
      <v>per thousand (2018)</v>
      <v>2019</v>
      <v>2017</v>
      <v>2016</v>
      <v>2019</v>
      <v>2016</v>
      <v>2018</v>
      <v>kilotons per year (2016)</v>
      <v>deaths per 100,000 (2017)</v>
      <v>kWh (2014)</v>
      <v>2014</v>
      <v>2014</v>
      <v>2014</v>
      <v>2014</v>
      <v>2014</v>
      <v>2014</v>
      <v>2015</v>
      <v>2014</v>
      <v>2014</v>
      <v>2018</v>
      <v>2015</v>
      <v>2019</v>
    </spb>
    <spb s="0">
      <v xml:space="preserve">Wikipedia	Cia	travel.state.gov	</v>
      <v xml:space="preserve">CC-BY-SA			</v>
      <v xml:space="preserve">http://en.wikipedia.org/wiki/Guinea	https://www.cia.gov/library/publications/the-world-factbook/geos/gv.html?Transportation	https://travel.state.gov/content/travel/en/international-travel/International-Travel-Country-Information-Pages/Guinea.html	</v>
      <v xml:space="preserve">http://creativecommons.org/licenses/by-sa/3.0/			</v>
    </spb>
    <spb s="0">
      <v xml:space="preserve">Wikipedia	Wikipedia	Cia	</v>
      <v xml:space="preserve">CC-BY-SA	CC-BY-SA		</v>
      <v xml:space="preserve">http://en.wikipedia.org/wiki/Guinea	http://es.wikipedia.org/wiki/Guinea	https://www.cia.gov/library/publications/the-world-factbook/geos/gv.html?Transportation	</v>
      <v xml:space="preserve">http://creativecommons.org/licenses/by-sa/3.0/	http://creativecommons.org/licenses/by-sa/3.0/		</v>
    </spb>
    <spb s="0">
      <v xml:space="preserve">Wikipedia	Wikipedia	travel.state.gov	</v>
      <v xml:space="preserve">CC-BY-SA	CC-BY-SA		</v>
      <v xml:space="preserve">http://en.wikipedia.org/wiki/Guinea	https://en.wikipedia.org/wiki/Guinea	https://travel.state.gov/content/travel/en/international-travel/International-Travel-Country-Information-Pages/Guinea.html	</v>
      <v xml:space="preserve">http://creativecommons.org/licenses/by-sa/3.0/	http://creativecommons.org/licenses/by-sa/3.0/		</v>
    </spb>
    <spb s="0">
      <v xml:space="preserve">Wikipedia	</v>
      <v xml:space="preserve">CC-BY-SA	</v>
      <v xml:space="preserve">http://en.wikipedia.org/wiki/Guinea	</v>
      <v xml:space="preserve">http://creativecommons.org/licenses/by-sa/3.0/	</v>
    </spb>
    <spb s="0">
      <v xml:space="preserve">Wikipedia	Cia	</v>
      <v xml:space="preserve">CC-BY-SA		</v>
      <v xml:space="preserve">http://en.wikipedia.org/wiki/Guinea	https://www.cia.gov/library/publications/the-world-factbook/geos/gv.html?Transportation	</v>
      <v xml:space="preserve">http://creativecommons.org/licenses/by-sa/3.0/		</v>
    </spb>
    <spb s="0">
      <v xml:space="preserve">travel.state.gov	</v>
      <v xml:space="preserve">	</v>
      <v xml:space="preserve">https://travel.state.gov/content/travel/en/international-travel/International-Travel-Country-Information-Pages/Guinea.html	</v>
      <v xml:space="preserve">	</v>
    </spb>
    <spb s="0">
      <v xml:space="preserve">Cia	</v>
      <v xml:space="preserve">	</v>
      <v xml:space="preserve">https://www.cia.gov/library/publications/the-world-factbook/geos/gv.html?Transportation	</v>
      <v xml:space="preserve">	</v>
    </spb>
    <spb s="85">
      <v>0</v>
      <v>746</v>
      <v>747</v>
      <v>748</v>
      <v>4</v>
      <v>5</v>
      <v>748</v>
      <v>749</v>
      <v>749</v>
      <v>750</v>
      <v>749</v>
      <v>751</v>
      <v>752</v>
      <v>11</v>
      <v>746</v>
      <v>752</v>
      <v>12</v>
      <v>749</v>
      <v>752</v>
      <v>13</v>
      <v>14</v>
      <v>15</v>
      <v>752</v>
      <v>752</v>
      <v>746</v>
      <v>752</v>
      <v>16</v>
      <v>17</v>
      <v>18</v>
      <v>752</v>
      <v>752</v>
      <v>752</v>
      <v>752</v>
      <v>752</v>
      <v>752</v>
      <v>752</v>
      <v>752</v>
      <v>752</v>
      <v>752</v>
      <v>19</v>
    </spb>
    <spb s="49">
      <v>2019</v>
      <v>2019</v>
      <v>square km</v>
      <v>per thousand (2018)</v>
      <v>2019</v>
      <v>2019</v>
      <v>2018</v>
      <v>per liter (2016)</v>
      <v>2019</v>
      <v>years (2018)</v>
      <v>1992</v>
      <v>per thousand (2018)</v>
      <v>2019</v>
      <v>2017</v>
      <v>2016</v>
      <v>2019</v>
      <v>2016</v>
      <v>2016</v>
      <v>kilotons per year (2016)</v>
      <v>deaths per 100,000 (2017)</v>
      <v>2012</v>
      <v>2012</v>
      <v>2012</v>
      <v>2012</v>
      <v>2012</v>
      <v>2015</v>
      <v>2012</v>
      <v>2012</v>
      <v>2016</v>
      <v>2014</v>
      <v>2019</v>
    </spb>
    <spb s="0">
      <v xml:space="preserve">Wikipedia	Cia	travel.state.gov	</v>
      <v xml:space="preserve">CC-BY-SA			</v>
      <v xml:space="preserve">http://en.wikipedia.org/wiki/Guinea-Bissau	https://www.cia.gov/library/publications/the-world-factbook/geos/pu.html?Transportation	https://travel.state.gov/content/travel/en/international-travel/International-Travel-Country-Information-Pages/Guinea-Bissau.html	</v>
      <v xml:space="preserve">http://creativecommons.org/licenses/by-sa/3.0/			</v>
    </spb>
    <spb s="0">
      <v xml:space="preserve">Wikipedia	Cia	</v>
      <v xml:space="preserve">CC-BY-SA		</v>
      <v xml:space="preserve">http://en.wikipedia.org/wiki/Guinea-Bissau	https://www.cia.gov/library/publications/the-world-factbook/geos/pu.html?Transportation	</v>
      <v xml:space="preserve">http://creativecommons.org/licenses/by-sa/3.0/		</v>
    </spb>
    <spb s="0">
      <v xml:space="preserve">Wikipedia	Wikipedia	travel.state.gov	</v>
      <v xml:space="preserve">CC-BY-SA	CC-BY-SA		</v>
      <v xml:space="preserve">http://en.wikipedia.org/wiki/Guinea-Bissau	https://en.wikipedia.org/wiki/Guinea-Bissau	https://travel.state.gov/content/travel/en/international-travel/International-Travel-Country-Information-Pages/Guinea-Bissau.html	</v>
      <v xml:space="preserve">http://creativecommons.org/licenses/by-sa/3.0/	http://creativecommons.org/licenses/by-sa/3.0/		</v>
    </spb>
    <spb s="0">
      <v xml:space="preserve">Wikipedia	</v>
      <v xml:space="preserve">CC-BY-SA	</v>
      <v xml:space="preserve">http://en.wikipedia.org/wiki/Guinea-Bissau	</v>
      <v xml:space="preserve">http://creativecommons.org/licenses/by-sa/3.0/	</v>
    </spb>
    <spb s="0">
      <v xml:space="preserve">travel.state.gov	</v>
      <v xml:space="preserve">	</v>
      <v xml:space="preserve">https://travel.state.gov/content/travel/en/international-travel/International-Travel-Country-Information-Pages/Guinea-Bissau.html	</v>
      <v xml:space="preserve">	</v>
    </spb>
    <spb s="0">
      <v xml:space="preserve">Cia	</v>
      <v xml:space="preserve">	</v>
      <v xml:space="preserve">https://www.cia.gov/library/publications/the-world-factbook/geos/pu.html?Transportation	</v>
      <v xml:space="preserve">	</v>
    </spb>
    <spb s="86">
      <v>0</v>
      <v>755</v>
      <v>756</v>
      <v>757</v>
      <v>4</v>
      <v>5</v>
      <v>757</v>
      <v>758</v>
      <v>758</v>
      <v>758</v>
      <v>755</v>
      <v>758</v>
      <v>758</v>
      <v>759</v>
      <v>760</v>
      <v>11</v>
      <v>760</v>
      <v>12</v>
      <v>758</v>
      <v>760</v>
      <v>13</v>
      <v>14</v>
      <v>15</v>
      <v>760</v>
      <v>760</v>
      <v>755</v>
      <v>760</v>
      <v>16</v>
      <v>17</v>
      <v>18</v>
      <v>760</v>
      <v>760</v>
      <v>760</v>
      <v>760</v>
      <v>760</v>
      <v>760</v>
      <v>760</v>
      <v>760</v>
      <v>760</v>
      <v>760</v>
      <v>760</v>
      <v>19</v>
    </spb>
    <spb s="2">
      <v>39</v>
      <v>Name</v>
      <v>LearnMoreOnLink</v>
    </spb>
    <spb s="87">
      <v>22</v>
      <v>22</v>
      <v>22</v>
    </spb>
    <spb s="88">
      <v>1</v>
    </spb>
    <spb s="89">
      <v>2017</v>
      <v>2019</v>
      <v>square km</v>
      <v>per thousand (2018)</v>
      <v>2019</v>
      <v>2017</v>
      <v>2018</v>
      <v>2019</v>
      <v>years (2018)</v>
      <v>2017</v>
      <v>per thousand (2018)</v>
      <v>2019</v>
      <v>2017</v>
      <v>2016</v>
      <v>2019</v>
      <v>2016</v>
      <v>2016</v>
      <v>kilotons per year (2016)</v>
      <v>deaths per 100,000 (2017)</v>
      <v>2007</v>
      <v>2010</v>
      <v>2010</v>
      <v>2010</v>
      <v>2010</v>
      <v>2010</v>
      <v>2015</v>
      <v>2010</v>
      <v>2010</v>
      <v>2010</v>
      <v>2006</v>
      <v>2019</v>
    </spb>
    <spb s="0">
      <v xml:space="preserve">Wikipedia	Cia	travel.state.gov	</v>
      <v xml:space="preserve">CC-BY-SA			</v>
      <v xml:space="preserve">http://en.wikipedia.org/wiki/Guyana	https://www.cia.gov/library/publications/the-world-factbook/geos/gy.html?Transportation	https://travel.state.gov/content/travel/en/international-travel/International-Travel-Country-Information-Pages/Guyana.html	</v>
      <v xml:space="preserve">http://creativecommons.org/licenses/by-sa/3.0/			</v>
    </spb>
    <spb s="0">
      <v xml:space="preserve">Wikipedia	Cia	</v>
      <v xml:space="preserve">CC-BY-SA		</v>
      <v xml:space="preserve">http://es.wikipedia.org/wiki/Guyana	https://www.cia.gov/library/publications/the-world-factbook/geos/gy.html?Transportation	</v>
      <v xml:space="preserve">http://creativecommons.org/licenses/by-sa/3.0/		</v>
    </spb>
    <spb s="0">
      <v xml:space="preserve">Wikipedia	Cia	Wikipedia	travel.state.gov	</v>
      <v xml:space="preserve">CC-BY-SA		CC-BY-SA		</v>
      <v xml:space="preserve">http://en.wikipedia.org/wiki/Guyana	https://www.cia.gov/library/publications/the-world-factbook/geos/gy.html?Transportation	https://en.wikipedia.org/wiki/Guyana	https://travel.state.gov/content/travel/en/international-travel/International-Travel-Country-Information-Pages/Guyana.html	</v>
      <v xml:space="preserve">http://creativecommons.org/licenses/by-sa/3.0/		http://creativecommons.org/licenses/by-sa/3.0/		</v>
    </spb>
    <spb s="0">
      <v xml:space="preserve">Wikipedia	</v>
      <v xml:space="preserve">CC-BY-SA	</v>
      <v xml:space="preserve">http://en.wikipedia.org/wiki/Guyana	</v>
      <v xml:space="preserve">http://creativecommons.org/licenses/by-sa/3.0/	</v>
    </spb>
    <spb s="0">
      <v xml:space="preserve">Wikipedia	Cia	</v>
      <v xml:space="preserve">CC-BY-SA		</v>
      <v xml:space="preserve">http://en.wikipedia.org/wiki/Guyana	https://www.cia.gov/library/publications/the-world-factbook/geos/gy.html?Transportation	</v>
      <v xml:space="preserve">http://creativecommons.org/licenses/by-sa/3.0/		</v>
    </spb>
    <spb s="0">
      <v xml:space="preserve">Wikipedia	Wikipedia	Cia	travel.state.gov	</v>
      <v xml:space="preserve">CC-BY-SA	CC-BY-SA			</v>
      <v xml:space="preserve">http://en.wikipedia.org/wiki/Guyana	http://fr.wikipedia.org/wiki/Guyana	https://www.cia.gov/library/publications/the-world-factbook/geos/gy.html?Transportation	https://travel.state.gov/content/travel/en/international-travel/International-Travel-Country-Information-Pages/Guyana.html	</v>
      <v xml:space="preserve">http://creativecommons.org/licenses/by-sa/3.0/	http://creativecommons.org/licenses/by-sa/3.0/			</v>
    </spb>
    <spb s="0">
      <v xml:space="preserve">Cia	</v>
      <v xml:space="preserve">	</v>
      <v xml:space="preserve">https://www.cia.gov/library/publications/the-world-factbook/geos/gy.html?Transportation	</v>
      <v xml:space="preserve">	</v>
    </spb>
    <spb s="0">
      <v xml:space="preserve">Wikipedia	Wikidata	</v>
      <v xml:space="preserve">CC-BY-SA		</v>
      <v xml:space="preserve">http://en.wikipedia.org/wiki/Guyana	https://www.wikidata.org/wiki/Q734	</v>
      <v xml:space="preserve">http://creativecommons.org/licenses/by-sa/3.0/		</v>
    </spb>
    <spb s="90">
      <v>0</v>
      <v>766</v>
      <v>767</v>
      <v>768</v>
      <v>4</v>
      <v>5</v>
      <v>768</v>
      <v>769</v>
      <v>769</v>
      <v>770</v>
      <v>771</v>
      <v>769</v>
      <v>769</v>
      <v>772</v>
      <v>11</v>
      <v>766</v>
      <v>772</v>
      <v>12</v>
      <v>773</v>
      <v>13</v>
      <v>14</v>
      <v>15</v>
      <v>772</v>
      <v>772</v>
      <v>771</v>
      <v>772</v>
      <v>16</v>
      <v>17</v>
      <v>18</v>
      <v>772</v>
      <v>772</v>
      <v>772</v>
      <v>772</v>
      <v>772</v>
      <v>772</v>
      <v>772</v>
      <v>772</v>
      <v>772</v>
      <v>772</v>
      <v>772</v>
      <v>19</v>
    </spb>
    <spb s="2">
      <v>40</v>
      <v>Name</v>
      <v>LearnMoreOnLink</v>
    </spb>
    <spb s="91">
      <v>2019</v>
      <v>2019</v>
      <v>square km</v>
      <v>per thousand (2018)</v>
      <v>2019</v>
      <v>2019</v>
      <v>2018</v>
      <v>per liter (2016)</v>
      <v>2019</v>
      <v>years (2018)</v>
      <v>per thousand (2018)</v>
      <v>2019</v>
      <v>2017</v>
      <v>2016</v>
      <v>2019</v>
      <v>2016</v>
      <v>2018</v>
      <v>kilotons per year (2016)</v>
      <v>deaths per 100,000 (2017)</v>
      <v>2007</v>
      <v>1998</v>
      <v>1998</v>
      <v>1998</v>
      <v>1998</v>
      <v>1998</v>
      <v>2015</v>
      <v>1998</v>
      <v>1998</v>
      <v>2012</v>
      <v>2012</v>
      <v>2019</v>
    </spb>
    <spb s="0">
      <v xml:space="preserve">Wikipedia	Cia	travel.state.gov	</v>
      <v xml:space="preserve">CC-BY-SA			</v>
      <v xml:space="preserve">http://en.wikipedia.org/wiki/Haiti	https://www.cia.gov/library/publications/the-world-factbook/geos/ha.html?Transportation	https://travel.state.gov/content/travel/en/international-travel/International-Travel-Country-Information-Pages/Haiti.html	</v>
      <v xml:space="preserve">http://creativecommons.org/licenses/by-sa/3.0/			</v>
    </spb>
    <spb s="0">
      <v xml:space="preserve">Wikipedia	Cia	</v>
      <v xml:space="preserve">CC-BY-SA		</v>
      <v xml:space="preserve">http://en.wikipedia.org/wiki/Haiti	https://www.cia.gov/library/publications/the-world-factbook/geos/ha.html?Transportation	</v>
      <v xml:space="preserve">http://creativecommons.org/licenses/by-sa/3.0/		</v>
    </spb>
    <spb s="0">
      <v xml:space="preserve">Wikipedia	Cia	Wikipedia	travel.state.gov	</v>
      <v xml:space="preserve">CC-BY-SA		CC-BY-SA		</v>
      <v xml:space="preserve">http://en.wikipedia.org/wiki/Haiti	https://www.cia.gov/library/publications/the-world-factbook/geos/ha.html?Transportation	https://en.wikipedia.org/wiki/Haiti	https://travel.state.gov/content/travel/en/international-travel/International-Travel-Country-Information-Pages/Haiti.html	</v>
      <v xml:space="preserve">http://creativecommons.org/licenses/by-sa/3.0/		http://creativecommons.org/licenses/by-sa/3.0/		</v>
    </spb>
    <spb s="0">
      <v xml:space="preserve">Wikipedia	</v>
      <v xml:space="preserve">CC-BY-SA	</v>
      <v xml:space="preserve">http://en.wikipedia.org/wiki/Haiti	</v>
      <v xml:space="preserve">http://creativecommons.org/licenses/by-sa/3.0/	</v>
    </spb>
    <spb s="0">
      <v xml:space="preserve">Cia	</v>
      <v xml:space="preserve">	</v>
      <v xml:space="preserve">https://www.cia.gov/library/publications/the-world-factbook/geos/ha.html?Transportation	</v>
      <v xml:space="preserve">	</v>
    </spb>
    <spb s="0">
      <v xml:space="preserve">Wikipedia	Wikidata	</v>
      <v xml:space="preserve">CC-BY-SA		</v>
      <v xml:space="preserve">http://en.wikipedia.org/wiki/Haiti	https://www.wikidata.org/wiki/Q790	</v>
      <v xml:space="preserve">http://creativecommons.org/licenses/by-sa/3.0/		</v>
    </spb>
    <spb s="92">
      <v>0</v>
      <v>777</v>
      <v>778</v>
      <v>779</v>
      <v>4</v>
      <v>5</v>
      <v>779</v>
      <v>780</v>
      <v>780</v>
      <v>778</v>
      <v>777</v>
      <v>780</v>
      <v>780</v>
      <v>781</v>
      <v>11</v>
      <v>777</v>
      <v>781</v>
      <v>12</v>
      <v>782</v>
      <v>13</v>
      <v>14</v>
      <v>15</v>
      <v>781</v>
      <v>781</v>
      <v>777</v>
      <v>781</v>
      <v>16</v>
      <v>17</v>
      <v>18</v>
      <v>46</v>
      <v>781</v>
      <v>781</v>
      <v>781</v>
      <v>781</v>
      <v>781</v>
      <v>781</v>
      <v>781</v>
      <v>781</v>
      <v>781</v>
      <v>781</v>
      <v>781</v>
      <v>19</v>
    </spb>
    <spb s="2">
      <v>41</v>
      <v>Name</v>
      <v>LearnMoreOnLink</v>
    </spb>
    <spb s="93">
      <v>2018</v>
      <v>2019</v>
      <v>square km</v>
      <v>per thousand (2018)</v>
      <v>2019</v>
      <v>2018</v>
      <v>2018</v>
      <v>per liter (2016)</v>
      <v>2019</v>
      <v>years (2018)</v>
      <v>per thousand (2018)</v>
      <v>2019</v>
      <v>2017</v>
      <v>2016</v>
      <v>2019</v>
      <v>2016</v>
      <v>2018</v>
      <v>kilotons per year (2016)</v>
      <v>deaths per 100,000 (2017)</v>
      <v>kWh (2014)</v>
      <v>2014</v>
      <v>2012</v>
      <v>2012</v>
      <v>2012</v>
      <v>2012</v>
      <v>2012</v>
      <v>2015</v>
      <v>2012</v>
      <v>2012</v>
      <v>1998</v>
      <v>1986</v>
      <v>2019</v>
    </spb>
    <spb s="0">
      <v xml:space="preserve">Wikipedia	</v>
      <v xml:space="preserve">Public domain	</v>
      <v xml:space="preserve">http://en.wikipedia.org/wiki/Haiti	</v>
      <v xml:space="preserve">http://en.wikipedia.org/wiki/Public_domain	</v>
    </spb>
    <spb s="0">
      <v xml:space="preserve">Wikipedia	Cia	travel.state.gov	</v>
      <v xml:space="preserve">CC-BY-SA			</v>
      <v xml:space="preserve">http://en.wikipedia.org/wiki/Honduras	https://www.cia.gov/library/publications/the-world-factbook/geos/ho.html?Transportation	https://travel.state.gov/content/travel/en/international-travel/International-Travel-Country-Information-Pages/Honduras.html	</v>
      <v xml:space="preserve">http://creativecommons.org/licenses/by-sa/3.0/			</v>
    </spb>
    <spb s="0">
      <v xml:space="preserve">Wikipedia	Cia	</v>
      <v xml:space="preserve">CC-BY-SA		</v>
      <v xml:space="preserve">http://fr.wikipedia.org/wiki/Honduras	https://www.cia.gov/library/publications/the-world-factbook/geos/ho.html?Transportation	</v>
      <v xml:space="preserve">http://creativecommons.org/licenses/by-sa/3.0/		</v>
    </spb>
    <spb s="0">
      <v xml:space="preserve">Wikipedia	Cia	Wikipedia	travel.state.gov	Tasteatlas	</v>
      <v xml:space="preserve">CC-BY-SA		CC-BY-SA			</v>
      <v xml:space="preserve">http://en.wikipedia.org/wiki/Honduras	https://www.cia.gov/library/publications/the-world-factbook/geos/ho.html?Transportation	https://en.wikipedia.org/wiki/Honduras	https://travel.state.gov/content/travel/en/international-travel/International-Travel-Country-Information-Pages/Honduras.html	https://www.tasteatlas.com/honduras	</v>
      <v xml:space="preserve">http://creativecommons.org/licenses/by-sa/3.0/		http://creativecommons.org/licenses/by-sa/3.0/			</v>
    </spb>
    <spb s="0">
      <v xml:space="preserve">Wikipedia	</v>
      <v xml:space="preserve">CC-BY-SA	</v>
      <v xml:space="preserve">http://en.wikipedia.org/wiki/Honduras	</v>
      <v xml:space="preserve">http://creativecommons.org/licenses/by-sa/3.0/	</v>
    </spb>
    <spb s="0">
      <v xml:space="preserve">Wikipedia	Cia	</v>
      <v xml:space="preserve">CC-BY-SA		</v>
      <v xml:space="preserve">http://en.wikipedia.org/wiki/Honduras	https://www.cia.gov/library/publications/the-world-factbook/geos/ho.html?Transportation	</v>
      <v xml:space="preserve">http://creativecommons.org/licenses/by-sa/3.0/		</v>
    </spb>
    <spb s="0">
      <v xml:space="preserve">Wikipedia	Wikipedia	Cia	travel.state.gov	</v>
      <v xml:space="preserve">CC-BY-SA	CC-BY-SA			</v>
      <v xml:space="preserve">http://en.wikipedia.org/wiki/Honduras	http://fr.wikipedia.org/wiki/Honduras	https://www.cia.gov/library/publications/the-world-factbook/geos/ho.html?Transportation	https://travel.state.gov/content/travel/en/international-travel/International-Travel-Country-Information-Pages/Honduras.html	</v>
      <v xml:space="preserve">http://creativecommons.org/licenses/by-sa/3.0/	http://creativecommons.org/licenses/by-sa/3.0/			</v>
    </spb>
    <spb s="0">
      <v xml:space="preserve">Cia	</v>
      <v xml:space="preserve">	</v>
      <v xml:space="preserve">https://www.cia.gov/library/publications/the-world-factbook/geos/ho.html?Transportation	</v>
      <v xml:space="preserve">	</v>
    </spb>
    <spb s="10">
      <v>0</v>
      <v>787</v>
      <v>788</v>
      <v>789</v>
      <v>4</v>
      <v>5</v>
      <v>789</v>
      <v>790</v>
      <v>790</v>
      <v>791</v>
      <v>792</v>
      <v>790</v>
      <v>790</v>
      <v>793</v>
      <v>11</v>
      <v>787</v>
      <v>793</v>
      <v>12</v>
      <v>790</v>
      <v>793</v>
      <v>13</v>
      <v>14</v>
      <v>15</v>
      <v>793</v>
      <v>793</v>
      <v>792</v>
      <v>793</v>
      <v>16</v>
      <v>17</v>
      <v>18</v>
      <v>46</v>
      <v>793</v>
      <v>793</v>
      <v>793</v>
      <v>793</v>
      <v>793</v>
      <v>793</v>
      <v>793</v>
      <v>793</v>
      <v>793</v>
      <v>793</v>
      <v>793</v>
      <v>19</v>
    </spb>
    <spb s="12">
      <v>2019</v>
      <v>2019</v>
      <v>square km</v>
      <v>per thousand (2018)</v>
      <v>2019</v>
      <v>2019</v>
      <v>2018</v>
      <v>per liter (2016)</v>
      <v>2019</v>
      <v>years (2018)</v>
      <v>2015</v>
      <v>per thousand (2018)</v>
      <v>2019</v>
      <v>2017</v>
      <v>2016</v>
      <v>2019</v>
      <v>2016</v>
      <v>2017</v>
      <v>kilotons per year (2016)</v>
      <v>deaths per 100,000 (2017)</v>
      <v>kWh (2014)</v>
      <v>2014</v>
      <v>2018</v>
      <v>2018</v>
      <v>2018</v>
      <v>2018</v>
      <v>2018</v>
      <v>2015</v>
      <v>2018</v>
      <v>2018</v>
      <v>2017</v>
      <v>2018</v>
      <v>2019</v>
    </spb>
    <spb s="0">
      <v xml:space="preserve">Wikipedia	Cia	travel.state.gov	</v>
      <v xml:space="preserve">CC-BY-SA			</v>
      <v xml:space="preserve">http://en.wikipedia.org/wiki/Hungary	https://www.cia.gov/library/publications/the-world-factbook/geos/hu.html?Transportation	https://travel.state.gov/content/travel/en/international-travel/International-Travel-Country-Information-Pages/Hungary.html	</v>
      <v xml:space="preserve">http://creativecommons.org/licenses/by-sa/3.0/			</v>
    </spb>
    <spb s="0">
      <v xml:space="preserve">Wikipedia	Cia	</v>
      <v xml:space="preserve">CC-BY-SA		</v>
      <v xml:space="preserve">http://fr.wikipedia.org/wiki/Hongrie	https://www.cia.gov/library/publications/the-world-factbook/geos/hu.html?Transportation	</v>
      <v xml:space="preserve">http://creativecommons.org/licenses/by-sa/3.0/		</v>
    </spb>
    <spb s="0">
      <v xml:space="preserve">Wikipedia	Wikipedia	Cia	travel.state.gov	Sec	</v>
      <v xml:space="preserve">CC-BY-SA	CC-BY-SA				</v>
      <v xml:space="preserve">http://en.wikipedia.org/wiki/Hungary	https://en.wikipedia.org/wiki/Hungary	https://www.cia.gov/library/publications/the-world-factbook/geos/hu.html?Transportation	https://travel.state.gov/content/travel/en/international-travel/International-Travel-Country-Information-Pages/Hungary.html	https://www.sec.gov/cgi-bin/browse-edgar?action=getcompany&amp;CIK=0001805605	</v>
      <v xml:space="preserve">http://creativecommons.org/licenses/by-sa/3.0/	http://creativecommons.org/licenses/by-sa/3.0/				</v>
    </spb>
    <spb s="0">
      <v xml:space="preserve">Wikipedia	</v>
      <v xml:space="preserve">CC-BY-SA	</v>
      <v xml:space="preserve">http://en.wikipedia.org/wiki/Hungary	</v>
      <v xml:space="preserve">http://creativecommons.org/licenses/by-sa/3.0/	</v>
    </spb>
    <spb s="0">
      <v xml:space="preserve">Wikipedia	Cia	</v>
      <v xml:space="preserve">CC-BY-SA		</v>
      <v xml:space="preserve">http://en.wikipedia.org/wiki/Hungary	https://www.cia.gov/library/publications/the-world-factbook/geos/hu.html?Transportation	</v>
      <v xml:space="preserve">http://creativecommons.org/licenses/by-sa/3.0/		</v>
    </spb>
    <spb s="0">
      <v xml:space="preserve">Wikipedia	Wikipedia	Cia	travel.state.gov	Sec	</v>
      <v xml:space="preserve">CC-BY-SA	CC-BY-SA				</v>
      <v xml:space="preserve">http://en.wikipedia.org/wiki/Hungary	http://fr.wikipedia.org/wiki/Hongrie	https://www.cia.gov/library/publications/the-world-factbook/geos/hu.html?Transportation	https://travel.state.gov/content/travel/en/international-travel/International-Travel-Country-Information-Pages/Hungary.html	https://www.sec.gov/cgi-bin/browse-edgar?action=getcompany&amp;CIK=0001805605	</v>
      <v xml:space="preserve">http://creativecommons.org/licenses/by-sa/3.0/	http://creativecommons.org/licenses/by-sa/3.0/				</v>
    </spb>
    <spb s="0">
      <v xml:space="preserve">Cia	</v>
      <v xml:space="preserve">	</v>
      <v xml:space="preserve">https://www.cia.gov/library/publications/the-world-factbook/geos/hu.html?Transportation	</v>
      <v xml:space="preserve">	</v>
    </spb>
    <spb s="0">
      <v xml:space="preserve">Wikipedia	Wikidata	</v>
      <v xml:space="preserve">CC-BY-SA		</v>
      <v xml:space="preserve">http://en.wikipedia.org/wiki/Hungary	https://www.wikidata.org/wiki/Q28	</v>
      <v xml:space="preserve">http://creativecommons.org/licenses/by-sa/3.0/		</v>
    </spb>
    <spb s="13">
      <v>0</v>
      <v>796</v>
      <v>797</v>
      <v>798</v>
      <v>4</v>
      <v>5</v>
      <v>798</v>
      <v>799</v>
      <v>799</v>
      <v>800</v>
      <v>801</v>
      <v>799</v>
      <v>799</v>
      <v>799</v>
      <v>802</v>
      <v>11</v>
      <v>796</v>
      <v>802</v>
      <v>12</v>
      <v>803</v>
      <v>802</v>
      <v>13</v>
      <v>14</v>
      <v>15</v>
      <v>802</v>
      <v>802</v>
      <v>801</v>
      <v>802</v>
      <v>16</v>
      <v>17</v>
      <v>18</v>
      <v>46</v>
      <v>802</v>
      <v>796</v>
      <v>802</v>
      <v>802</v>
      <v>802</v>
      <v>802</v>
      <v>802</v>
      <v>802</v>
      <v>802</v>
      <v>802</v>
      <v>802</v>
      <v>802</v>
      <v>19</v>
    </spb>
    <spb s="0">
      <v xml:space="preserve">Wikipedia	</v>
      <v xml:space="preserve">Public domain	</v>
      <v xml:space="preserve">http://en.wikipedia.org/wiki/Hungary	</v>
      <v xml:space="preserve">http://en.wikipedia.org/wiki/Public_domain	</v>
    </spb>
    <spb s="0">
      <v xml:space="preserve">Wikipedia	Cia	travel.state.gov	</v>
      <v xml:space="preserve">CC-BY-SA			</v>
      <v xml:space="preserve">http://en.wikipedia.org/wiki/Iceland	https://www.cia.gov/library/publications/the-world-factbook/geos/ic.html?Transportation	https://travel.state.gov/content/travel/en/international-travel/International-Travel-Country-Information-Pages/Iceland.html	</v>
      <v xml:space="preserve">http://creativecommons.org/licenses/by-sa/3.0/			</v>
    </spb>
    <spb s="0">
      <v xml:space="preserve">Wikipedia	Cia	</v>
      <v xml:space="preserve">CC-BY-SA		</v>
      <v xml:space="preserve">http://es.wikipedia.org/wiki/Islandia	https://www.cia.gov/library/publications/the-world-factbook/geos/ic.html?Transportation	</v>
      <v xml:space="preserve">http://creativecommons.org/licenses/by-sa/3.0/		</v>
    </spb>
    <spb s="0">
      <v xml:space="preserve">Wikipedia	Cia	Wikipedia	travel.state.gov	</v>
      <v xml:space="preserve">CC-BY-SA		CC-BY-SA		</v>
      <v xml:space="preserve">http://en.wikipedia.org/wiki/Iceland	https://www.cia.gov/library/publications/the-world-factbook/geos/ic.html?Transportation	https://en.wikipedia.org/wiki/Iceland	https://travel.state.gov/content/travel/en/international-travel/International-Travel-Country-Information-Pages/Iceland.html	</v>
      <v xml:space="preserve">http://creativecommons.org/licenses/by-sa/3.0/		http://creativecommons.org/licenses/by-sa/3.0/		</v>
    </spb>
    <spb s="0">
      <v xml:space="preserve">Wikipedia	</v>
      <v xml:space="preserve">CC-BY-SA	</v>
      <v xml:space="preserve">http://en.wikipedia.org/wiki/Iceland	</v>
      <v xml:space="preserve">http://creativecommons.org/licenses/by-sa/3.0/	</v>
    </spb>
    <spb s="0">
      <v xml:space="preserve">Wikipedia	Cia	</v>
      <v xml:space="preserve">CC-BY-SA		</v>
      <v xml:space="preserve">http://en.wikipedia.org/wiki/Iceland	https://www.cia.gov/library/publications/the-world-factbook/geos/ic.html?Transportation	</v>
      <v xml:space="preserve">http://creativecommons.org/licenses/by-sa/3.0/		</v>
    </spb>
    <spb s="0">
      <v xml:space="preserve">Wikipedia	Wikipedia	travel.state.gov	</v>
      <v xml:space="preserve">CC-BY-SA	CC-BY-SA		</v>
      <v xml:space="preserve">http://en.wikipedia.org/wiki/Iceland	http://fr.wikipedia.org/wiki/Islande	https://travel.state.gov/content/travel/en/international-travel/International-Travel-Country-Information-Pages/Iceland.html	</v>
      <v xml:space="preserve">http://creativecommons.org/licenses/by-sa/3.0/	http://creativecommons.org/licenses/by-sa/3.0/		</v>
    </spb>
    <spb s="0">
      <v xml:space="preserve">Cia	</v>
      <v xml:space="preserve">	</v>
      <v xml:space="preserve">https://www.cia.gov/library/publications/the-world-factbook/geos/ic.html?Transportation	</v>
      <v xml:space="preserve">	</v>
    </spb>
    <spb s="0">
      <v xml:space="preserve">Wikipedia	Wikidata	Wikipedia	</v>
      <v xml:space="preserve">CC-BY-SA		CC-BY-SA	</v>
      <v xml:space="preserve">http://en.wikipedia.org/wiki/Iceland	https://www.wikidata.org/wiki/Q189	http://vo.wikipedia.org/wiki/Islandia	</v>
      <v xml:space="preserve">http://creativecommons.org/licenses/by-sa/3.0/		http://creativecommons.org/licenses/by-sa/3.0/	</v>
    </spb>
    <spb s="94">
      <v>0</v>
      <v>806</v>
      <v>807</v>
      <v>808</v>
      <v>4</v>
      <v>5</v>
      <v>808</v>
      <v>809</v>
      <v>809</v>
      <v>810</v>
      <v>811</v>
      <v>809</v>
      <v>812</v>
      <v>11</v>
      <v>806</v>
      <v>812</v>
      <v>12</v>
      <v>813</v>
      <v>812</v>
      <v>13</v>
      <v>14</v>
      <v>15</v>
      <v>812</v>
      <v>812</v>
      <v>811</v>
      <v>812</v>
      <v>16</v>
      <v>17</v>
      <v>18</v>
      <v>46</v>
      <v>812</v>
      <v>812</v>
      <v>812</v>
      <v>812</v>
      <v>812</v>
      <v>812</v>
      <v>812</v>
      <v>812</v>
      <v>812</v>
      <v>812</v>
      <v>812</v>
      <v>19</v>
    </spb>
    <spb s="2">
      <v>42</v>
      <v>Name</v>
      <v>LearnMoreOnLink</v>
    </spb>
    <spb s="12">
      <v>2019</v>
      <v>2019</v>
      <v>square km</v>
      <v>per thousand (2018)</v>
      <v>2019</v>
      <v>2019</v>
      <v>2018</v>
      <v>per liter (2016)</v>
      <v>2019</v>
      <v>years (2018)</v>
      <v>2018</v>
      <v>per thousand (2018)</v>
      <v>2019</v>
      <v>2017</v>
      <v>2016</v>
      <v>2019</v>
      <v>2016</v>
      <v>2018</v>
      <v>kilotons per year (2016)</v>
      <v>deaths per 100,000 (2017)</v>
      <v>kWh (2014)</v>
      <v>2015</v>
      <v>2015</v>
      <v>2015</v>
      <v>2015</v>
      <v>2015</v>
      <v>2015</v>
      <v>2015</v>
      <v>2015</v>
      <v>2015</v>
      <v>2017</v>
      <v>2017</v>
      <v>2019</v>
    </spb>
    <spb s="0">
      <v xml:space="preserve">Wikipedia	travel.state.gov	</v>
      <v xml:space="preserve">CC-BY-SA		</v>
      <v xml:space="preserve">http://en.wikipedia.org/wiki/India	https://travel.state.gov/content/travel/en/international-travel/International-Travel-Country-Information-Pages/India.html	</v>
      <v xml:space="preserve">http://creativecommons.org/licenses/by-sa/3.0/		</v>
    </spb>
    <spb s="0">
      <v xml:space="preserve">Wikipedia	Wikipedia	Wikipedia	Cia	</v>
      <v xml:space="preserve">CC-BY-SA	CC-BY-SA	CC-BY-SA		</v>
      <v xml:space="preserve">http://en.wikipedia.org/wiki/India	http://es.wikipedia.org/wiki/India	http://fr.wikipedia.org/wiki/Inde	https://www.cia.gov/library/publications/the-world-factbook/geos/in.html?Transportation	</v>
      <v xml:space="preserve">http://creativecommons.org/licenses/by-sa/3.0/	http://creativecommons.org/licenses/by-sa/3.0/	http://creativecommons.org/licenses/by-sa/3.0/		</v>
    </spb>
    <spb s="0">
      <v xml:space="preserve">Wikipedia	Cia	Wikipedia	travel.state.gov	Sec	</v>
      <v xml:space="preserve">CC-BY-SA		CC-BY-SA			</v>
      <v xml:space="preserve">http://en.wikipedia.org/wiki/India	https://www.cia.gov/library/publications/the-world-factbook/geos/in.html?Transportation	https://en.wikipedia.org/wiki/India	https://travel.state.gov/content/travel/en/international-travel/International-Travel-Country-Information-Pages/India.html	https://www.sec.gov/cgi-bin/browse-edgar?action=getcompany&amp;CIK=0001848763	</v>
      <v xml:space="preserve">http://creativecommons.org/licenses/by-sa/3.0/		http://creativecommons.org/licenses/by-sa/3.0/			</v>
    </spb>
    <spb s="0">
      <v xml:space="preserve">Wikipedia	</v>
      <v xml:space="preserve">CC-BY-SA	</v>
      <v xml:space="preserve">http://en.wikipedia.org/wiki/India	</v>
      <v xml:space="preserve">http://creativecommons.org/licenses/by-sa/3.0/	</v>
    </spb>
    <spb s="0">
      <v xml:space="preserve">Wikipedia	Cia	</v>
      <v xml:space="preserve">CC-BY-SA		</v>
      <v xml:space="preserve">http://en.wikipedia.org/wiki/India	https://www.cia.gov/library/publications/the-world-factbook/geos/in.html?Transportation	</v>
      <v xml:space="preserve">http://creativecommons.org/licenses/by-sa/3.0/		</v>
    </spb>
    <spb s="0">
      <v xml:space="preserve">Cia	</v>
      <v xml:space="preserve">	</v>
      <v xml:space="preserve">https://www.cia.gov/library/publications/the-world-factbook/geos/in.html?Transportation	</v>
      <v xml:space="preserve">	</v>
    </spb>
    <spb s="0">
      <v xml:space="preserve">Wikipedia	Cia	travel.state.gov	</v>
      <v xml:space="preserve">CC-BY-SA			</v>
      <v xml:space="preserve">http://en.wikipedia.org/wiki/India	https://www.cia.gov/library/publications/the-world-factbook/geos/in.html?Transportation	https://travel.state.gov/content/travel/en/international-travel/International-Travel-Country-Information-Pages/India.html	</v>
      <v xml:space="preserve">http://creativecommons.org/licenses/by-sa/3.0/			</v>
    </spb>
    <spb s="0">
      <v xml:space="preserve">Wikipedia	Wikipedia	Cia	travel.state.gov	Sec	</v>
      <v xml:space="preserve">CC-BY-SA	CC-BY-SA				</v>
      <v xml:space="preserve">http://en.wikipedia.org/wiki/India	http://fr.wikipedia.org/wiki/Inde	https://www.cia.gov/library/publications/the-world-factbook/geos/in.html?Transportation	https://travel.state.gov/content/travel/en/international-travel/International-Travel-Country-Information-Pages/India.html	https://www.sec.gov/cgi-bin/browse-edgar?action=getcompany&amp;CIK=0001848763	</v>
      <v xml:space="preserve">http://creativecommons.org/licenses/by-sa/3.0/	http://creativecommons.org/licenses/by-sa/3.0/				</v>
    </spb>
    <spb s="25">
      <v>0</v>
      <v>817</v>
      <v>818</v>
      <v>819</v>
      <v>4</v>
      <v>5</v>
      <v>819</v>
      <v>820</v>
      <v>820</v>
      <v>821</v>
      <v>820</v>
      <v>820</v>
      <v>822</v>
      <v>11</v>
      <v>823</v>
      <v>822</v>
      <v>12</v>
      <v>820</v>
      <v>822</v>
      <v>13</v>
      <v>14</v>
      <v>15</v>
      <v>822</v>
      <v>822</v>
      <v>824</v>
      <v>822</v>
      <v>16</v>
      <v>17</v>
      <v>18</v>
      <v>46</v>
      <v>822</v>
      <v>823</v>
      <v>822</v>
      <v>822</v>
      <v>822</v>
      <v>822</v>
      <v>822</v>
      <v>822</v>
      <v>822</v>
      <v>822</v>
      <v>822</v>
      <v>822</v>
      <v>19</v>
    </spb>
    <spb s="14">
      <v>2019</v>
      <v>2017</v>
      <v>square km</v>
      <v>per thousand (2018)</v>
      <v>2019</v>
      <v>2019</v>
      <v>2018</v>
      <v>per liter (2016)</v>
      <v>2019</v>
      <v>years (2018)</v>
      <v>2017</v>
      <v>per thousand (2018)</v>
      <v>2019</v>
      <v>2017</v>
      <v>2016</v>
      <v>2019</v>
      <v>2016</v>
      <v>2018</v>
      <v>kilotons per year (2016)</v>
      <v>deaths per 100,000 (2017)</v>
      <v>kWh (2014)</v>
      <v>2014</v>
      <v>2019</v>
      <v>2011</v>
      <v>2011</v>
      <v>2011</v>
      <v>2011</v>
      <v>2011</v>
      <v>2015</v>
      <v>2011</v>
      <v>2011</v>
      <v>2017</v>
      <v>2018</v>
      <v>2019</v>
    </spb>
    <spb s="0">
      <v xml:space="preserve">Wikipedia	</v>
      <v xml:space="preserve">Public domain	</v>
      <v xml:space="preserve">http://en.wikipedia.org/wiki/India	</v>
      <v xml:space="preserve">http://en.wikipedia.org/wiki/Public_domain	</v>
    </spb>
    <spb s="0">
      <v xml:space="preserve">Wikipedia	Cia	travel.state.gov	</v>
      <v xml:space="preserve">CC-BY-SA			</v>
      <v xml:space="preserve">http://en.wikipedia.org/wiki/Indonesia	https://www.cia.gov/library/publications/the-world-factbook/geos/id.html?Transportation	https://travel.state.gov/content/travel/en/international-travel/International-Travel-Country-Information-Pages/Indonesia.html	</v>
      <v xml:space="preserve">http://creativecommons.org/licenses/by-sa/3.0/			</v>
    </spb>
    <spb s="0">
      <v xml:space="preserve">Wikipedia	Wikipedia	Cia	</v>
      <v xml:space="preserve">CC-BY-SA	CC-BY-SA		</v>
      <v xml:space="preserve">http://en.wikipedia.org/wiki/Indonesia	http://es.wikipedia.org/wiki/Indonesia	https://www.cia.gov/library/publications/the-world-factbook/geos/id.html?Transportation	</v>
      <v xml:space="preserve">http://creativecommons.org/licenses/by-sa/3.0/	http://creativecommons.org/licenses/by-sa/3.0/		</v>
    </spb>
    <spb s="0">
      <v xml:space="preserve">Wikipedia	Cia	Wikipedia	sp2010.bps.go.id	travel.state.gov	Sec	</v>
      <v xml:space="preserve">CC-BY-SA		CC-BY-SA				</v>
      <v xml:space="preserve">http://en.wikipedia.org/wiki/Indonesia	https://www.cia.gov/library/publications/the-world-factbook/geos/id.html?Transportation	https://en.wikipedia.org/wiki/Indonesia	https://sp2010.bps.go.id/index.php/site/tabel?tid=336&amp;wid=0000000000&amp;lang=en	https://travel.state.gov/content/travel/en/international-travel/International-Travel-Country-Information-Pages/Indonesia.html	https://www.sec.gov/cgi-bin/browse-edgar?action=getcompany&amp;CIK=0001798292	</v>
      <v xml:space="preserve">http://creativecommons.org/licenses/by-sa/3.0/		http://creativecommons.org/licenses/by-sa/3.0/				</v>
    </spb>
    <spb s="0">
      <v xml:space="preserve">Wikipedia	</v>
      <v xml:space="preserve">CC-BY-SA	</v>
      <v xml:space="preserve">http://en.wikipedia.org/wiki/Indonesia	</v>
      <v xml:space="preserve">http://creativecommons.org/licenses/by-sa/3.0/	</v>
    </spb>
    <spb s="0">
      <v xml:space="preserve">Wikipedia	Cia	</v>
      <v xml:space="preserve">CC-BY-SA		</v>
      <v xml:space="preserve">http://en.wikipedia.org/wiki/Indonesia	https://www.cia.gov/library/publications/the-world-factbook/geos/id.html?Transportation	</v>
      <v xml:space="preserve">http://creativecommons.org/licenses/by-sa/3.0/		</v>
    </spb>
    <spb s="0">
      <v xml:space="preserve">Wikipedia	travel.state.gov	</v>
      <v xml:space="preserve">CC-BY-SA		</v>
      <v xml:space="preserve">http://en.wikipedia.org/wiki/Indonesia	https://travel.state.gov/content/travel/en/international-travel/International-Travel-Country-Information-Pages/Indonesia.html	</v>
      <v xml:space="preserve">http://creativecommons.org/licenses/by-sa/3.0/		</v>
    </spb>
    <spb s="0">
      <v xml:space="preserve">Cia	</v>
      <v xml:space="preserve">	</v>
      <v xml:space="preserve">https://www.cia.gov/library/publications/the-world-factbook/geos/id.html?Transportation	</v>
      <v xml:space="preserve">	</v>
    </spb>
    <spb s="0">
      <v xml:space="preserve">Wikipedia	Cia	sp2010.bps.go.id	travel.state.gov	Sec	</v>
      <v xml:space="preserve">CC-BY-SA					</v>
      <v xml:space="preserve">http://en.wikipedia.org/wiki/Indonesia	https://www.cia.gov/library/publications/the-world-factbook/geos/id.html?Transportation	https://sp2010.bps.go.id/index.php/site/tabel?tid=336&amp;wid=0000000000&amp;lang=en	https://travel.state.gov/content/travel/en/international-travel/International-Travel-Country-Information-Pages/Indonesia.html	https://www.sec.gov/cgi-bin/browse-edgar?action=getcompany&amp;CIK=0001798292	</v>
      <v xml:space="preserve">http://creativecommons.org/licenses/by-sa/3.0/					</v>
    </spb>
    <spb s="13">
      <v>0</v>
      <v>828</v>
      <v>829</v>
      <v>830</v>
      <v>4</v>
      <v>831</v>
      <v>830</v>
      <v>831</v>
      <v>831</v>
      <v>832</v>
      <v>831</v>
      <v>831</v>
      <v>831</v>
      <v>833</v>
      <v>834</v>
      <v>11</v>
      <v>828</v>
      <v>834</v>
      <v>12</v>
      <v>831</v>
      <v>834</v>
      <v>13</v>
      <v>14</v>
      <v>15</v>
      <v>834</v>
      <v>834</v>
      <v>835</v>
      <v>834</v>
      <v>16</v>
      <v>17</v>
      <v>18</v>
      <v>46</v>
      <v>834</v>
      <v>828</v>
      <v>834</v>
      <v>834</v>
      <v>834</v>
      <v>834</v>
      <v>834</v>
      <v>834</v>
      <v>834</v>
      <v>834</v>
      <v>834</v>
      <v>834</v>
      <v>19</v>
    </spb>
    <spb s="14">
      <v>2019</v>
      <v>2019</v>
      <v>square km</v>
      <v>per thousand (2018)</v>
      <v>2020</v>
      <v>2019</v>
      <v>2018</v>
      <v>per liter (2016)</v>
      <v>2019</v>
      <v>years (2018)</v>
      <v>2018</v>
      <v>per thousand (2018)</v>
      <v>2019</v>
      <v>2017</v>
      <v>2016</v>
      <v>2019</v>
      <v>2016</v>
      <v>2018</v>
      <v>kilotons per year (2016)</v>
      <v>deaths per 100,000 (2017)</v>
      <v>kWh (2014)</v>
      <v>2014</v>
      <v>2019</v>
      <v>2018</v>
      <v>2018</v>
      <v>2018</v>
      <v>2018</v>
      <v>2018</v>
      <v>2015</v>
      <v>2018</v>
      <v>2018</v>
      <v>2018</v>
      <v>2018</v>
      <v>2019</v>
    </spb>
    <spb s="0">
      <v xml:space="preserve">Wikipedia	</v>
      <v xml:space="preserve">Public domain	</v>
      <v xml:space="preserve">http://en.wikipedia.org/wiki/Indonesia	</v>
      <v xml:space="preserve">http://en.wikipedia.org/wiki/Public_domain	</v>
    </spb>
    <spb s="0">
      <v xml:space="preserve">Wikipedia	Cia	travel.state.gov	</v>
      <v xml:space="preserve">CC-BY-SA			</v>
      <v xml:space="preserve">http://en.wikipedia.org/wiki/Iran	https://www.cia.gov/library/publications/the-world-factbook/geos/ir.html?Transportation	https://travel.state.gov/content/travel/en/international-travel/International-Travel-Country-Information-Pages/Iran.html	</v>
      <v xml:space="preserve">http://creativecommons.org/licenses/by-sa/3.0/			</v>
    </spb>
    <spb s="0">
      <v xml:space="preserve">Wikipedia	Wikipedia	Cia	</v>
      <v xml:space="preserve">CC-BY-SA	CC-BY-SA		</v>
      <v xml:space="preserve">http://en.wikipedia.org/wiki/Iran	http://fr.wikipedia.org/wiki/Iran	https://www.cia.gov/library/publications/the-world-factbook/geos/ir.html?Transportation	</v>
      <v xml:space="preserve">http://creativecommons.org/licenses/by-sa/3.0/	http://creativecommons.org/licenses/by-sa/3.0/		</v>
    </spb>
    <spb s="0">
      <v xml:space="preserve">Wikipedia	Cia	Wikipedia	travel.state.gov	</v>
      <v xml:space="preserve">CC-BY-SA		CC-BY-SA		</v>
      <v xml:space="preserve">http://en.wikipedia.org/wiki/Iran	https://www.cia.gov/library/publications/the-world-factbook/geos/ir.html?Transportation	https://en.wikipedia.org/wiki/Iran	https://travel.state.gov/content/travel/en/international-travel/International-Travel-Country-Information-Pages/Iran.html	</v>
      <v xml:space="preserve">http://creativecommons.org/licenses/by-sa/3.0/		http://creativecommons.org/licenses/by-sa/3.0/		</v>
    </spb>
    <spb s="0">
      <v xml:space="preserve">Wikipedia	</v>
      <v xml:space="preserve">CC-BY-SA	</v>
      <v xml:space="preserve">http://en.wikipedia.org/wiki/Iran	</v>
      <v xml:space="preserve">http://creativecommons.org/licenses/by-sa/3.0/	</v>
    </spb>
    <spb s="0">
      <v xml:space="preserve">Wikipedia	Cia	</v>
      <v xml:space="preserve">CC-BY-SA		</v>
      <v xml:space="preserve">http://en.wikipedia.org/wiki/Iran	https://www.cia.gov/library/publications/the-world-factbook/geos/ir.html?Transportation	</v>
      <v xml:space="preserve">http://creativecommons.org/licenses/by-sa/3.0/		</v>
    </spb>
    <spb s="0">
      <v xml:space="preserve">Wikipedia	Wikipedia	Cia	travel.state.gov	</v>
      <v xml:space="preserve">CC-BY-SA	CC-BY-SA			</v>
      <v xml:space="preserve">http://en.wikipedia.org/wiki/Iran	http://fr.wikipedia.org/wiki/Iran	https://www.cia.gov/library/publications/the-world-factbook/geos/ir.html?Transportation	https://travel.state.gov/content/travel/en/international-travel/International-Travel-Country-Information-Pages/Iran.html	</v>
      <v xml:space="preserve">http://creativecommons.org/licenses/by-sa/3.0/	http://creativecommons.org/licenses/by-sa/3.0/			</v>
    </spb>
    <spb s="0">
      <v xml:space="preserve">Cia	</v>
      <v xml:space="preserve">	</v>
      <v xml:space="preserve">https://www.cia.gov/library/publications/the-world-factbook/geos/ir.html?Transportation	</v>
      <v xml:space="preserve">	</v>
    </spb>
    <spb s="22">
      <v>0</v>
      <v>839</v>
      <v>840</v>
      <v>841</v>
      <v>4</v>
      <v>5</v>
      <v>841</v>
      <v>842</v>
      <v>842</v>
      <v>843</v>
      <v>844</v>
      <v>842</v>
      <v>842</v>
      <v>845</v>
      <v>11</v>
      <v>839</v>
      <v>845</v>
      <v>12</v>
      <v>842</v>
      <v>845</v>
      <v>13</v>
      <v>14</v>
      <v>15</v>
      <v>845</v>
      <v>845</v>
      <v>844</v>
      <v>845</v>
      <v>16</v>
      <v>17</v>
      <v>18</v>
      <v>46</v>
      <v>845</v>
      <v>839</v>
      <v>845</v>
      <v>845</v>
      <v>845</v>
      <v>845</v>
      <v>845</v>
      <v>845</v>
      <v>845</v>
      <v>845</v>
      <v>845</v>
      <v>845</v>
      <v>19</v>
    </spb>
    <spb s="2">
      <v>43</v>
      <v>Name</v>
      <v>LearnMoreOnLink</v>
    </spb>
    <spb s="14">
      <v>2019</v>
      <v>2017</v>
      <v>square km</v>
      <v>per thousand (2018)</v>
      <v>2019</v>
      <v>2019</v>
      <v>2018</v>
      <v>per liter (2016)</v>
      <v>2019</v>
      <v>years (2018)</v>
      <v>2009</v>
      <v>per thousand (2018)</v>
      <v>2019</v>
      <v>2017</v>
      <v>2016</v>
      <v>2019</v>
      <v>2016</v>
      <v>2018</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http://en.wikipedia.org/wiki/Iraq	https://www.cia.gov/library/publications/the-world-factbook/geos/iz.html?Transportation	https://travel.state.gov/content/travel/en/international-travel/International-Travel-Country-Information-Pages/Iraq.html	</v>
      <v xml:space="preserve">http://creativecommons.org/licenses/by-sa/3.0/			</v>
    </spb>
    <spb s="0">
      <v xml:space="preserve">Wikipedia	Wikipedia	Cia	</v>
      <v xml:space="preserve">CC-BY-SA	CC-BY-SA		</v>
      <v xml:space="preserve">http://en.wikipedia.org/wiki/Iraq	http://es.wikipedia.org/wiki/Irak	https://www.cia.gov/library/publications/the-world-factbook/geos/iz.html?Transportation	</v>
      <v xml:space="preserve">http://creativecommons.org/licenses/by-sa/3.0/	http://creativecommons.org/licenses/by-sa/3.0/		</v>
    </spb>
    <spb s="0">
      <v xml:space="preserve">Wikipedia	Cia	Wikipedia	travel.state.gov	</v>
      <v xml:space="preserve">CC-BY-SA		CC-BY-SA		</v>
      <v xml:space="preserve">http://en.wikipedia.org/wiki/Iraq	https://www.cia.gov/library/publications/the-world-factbook/geos/iz.html?Transportation	https://en.wikipedia.org/wiki/Iraq	https://travel.state.gov/content/travel/en/international-travel/International-Travel-Country-Information-Pages/Iraq.html	</v>
      <v xml:space="preserve">http://creativecommons.org/licenses/by-sa/3.0/		http://creativecommons.org/licenses/by-sa/3.0/		</v>
    </spb>
    <spb s="0">
      <v xml:space="preserve">Wikipedia	</v>
      <v xml:space="preserve">CC-BY-SA	</v>
      <v xml:space="preserve">http://en.wikipedia.org/wiki/Iraq	</v>
      <v xml:space="preserve">http://creativecommons.org/licenses/by-sa/3.0/	</v>
    </spb>
    <spb s="0">
      <v xml:space="preserve">Wikipedia	Cia	</v>
      <v xml:space="preserve">CC-BY-SA		</v>
      <v xml:space="preserve">http://en.wikipedia.org/wiki/Iraq	https://www.cia.gov/library/publications/the-world-factbook/geos/iz.html?Transportation	</v>
      <v xml:space="preserve">http://creativecommons.org/licenses/by-sa/3.0/		</v>
    </spb>
    <spb s="0">
      <v xml:space="preserve">Wikipedia	Wikipedia	Cia	travel.state.gov	</v>
      <v xml:space="preserve">CC-BY-SA	CC-BY-SA			</v>
      <v xml:space="preserve">http://en.wikipedia.org/wiki/Iraq	http://fr.wikipedia.org/wiki/Irak	https://www.cia.gov/library/publications/the-world-factbook/geos/iz.html?Transportation	https://travel.state.gov/content/travel/en/international-travel/International-Travel-Country-Information-Pages/Iraq.html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https://travel.state.gov/content/travel/en/international-travel/International-Travel-Country-Information-Pages/Iraq.html	</v>
      <v xml:space="preserve">	</v>
    </spb>
    <spb s="0">
      <v xml:space="preserve">Cia	</v>
      <v xml:space="preserve">	</v>
      <v xml:space="preserve">https://www.cia.gov/library/publications/the-world-factbook/geos/iz.html?Transportation	</v>
      <v xml:space="preserve">	</v>
    </spb>
    <spb s="19">
      <v>0</v>
      <v>849</v>
      <v>850</v>
      <v>851</v>
      <v>4</v>
      <v>5</v>
      <v>851</v>
      <v>852</v>
      <v>852</v>
      <v>853</v>
      <v>854</v>
      <v>852</v>
      <v>852</v>
      <v>855</v>
      <v>856</v>
      <v>11</v>
      <v>849</v>
      <v>856</v>
      <v>12</v>
      <v>852</v>
      <v>856</v>
      <v>13</v>
      <v>14</v>
      <v>15</v>
      <v>856</v>
      <v>856</v>
      <v>854</v>
      <v>856</v>
      <v>16</v>
      <v>17</v>
      <v>18</v>
      <v>46</v>
      <v>856</v>
      <v>856</v>
      <v>856</v>
      <v>856</v>
      <v>856</v>
      <v>856</v>
      <v>856</v>
      <v>856</v>
      <v>856</v>
      <v>856</v>
      <v>856</v>
      <v>19</v>
    </spb>
    <spb s="12">
      <v>2018</v>
      <v>2019</v>
      <v>square km</v>
      <v>per thousand (2018)</v>
      <v>2019</v>
      <v>2018</v>
      <v>2018</v>
      <v>per liter (2016)</v>
      <v>2019</v>
      <v>years (2018)</v>
      <v>2016</v>
      <v>per thousand (2018)</v>
      <v>2019</v>
      <v>2017</v>
      <v>2016</v>
      <v>2019</v>
      <v>2016</v>
      <v>2018</v>
      <v>kilotons per year (2016)</v>
      <v>deaths per 100,000 (2017)</v>
      <v>kWh (2014)</v>
      <v>2014</v>
      <v>2012</v>
      <v>2012</v>
      <v>2012</v>
      <v>2012</v>
      <v>2012</v>
      <v>2015</v>
      <v>2012</v>
      <v>2012</v>
      <v>2007</v>
      <v>2005</v>
      <v>2019</v>
    </spb>
    <spb s="0">
      <v xml:space="preserve">Wikipedia	Cia	</v>
      <v xml:space="preserve">CC-BY-SA		</v>
      <v xml:space="preserve">http://en.wikipedia.org/wiki/Republic_of_Ireland	https://www.cia.gov/library/publications/the-world-factbook/geos/ei.html?Transportation	</v>
      <v xml:space="preserve">http://creativecommons.org/licenses/by-sa/3.0/		</v>
    </spb>
    <spb s="0">
      <v xml:space="preserve">Wikipedia	Wikipedia	Wikipedia	Cia	</v>
      <v xml:space="preserve">CC-BY-SA	CC-BY-SA	CC-BY-SA		</v>
      <v xml:space="preserve">http://en.wikipedia.org/wiki/Republic_of_Ireland	http://es.wikipedia.org/wiki/Irlanda	http://fr.wikipedia.org/wiki/Irlande_(pays)	https://www.cia.gov/library/publications/the-world-factbook/geos/ei.html?Transportation	</v>
      <v xml:space="preserve">http://creativecommons.org/licenses/by-sa/3.0/	http://creativecommons.org/licenses/by-sa/3.0/	http://creativecommons.org/licenses/by-sa/3.0/		</v>
    </spb>
    <spb s="0">
      <v xml:space="preserve">Wikipedia	Wikidata	Cia	Wikipedia	Sec	</v>
      <v xml:space="preserve">CC-BY-SA			CC-BY-SA		</v>
      <v xml:space="preserve">http://en.wikipedia.org/wiki/Republic_of_Ireland	https://www.wikidata.org/wiki/Q27	https://www.cia.gov/library/publications/the-world-factbook/geos/ei.html?Transportation	https://en.wikipedia.org/wiki/Republic_of_Ireland	https://www.sec.gov/cgi-bin/browse-edgar?action=getcompany&amp;CIK=0001915527	</v>
      <v xml:space="preserve">http://creativecommons.org/licenses/by-sa/3.0/			http://creativecommons.org/licenses/by-sa/3.0/		</v>
    </spb>
    <spb s="0">
      <v xml:space="preserve">Wikipedia	</v>
      <v xml:space="preserve">CC-BY-SA	</v>
      <v xml:space="preserve">http://en.wikipedia.org/wiki/Republic_of_Ireland	</v>
      <v xml:space="preserve">http://creativecommons.org/licenses/by-sa/3.0/	</v>
    </spb>
    <spb s="0">
      <v xml:space="preserve">Cia	</v>
      <v xml:space="preserve">	</v>
      <v xml:space="preserve">https://www.cia.gov/library/publications/the-world-factbook/geos/ei.html?Transportation	</v>
      <v xml:space="preserve">	</v>
    </spb>
    <spb s="0">
      <v xml:space="preserve">Wikipedia	Wikidata	</v>
      <v xml:space="preserve">CC-BY-SA		</v>
      <v xml:space="preserve">http://en.wikipedia.org/wiki/Republic_of_Ireland	https://www.wikidata.org/wiki/Q27	</v>
      <v xml:space="preserve">http://creativecommons.org/licenses/by-sa/3.0/		</v>
    </spb>
    <spb s="0">
      <v xml:space="preserve">Wikipedia	Wikipedia	Wikidata	Cia	Sec	</v>
      <v xml:space="preserve">CC-BY-SA	CC-BY-SA				</v>
      <v xml:space="preserve">http://en.wikipedia.org/wiki/Republic_of_Ireland	http://fr.wikipedia.org/wiki/Irlande_(pays)	https://www.wikidata.org/wiki/Q27	https://www.cia.gov/library/publications/the-world-factbook/geos/ei.html?Transportation	https://www.sec.gov/cgi-bin/browse-edgar?action=getcompany&amp;CIK=0001915527	</v>
      <v xml:space="preserve">http://creativecommons.org/licenses/by-sa/3.0/	http://creativecommons.org/licenses/by-sa/3.0/				</v>
    </spb>
    <spb s="95">
      <v>0</v>
      <v>859</v>
      <v>860</v>
      <v>861</v>
      <v>4</v>
      <v>861</v>
      <v>862</v>
      <v>859</v>
      <v>862</v>
      <v>862</v>
      <v>863</v>
      <v>11</v>
      <v>859</v>
      <v>863</v>
      <v>12</v>
      <v>864</v>
      <v>863</v>
      <v>13</v>
      <v>14</v>
      <v>15</v>
      <v>863</v>
      <v>863</v>
      <v>865</v>
      <v>863</v>
      <v>16</v>
      <v>17</v>
      <v>18</v>
      <v>46</v>
      <v>863</v>
      <v>859</v>
      <v>863</v>
      <v>863</v>
      <v>863</v>
      <v>863</v>
      <v>863</v>
      <v>863</v>
      <v>863</v>
      <v>863</v>
      <v>863</v>
      <v>863</v>
      <v>19</v>
    </spb>
    <spb s="2">
      <v>44</v>
      <v>Name</v>
      <v>LearnMoreOnLink</v>
    </spb>
    <spb s="14">
      <v>2019</v>
      <v>2019</v>
      <v>square km</v>
      <v>per thousand (2018)</v>
      <v>2021</v>
      <v>2019</v>
      <v>2018</v>
      <v>per liter (2016)</v>
      <v>2019</v>
      <v>years (2018)</v>
      <v>2018</v>
      <v>per thousand (2018)</v>
      <v>2019</v>
      <v>2017</v>
      <v>2016</v>
      <v>2019</v>
      <v>2016</v>
      <v>2018</v>
      <v>kilotons per year (2016)</v>
      <v>deaths per 100,000 (2017)</v>
      <v>kWh (2014)</v>
      <v>2015</v>
      <v>2018</v>
      <v>2016</v>
      <v>2016</v>
      <v>2016</v>
      <v>2016</v>
      <v>2016</v>
      <v>2015</v>
      <v>2016</v>
      <v>2016</v>
      <v>2017</v>
      <v>2017</v>
      <v>2019</v>
    </spb>
    <spb s="0">
      <v xml:space="preserve">Wikipedia	Cia	</v>
      <v xml:space="preserve">CC-BY-SA		</v>
      <v xml:space="preserve">http://en.wikipedia.org/wiki/Israel	https://www.cia.gov/library/publications/the-world-factbook/geos/is.html?Transportation	</v>
      <v xml:space="preserve">http://creativecommons.org/licenses/by-sa/3.0/		</v>
    </spb>
    <spb s="0">
      <v xml:space="preserve">Cia	</v>
      <v xml:space="preserve">	</v>
      <v xml:space="preserve">https://www.cia.gov/library/publications/the-world-factbook/geos/is.html?Transportation	</v>
      <v xml:space="preserve">	</v>
    </spb>
    <spb s="0">
      <v xml:space="preserve">Wikipedia	Cia	Wikipedia	Sec	</v>
      <v xml:space="preserve">CC-BY-SA		CC-BY-SA		</v>
      <v xml:space="preserve">http://en.wikipedia.org/wiki/Israel	https://www.cia.gov/library/publications/the-world-factbook/geos/is.html?Transportation	https://en.wikipedia.org/wiki/Israel	https://www.sec.gov/cgi-bin/browse-edgar?action=getcompany&amp;CIK=0001918016	</v>
      <v xml:space="preserve">http://creativecommons.org/licenses/by-sa/3.0/		http://creativecommons.org/licenses/by-sa/3.0/		</v>
    </spb>
    <spb s="0">
      <v xml:space="preserve">Wikipedia	</v>
      <v xml:space="preserve">CC-BY-SA	</v>
      <v xml:space="preserve">http://en.wikipedia.org/wiki/Israel	</v>
      <v xml:space="preserve">http://creativecommons.org/licenses/by-sa/3.0/	</v>
    </spb>
    <spb s="0">
      <v xml:space="preserve">Wikipedia	Cia	Sec	</v>
      <v xml:space="preserve">CC-BY-SA			</v>
      <v xml:space="preserve">http://en.wikipedia.org/wiki/Israel	https://www.cia.gov/library/publications/the-world-factbook/geos/is.html?Transportation	https://www.sec.gov/cgi-bin/browse-edgar?action=getcompany&amp;CIK=0001918016	</v>
      <v xml:space="preserve">http://creativecommons.org/licenses/by-sa/3.0/			</v>
    </spb>
    <spb s="22">
      <v>0</v>
      <v>869</v>
      <v>870</v>
      <v>871</v>
      <v>4</v>
      <v>5</v>
      <v>871</v>
      <v>872</v>
      <v>872</v>
      <v>869</v>
      <v>873</v>
      <v>872</v>
      <v>872</v>
      <v>870</v>
      <v>11</v>
      <v>869</v>
      <v>870</v>
      <v>12</v>
      <v>872</v>
      <v>870</v>
      <v>13</v>
      <v>14</v>
      <v>15</v>
      <v>870</v>
      <v>870</v>
      <v>873</v>
      <v>870</v>
      <v>16</v>
      <v>17</v>
      <v>18</v>
      <v>46</v>
      <v>870</v>
      <v>869</v>
      <v>870</v>
      <v>870</v>
      <v>870</v>
      <v>870</v>
      <v>870</v>
      <v>870</v>
      <v>870</v>
      <v>870</v>
      <v>870</v>
      <v>870</v>
      <v>19</v>
    </spb>
    <spb s="14">
      <v>2019</v>
      <v>2019</v>
      <v>square km</v>
      <v>per thousand (2018)</v>
      <v>2019</v>
      <v>2019</v>
      <v>2018</v>
      <v>per liter (2016)</v>
      <v>2019</v>
      <v>years (2018)</v>
      <v>2018</v>
      <v>per thousand (2018)</v>
      <v>2019</v>
      <v>2017</v>
      <v>2016</v>
      <v>2019</v>
      <v>2016</v>
      <v>2018</v>
      <v>kilotons per year (2016)</v>
      <v>deaths per 100,000 (2017)</v>
      <v>kWh (2014)</v>
      <v>2015</v>
      <v>2019</v>
      <v>2016</v>
      <v>2016</v>
      <v>2016</v>
      <v>2016</v>
      <v>2016</v>
      <v>2015</v>
      <v>2016</v>
      <v>2016</v>
      <v>2017</v>
      <v>2017</v>
      <v>2019</v>
    </spb>
    <spb s="0">
      <v xml:space="preserve">Wikipedia	</v>
      <v xml:space="preserve">Public domain	</v>
      <v xml:space="preserve">http://en.wikipedia.org/wiki/Israel	</v>
      <v xml:space="preserve">http://en.wikipedia.org/wiki/Public_domain	</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Wikipedia	Cia	</v>
      <v xml:space="preserve">CC-BY-SA	CC-BY-SA		</v>
      <v xml:space="preserve">http://es.wikipedia.org/wiki/Italia	http://en.wikipedia.org/wiki/Italy	https://www.cia.gov/library/publications/the-world-factbook/geos/it.html?Transportation	</v>
      <v xml:space="preserve">http://creativecommons.org/licenses/by-sa/3.0/	http://creativecommons.org/licenses/by-sa/3.0/		</v>
    </spb>
    <spb s="0">
      <v xml:space="preserve">Wikipedia	Wikipedia	Wikipedia	Cia	ec.europa.eu	travel.state.gov	Sec	</v>
      <v xml:space="preserve">CC-BY-SA	CC-BY-SA	CC-BY-SA					</v>
      <v xml:space="preserve">http://es.wikipedia.org/wiki/Italia	http://en.wikipedia.org/wiki/Italy	https://en.wikipedia.org/wiki/Italy	https://www.cia.gov/library/publications/the-world-factbook/geos/it.html?Transportation	https://ec.europa.eu/CensusHub2/query.do?step=selectHyperCube&amp;qhc=false#StatusInEmployment	https://travel.state.gov/content/travel/en/international-travel/International-Travel-Country-Information-Pages/SanMarino.html	https://www.sec.gov/cgi-bin/browse-edgar?action=getcompany&amp;CIK=0001913624	</v>
      <v xml:space="preserve">http://creativecommons.org/licenses/by-sa/3.0/	http://creativecommons.org/licenses/by-sa/3.0/	http://creativecommons.org/licenses/by-sa/3.0/					</v>
    </spb>
    <spb s="0">
      <v xml:space="preserve">Wikipedia	</v>
      <v xml:space="preserve">CC-BY-SA	</v>
      <v xml:space="preserve">http://en.wikipedia.org/wiki/Italy	</v>
      <v xml:space="preserve">http://creativecommons.org/licenses/by-sa/3.0/	</v>
    </spb>
    <spb s="0">
      <v xml:space="preserve">Wikipedia	Wikipedia	Wikipedia	Cia	travel.state.gov	Sec	</v>
      <v xml:space="preserve">CC-BY-SA	CC-BY-SA	CC-BY-SA				</v>
      <v xml:space="preserve">http://es.wikipedia.org/wiki/Italia	http://en.wikipedia.org/wiki/Italy	http://fr.wikipedia.org/wiki/Italie	https://www.cia.gov/library/publications/the-world-factbook/geos/it.html?Transportation	https://travel.state.gov/content/travel/en/international-travel/International-Travel-Country-Information-Pages/SanMarino.html	https://www.sec.gov/cgi-bin/browse-edgar?action=getcompany&amp;CIK=0001913624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https://travel.state.gov/content/travel/en/international-travel/International-Travel-Country-Information-Pages/SanMarino.html	</v>
      <v xml:space="preserve">	</v>
    </spb>
    <spb s="0">
      <v xml:space="preserve">Cia	</v>
      <v xml:space="preserve">	</v>
      <v xml:space="preserve">https://www.cia.gov/library/publications/the-world-factbook/geos/it.html?Transportation	</v>
      <v xml:space="preserve">	</v>
    </spb>
    <spb s="0">
      <v xml:space="preserve">Wikipedia	Wikipedia	</v>
      <v xml:space="preserve">CC-BY-SA	CC-BY-SA	</v>
      <v xml:space="preserve">http://es.wikipedia.org/wiki/Italia	http://en.wikipedia.org/wiki/Italy	</v>
      <v xml:space="preserve">http://creativecommons.org/licenses/by-sa/3.0/	http://creativecommons.org/licenses/by-sa/3.0/	</v>
    </spb>
    <spb s="26">
      <v>0</v>
      <v>877</v>
      <v>878</v>
      <v>879</v>
      <v>4</v>
      <v>5</v>
      <v>879</v>
      <v>880</v>
      <v>880</v>
      <v>878</v>
      <v>881</v>
      <v>880</v>
      <v>882</v>
      <v>883</v>
      <v>11</v>
      <v>877</v>
      <v>883</v>
      <v>12</v>
      <v>884</v>
      <v>883</v>
      <v>13</v>
      <v>14</v>
      <v>15</v>
      <v>883</v>
      <v>883</v>
      <v>881</v>
      <v>883</v>
      <v>16</v>
      <v>17</v>
      <v>18</v>
      <v>46</v>
      <v>883</v>
      <v>877</v>
      <v>883</v>
      <v>883</v>
      <v>883</v>
      <v>883</v>
      <v>883</v>
      <v>883</v>
      <v>883</v>
      <v>883</v>
      <v>883</v>
      <v>883</v>
      <v>19</v>
    </spb>
    <spb s="14">
      <v>2019</v>
      <v>2019</v>
      <v>square km</v>
      <v>per thousand (2018)</v>
      <v>2019</v>
      <v>2019</v>
      <v>2018</v>
      <v>per liter (2016)</v>
      <v>2019</v>
      <v>years (2018)</v>
      <v>2018</v>
      <v>per thousand (2018)</v>
      <v>2019</v>
      <v>2017</v>
      <v>2016</v>
      <v>2019</v>
      <v>2016</v>
      <v>2018</v>
      <v>kilotons per year (2014)</v>
      <v>deaths per 100,000 (2017)</v>
      <v>kWh (2014)</v>
      <v>2015</v>
      <v>2008</v>
      <v>2017</v>
      <v>2017</v>
      <v>2017</v>
      <v>2017</v>
      <v>2017</v>
      <v>2015</v>
      <v>2017</v>
      <v>2017</v>
      <v>2017</v>
      <v>2017</v>
      <v>2019</v>
    </spb>
    <spb s="0">
      <v xml:space="preserve">Wikipedia	</v>
      <v xml:space="preserve">Public domain	</v>
      <v xml:space="preserve">http://no.wikipedia.org/wiki/Italia	</v>
      <v xml:space="preserve">http://en.wikipedia.org/wiki/Public_domain	</v>
    </spb>
    <spb s="0">
      <v xml:space="preserve">Wikipedia	Cia	travel.state.gov	</v>
      <v xml:space="preserve">CC-BY-SA			</v>
      <v xml:space="preserve">http://en.wikipedia.org/wiki/Jamaica	https://www.cia.gov/library/publications/the-world-factbook/geos/jm.html?Transportation	https://travel.state.gov/content/travel/en/international-travel/International-Travel-Country-Information-Pages/Jamaica.html	</v>
      <v xml:space="preserve">http://creativecommons.org/licenses/by-sa/3.0/			</v>
    </spb>
    <spb s="0">
      <v xml:space="preserve">Wikipedia	Wikipedia	Cia	</v>
      <v xml:space="preserve">CC-BY-SA	CC-BY-SA		</v>
      <v xml:space="preserve">http://en.wikipedia.org/wiki/Jamaica	http://es.wikipedia.org/wiki/Jamaica	https://www.cia.gov/library/publications/the-world-factbook/geos/jm.html?Transportation	</v>
      <v xml:space="preserve">http://creativecommons.org/licenses/by-sa/3.0/	http://creativecommons.org/licenses/by-sa/3.0/		</v>
    </spb>
    <spb s="0">
      <v xml:space="preserve">Wikipedia	Cia	Wikipedia	travel.state.gov	</v>
      <v xml:space="preserve">CC-BY-SA		CC-BY-SA		</v>
      <v xml:space="preserve">http://en.wikipedia.org/wiki/Jamaica	https://www.cia.gov/library/publications/the-world-factbook/geos/jm.html?Transportation	https://en.wikipedia.org/wiki/Jamaica	https://travel.state.gov/content/travel/en/international-travel/International-Travel-Country-Information-Pages/Jamaica.html	</v>
      <v xml:space="preserve">http://creativecommons.org/licenses/by-sa/3.0/		http://creativecommons.org/licenses/by-sa/3.0/		</v>
    </spb>
    <spb s="0">
      <v xml:space="preserve">Wikipedia	</v>
      <v xml:space="preserve">CC-BY-SA	</v>
      <v xml:space="preserve">http://en.wikipedia.org/wiki/Jamaica	</v>
      <v xml:space="preserve">http://creativecommons.org/licenses/by-sa/3.0/	</v>
    </spb>
    <spb s="0">
      <v xml:space="preserve">Wikipedia	Wikipedia	travel.state.gov	</v>
      <v xml:space="preserve">CC-BY-SA	CC-BY-SA		</v>
      <v xml:space="preserve">http://en.wikipedia.org/wiki/Jamaica	http://sv.wikipedia.org/wiki/Jamaica_(ö)	https://travel.state.gov/content/travel/en/international-travel/International-Travel-Country-Information-Pages/Jamaica.html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https://travel.state.gov/content/travel/en/international-travel/International-Travel-Country-Information-Pages/Jamaica.html	</v>
      <v xml:space="preserve">	</v>
    </spb>
    <spb s="0">
      <v xml:space="preserve">Cia	</v>
      <v xml:space="preserve">	</v>
      <v xml:space="preserve">https://www.cia.gov/library/publications/the-world-factbook/geos/jm.html?Transportation	</v>
      <v xml:space="preserve">	</v>
    </spb>
    <spb s="0">
      <v xml:space="preserve">Wikipedia	Wikipedia	</v>
      <v xml:space="preserve">CC-BY-SA	CC-BY-SA	</v>
      <v xml:space="preserve">http://en.wikipedia.org/wiki/Jamaica	http://sv.wikipedia.org/wiki/Jamaica_(ö)	</v>
      <v xml:space="preserve">http://creativecommons.org/licenses/by-sa/3.0/	http://creativecommons.org/licenses/by-sa/3.0/	</v>
    </spb>
    <spb s="96">
      <v>0</v>
      <v>888</v>
      <v>889</v>
      <v>890</v>
      <v>4</v>
      <v>5</v>
      <v>890</v>
      <v>891</v>
      <v>891</v>
      <v>892</v>
      <v>891</v>
      <v>891</v>
      <v>893</v>
      <v>894</v>
      <v>11</v>
      <v>888</v>
      <v>894</v>
      <v>12</v>
      <v>895</v>
      <v>894</v>
      <v>13</v>
      <v>14</v>
      <v>15</v>
      <v>894</v>
      <v>894</v>
      <v>892</v>
      <v>894</v>
      <v>16</v>
      <v>17</v>
      <v>18</v>
      <v>46</v>
      <v>894</v>
      <v>888</v>
      <v>894</v>
      <v>894</v>
      <v>894</v>
      <v>894</v>
      <v>894</v>
      <v>894</v>
      <v>894</v>
      <v>894</v>
      <v>894</v>
      <v>894</v>
      <v>19</v>
    </spb>
    <spb s="14">
      <v>2019</v>
      <v>2019</v>
      <v>square km</v>
      <v>per thousand (2018)</v>
      <v>2019</v>
      <v>2019</v>
      <v>2018</v>
      <v>per liter (2016)</v>
      <v>2019</v>
      <v>years (2018)</v>
      <v>2018</v>
      <v>per thousand (2018)</v>
      <v>2019</v>
      <v>2017</v>
      <v>2016</v>
      <v>2019</v>
      <v>2016</v>
      <v>2017</v>
      <v>kilotons per year (2016)</v>
      <v>deaths per 100,000 (2017)</v>
      <v>kWh (2014)</v>
      <v>2014</v>
      <v>2019</v>
      <v>2004</v>
      <v>2004</v>
      <v>2004</v>
      <v>2004</v>
      <v>2004</v>
      <v>2015</v>
      <v>2004</v>
      <v>2004</v>
      <v>2018</v>
      <v>2015</v>
      <v>2019</v>
    </spb>
    <spb s="0">
      <v xml:space="preserve">Wikipedia	</v>
      <v xml:space="preserve">Public domain	</v>
      <v xml:space="preserve">http://en.wikipedia.org/wiki/Jamaica	</v>
      <v xml:space="preserve">http://en.wikipedia.org/wiki/Public_domain	</v>
    </spb>
    <spb s="0">
      <v xml:space="preserve">Wikipedia	Cia	travel.state.gov	</v>
      <v xml:space="preserve">CC-BY-SA			</v>
      <v xml:space="preserve">http://en.wikipedia.org/wiki/Japan	https://www.cia.gov/library/publications/the-world-factbook/geos/ja.html?Transportation	https://travel.state.gov/content/travel/en/international-travel/International-Travel-Country-Information-Pages/Japan.html	</v>
      <v xml:space="preserve">http://creativecommons.org/licenses/by-sa/3.0/			</v>
    </spb>
    <spb s="0">
      <v xml:space="preserve">Wikipedia	</v>
      <v xml:space="preserve">CC-BY-SA	</v>
      <v xml:space="preserve">http://en.wikipedia.org/wiki/Japan	</v>
      <v xml:space="preserve">http://creativecommons.org/licenses/by-sa/3.0/	</v>
    </spb>
    <spb s="0">
      <v xml:space="preserve">Wikipedia	Wikipedia	Cia	travel.state.gov	Sec	</v>
      <v xml:space="preserve">CC-BY-SA	CC-BY-SA				</v>
      <v xml:space="preserve">http://en.wikipedia.org/wiki/Japan	https://en.wikipedia.org/wiki/Japan	https://www.cia.gov/library/publications/the-world-factbook/geos/ja.html?Transportation	https://travel.state.gov/content/travel/en/international-travel/International-Travel-Country-Information-Pages/Japan.html	https://www.sec.gov/cgi-bin/browse-edgar?action=getcompany&amp;CIK=0001934399	</v>
      <v xml:space="preserve">http://creativecommons.org/licenses/by-sa/3.0/	http://creativecommons.org/licenses/by-sa/3.0/				</v>
    </spb>
    <spb s="0">
      <v xml:space="preserve">Wikipedia	Cia	</v>
      <v xml:space="preserve">CC-BY-SA		</v>
      <v xml:space="preserve">http://en.wikipedia.org/wiki/Japan	https://www.cia.gov/library/publications/the-world-factbook/geos/ja.html?Transportation	</v>
      <v xml:space="preserve">http://creativecommons.org/licenses/by-sa/3.0/		</v>
    </spb>
    <spb s="0">
      <v xml:space="preserve">Wikipedia	Wikipedia	Cia	travel.state.gov	Sec	</v>
      <v xml:space="preserve">CC-BY-SA	CC-BY-SA				</v>
      <v xml:space="preserve">http://en.wikipedia.org/wiki/Japan	http://fr.wikipedia.org/wiki/Japon	https://www.cia.gov/library/publications/the-world-factbook/geos/ja.html?Transportation	https://travel.state.gov/content/travel/en/international-travel/International-Travel-Country-Information-Pages/Japan.html	https://www.sec.gov/cgi-bin/browse-edgar?action=getcompany&amp;CIK=0001934399	</v>
      <v xml:space="preserve">http://creativecommons.org/licenses/by-sa/3.0/	http://creativecommons.org/licenses/by-sa/3.0/				</v>
    </spb>
    <spb s="0">
      <v xml:space="preserve">travel.state.gov	</v>
      <v xml:space="preserve">	</v>
      <v xml:space="preserve">https://travel.state.gov/content/travel/en/international-travel/International-Travel-Country-Information-Pages/Japan.html	</v>
      <v xml:space="preserve">	</v>
    </spb>
    <spb s="0">
      <v xml:space="preserve">Cia	</v>
      <v xml:space="preserve">	</v>
      <v xml:space="preserve">https://www.cia.gov/library/publications/the-world-factbook/geos/ja.html?Transportation	</v>
      <v xml:space="preserve">	</v>
    </spb>
    <spb s="97">
      <v>0</v>
      <v>899</v>
      <v>900</v>
      <v>901</v>
      <v>4</v>
      <v>900</v>
      <v>901</v>
      <v>900</v>
      <v>900</v>
      <v>902</v>
      <v>903</v>
      <v>900</v>
      <v>904</v>
      <v>905</v>
      <v>11</v>
      <v>899</v>
      <v>905</v>
      <v>12</v>
      <v>900</v>
      <v>905</v>
      <v>13</v>
      <v>14</v>
      <v>15</v>
      <v>905</v>
      <v>905</v>
      <v>903</v>
      <v>905</v>
      <v>16</v>
      <v>17</v>
      <v>18</v>
      <v>46</v>
      <v>905</v>
      <v>899</v>
      <v>905</v>
      <v>905</v>
      <v>905</v>
      <v>905</v>
      <v>905</v>
      <v>905</v>
      <v>905</v>
      <v>905</v>
      <v>905</v>
      <v>905</v>
      <v>19</v>
    </spb>
    <spb s="2">
      <v>45</v>
      <v>Name</v>
      <v>LearnMoreOnLink</v>
    </spb>
    <spb s="14">
      <v>2019</v>
      <v>2019</v>
      <v>square km</v>
      <v>per thousand (2018)</v>
      <v>2020</v>
      <v>2019</v>
      <v>2018</v>
      <v>per liter (2016)</v>
      <v>2019</v>
      <v>years (2018)</v>
      <v>2018</v>
      <v>per thousand (2018)</v>
      <v>2019</v>
      <v>2017</v>
      <v>2016</v>
      <v>2019</v>
      <v>2016</v>
      <v>2016</v>
      <v>kilotons per year (2016)</v>
      <v>deaths per 100,000 (2017)</v>
      <v>kWh (2014)</v>
      <v>2015</v>
      <v>2019</v>
      <v>2013</v>
      <v>2013</v>
      <v>2013</v>
      <v>2013</v>
      <v>2013</v>
      <v>2015</v>
      <v>2013</v>
      <v>2013</v>
      <v>2015</v>
      <v>2015</v>
      <v>2019</v>
    </spb>
    <spb s="0">
      <v xml:space="preserve">Wikipedia	Cia	travel.state.gov	</v>
      <v xml:space="preserve">CC-BY-SA			</v>
      <v xml:space="preserve">http://en.wikipedia.org/wiki/Jordan	https://www.cia.gov/library/publications/the-world-factbook/geos/jo.html?Transportation	https://travel.state.gov/content/travel/en/international-travel/International-Travel-Country-Information-Pages/Jordan.html	</v>
      <v xml:space="preserve">http://creativecommons.org/licenses/by-sa/3.0/			</v>
    </spb>
    <spb s="0">
      <v xml:space="preserve">Wikipedia	Wikipedia	Wikipedia	Cia	</v>
      <v xml:space="preserve">CC-BY-SA	CC-BY-SA	CC-BY-SA		</v>
      <v xml:space="preserve">http://en.wikipedia.org/wiki/Jordan	http://es.wikipedia.org/wiki/Jordania	http://fr.wikipedia.org/wiki/Jordanie	https://www.cia.gov/library/publications/the-world-factbook/geos/jo.html?Transportation	</v>
      <v xml:space="preserve">http://creativecommons.org/licenses/by-sa/3.0/	http://creativecommons.org/licenses/by-sa/3.0/	http://creativecommons.org/licenses/by-sa/3.0/		</v>
    </spb>
    <spb s="0">
      <v xml:space="preserve">Wikipedia	Wikipedia	travel.state.gov	Sec	</v>
      <v xml:space="preserve">CC-BY-SA	CC-BY-SA			</v>
      <v xml:space="preserve">http://en.wikipedia.org/wiki/Jordan	https://en.wikipedia.org/wiki/Jordan	https://travel.state.gov/content/travel/en/international-travel/International-Travel-Country-Information-Pages/Jordan.html	https://www.sec.gov/cgi-bin/browse-edgar?action=getcompany&amp;CIK=0001794338	</v>
      <v xml:space="preserve">http://creativecommons.org/licenses/by-sa/3.0/	http://creativecommons.org/licenses/by-sa/3.0/			</v>
    </spb>
    <spb s="0">
      <v xml:space="preserve">Wikipedia	</v>
      <v xml:space="preserve">CC-BY-SA	</v>
      <v xml:space="preserve">http://en.wikipedia.org/wiki/Jordan	</v>
      <v xml:space="preserve">http://creativecommons.org/licenses/by-sa/3.0/	</v>
    </spb>
    <spb s="0">
      <v xml:space="preserve">Wikipedia	Cia	</v>
      <v xml:space="preserve">CC-BY-SA		</v>
      <v xml:space="preserve">http://en.wikipedia.org/wiki/Jordan	https://www.cia.gov/library/publications/the-world-factbook/geos/jo.html?Transportation	</v>
      <v xml:space="preserve">http://creativecommons.org/licenses/by-sa/3.0/		</v>
    </spb>
    <spb s="0">
      <v xml:space="preserve">Wikipedia	Wikipedia	Cia	travel.state.gov	Sec	</v>
      <v xml:space="preserve">CC-BY-SA	CC-BY-SA				</v>
      <v xml:space="preserve">http://en.wikipedia.org/wiki/Jordan	http://fr.wikipedia.org/wiki/Jordanie	https://www.cia.gov/library/publications/the-world-factbook/geos/jo.html?Transportation	https://travel.state.gov/content/travel/en/international-travel/International-Travel-Country-Information-Pages/Jordan.html	https://www.sec.gov/cgi-bin/browse-edgar?action=getcompany&amp;CIK=0001794338	</v>
      <v xml:space="preserve">http://creativecommons.org/licenses/by-sa/3.0/	http://creativecommons.org/licenses/by-sa/3.0/				</v>
    </spb>
    <spb s="0">
      <v xml:space="preserve">travel.state.gov	</v>
      <v xml:space="preserve">	</v>
      <v xml:space="preserve">https://travel.state.gov/content/travel/en/international-travel/International-Travel-Country-Information-Pages/Jordan.html	</v>
      <v xml:space="preserve">	</v>
    </spb>
    <spb s="0">
      <v xml:space="preserve">Cia	</v>
      <v xml:space="preserve">	</v>
      <v xml:space="preserve">https://www.cia.gov/library/publications/the-world-factbook/geos/jo.html?Transportation	</v>
      <v xml:space="preserve">	</v>
    </spb>
    <spb s="13">
      <v>0</v>
      <v>909</v>
      <v>910</v>
      <v>911</v>
      <v>4</v>
      <v>5</v>
      <v>911</v>
      <v>912</v>
      <v>912</v>
      <v>913</v>
      <v>914</v>
      <v>912</v>
      <v>912</v>
      <v>915</v>
      <v>916</v>
      <v>11</v>
      <v>909</v>
      <v>916</v>
      <v>12</v>
      <v>912</v>
      <v>916</v>
      <v>13</v>
      <v>14</v>
      <v>15</v>
      <v>916</v>
      <v>916</v>
      <v>914</v>
      <v>916</v>
      <v>16</v>
      <v>17</v>
      <v>18</v>
      <v>46</v>
      <v>916</v>
      <v>909</v>
      <v>916</v>
      <v>916</v>
      <v>916</v>
      <v>916</v>
      <v>916</v>
      <v>916</v>
      <v>916</v>
      <v>916</v>
      <v>916</v>
      <v>916</v>
      <v>19</v>
    </spb>
    <spb s="14">
      <v>2019</v>
      <v>2019</v>
      <v>square km</v>
      <v>per thousand (2018)</v>
      <v>2019</v>
      <v>2019</v>
      <v>2018</v>
      <v>per liter (2016)</v>
      <v>2019</v>
      <v>years (2018)</v>
      <v>2018</v>
      <v>per thousand (2018)</v>
      <v>2019</v>
      <v>2017</v>
      <v>2016</v>
      <v>2019</v>
      <v>2016</v>
      <v>2017</v>
      <v>kilotons per year (2016)</v>
      <v>deaths per 100,000 (2017)</v>
      <v>kWh (2014)</v>
      <v>2014</v>
      <v>2019</v>
      <v>2010</v>
      <v>2010</v>
      <v>2010</v>
      <v>2010</v>
      <v>2010</v>
      <v>2015</v>
      <v>2010</v>
      <v>2010</v>
      <v>2018</v>
      <v>2018</v>
      <v>2019</v>
    </spb>
    <spb s="0">
      <v xml:space="preserve">Wikipedia	Cia	travel.state.gov	</v>
      <v xml:space="preserve">CC-BY-SA			</v>
      <v xml:space="preserve">http://en.wikipedia.org/wiki/Kazakhstan	https://www.cia.gov/library/publications/the-world-factbook/geos/kz.html?Transportation	https://travel.state.gov/content/travel/en/international-travel/International-Travel-Country-Information-Pages/Kazakhstan.html	</v>
      <v xml:space="preserve">http://creativecommons.org/licenses/by-sa/3.0/			</v>
    </spb>
    <spb s="0">
      <v xml:space="preserve">Wikipedia	Wikipedia	Cia	</v>
      <v xml:space="preserve">CC-BY-SA	CC-BY-SA		</v>
      <v xml:space="preserve">http://en.wikipedia.org/wiki/Kazakhstan	http://fr.wikipedia.org/wiki/Kazakhstan	https://www.cia.gov/library/publications/the-world-factbook/geos/kz.html?Transportation	</v>
      <v xml:space="preserve">http://creativecommons.org/licenses/by-sa/3.0/	http://creativecommons.org/licenses/by-sa/3.0/		</v>
    </spb>
    <spb s="0">
      <v xml:space="preserve">Wikipedia	Wikipedia	Cia	travel.state.gov	Tasteatlas	</v>
      <v xml:space="preserve">CC-BY-SA	CC-BY-SA				</v>
      <v xml:space="preserve">http://en.wikipedia.org/wiki/Kazakhstan	https://en.wikipedia.org/wiki/Kazakhstan	https://www.cia.gov/library/publications/the-world-factbook/geos/kz.html?Transportation	https://travel.state.gov/content/travel/en/international-travel/International-Travel-Country-Information-Pages/Kazakhstan.html	https://www.tasteatlas.com/kazakhstan	</v>
      <v xml:space="preserve">http://creativecommons.org/licenses/by-sa/3.0/	http://creativecommons.org/licenses/by-sa/3.0/				</v>
    </spb>
    <spb s="0">
      <v xml:space="preserve">Wikipedia	</v>
      <v xml:space="preserve">CC-BY-SA	</v>
      <v xml:space="preserve">http://en.wikipedia.org/wiki/Kazakhstan	</v>
      <v xml:space="preserve">http://creativecommons.org/licenses/by-sa/3.0/	</v>
    </spb>
    <spb s="0">
      <v xml:space="preserve">Wikipedia	Cia	</v>
      <v xml:space="preserve">CC-BY-SA		</v>
      <v xml:space="preserve">http://en.wikipedia.org/wiki/Kazakhstan	https://www.cia.gov/library/publications/the-world-factbook/geos/kz.html?Transportation	</v>
      <v xml:space="preserve">http://creativecommons.org/licenses/by-sa/3.0/		</v>
    </spb>
    <spb s="0">
      <v xml:space="preserve">Wikipedia	travel.state.gov	</v>
      <v xml:space="preserve">CC-BY-SA		</v>
      <v xml:space="preserve">http://en.wikipedia.org/wiki/Kazakhstan	https://travel.state.gov/content/travel/en/international-travel/International-Travel-Country-Information-Pages/Kazakhstan.html	</v>
      <v xml:space="preserve">http://creativecommons.org/licenses/by-sa/3.0/		</v>
    </spb>
    <spb s="0">
      <v xml:space="preserve">Cia	</v>
      <v xml:space="preserve">	</v>
      <v xml:space="preserve">https://www.cia.gov/library/publications/the-world-factbook/geos/kz.html?Transportation	</v>
      <v xml:space="preserve">	</v>
    </spb>
    <spb s="22">
      <v>0</v>
      <v>919</v>
      <v>920</v>
      <v>921</v>
      <v>4</v>
      <v>5</v>
      <v>921</v>
      <v>922</v>
      <v>922</v>
      <v>923</v>
      <v>924</v>
      <v>922</v>
      <v>922</v>
      <v>925</v>
      <v>11</v>
      <v>919</v>
      <v>925</v>
      <v>12</v>
      <v>922</v>
      <v>925</v>
      <v>13</v>
      <v>14</v>
      <v>15</v>
      <v>925</v>
      <v>925</v>
      <v>923</v>
      <v>925</v>
      <v>16</v>
      <v>17</v>
      <v>18</v>
      <v>46</v>
      <v>925</v>
      <v>919</v>
      <v>925</v>
      <v>925</v>
      <v>925</v>
      <v>925</v>
      <v>925</v>
      <v>925</v>
      <v>925</v>
      <v>925</v>
      <v>925</v>
      <v>925</v>
      <v>19</v>
    </spb>
    <spb s="14">
      <v>2019</v>
      <v>2019</v>
      <v>square km</v>
      <v>per thousand (2018)</v>
      <v>2019</v>
      <v>2019</v>
      <v>2018</v>
      <v>per liter (2016)</v>
      <v>2019</v>
      <v>years (2018)</v>
      <v>2018</v>
      <v>per thousand (2018)</v>
      <v>2019</v>
      <v>2017</v>
      <v>2016</v>
      <v>2019</v>
      <v>2016</v>
      <v>2014</v>
      <v>kilotons per year (2016)</v>
      <v>deaths per 100,000 (2017)</v>
      <v>kWh (2014)</v>
      <v>2014</v>
      <v>2019</v>
      <v>2017</v>
      <v>2017</v>
      <v>2017</v>
      <v>2017</v>
      <v>2017</v>
      <v>2015</v>
      <v>2017</v>
      <v>2017</v>
      <v>2019</v>
      <v>2019</v>
      <v>2019</v>
    </spb>
    <spb s="0">
      <v xml:space="preserve">Wikipedia	Cia	travel.state.gov	</v>
      <v xml:space="preserve">CC-BY-SA			</v>
      <v xml:space="preserve">http://en.wikipedia.org/wiki/Kenya	https://www.cia.gov/library/publications/the-world-factbook/geos/ke.html?Transportation	https://travel.state.gov/content/travel/en/international-travel/International-Travel-Country-Information-Pages/Kenya.html	</v>
      <v xml:space="preserve">http://creativecommons.org/licenses/by-sa/3.0/			</v>
    </spb>
    <spb s="0">
      <v xml:space="preserve">Wikipedia	Wikipedia	Cia	</v>
      <v xml:space="preserve">CC-BY-SA	CC-BY-SA		</v>
      <v xml:space="preserve">http://en.wikipedia.org/wiki/Kenya	http://es.wikipedia.org/wiki/Kenia	https://www.cia.gov/library/publications/the-world-factbook/geos/ke.html?Transportation	</v>
      <v xml:space="preserve">http://creativecommons.org/licenses/by-sa/3.0/	http://creativecommons.org/licenses/by-sa/3.0/		</v>
    </spb>
    <spb s="0">
      <v xml:space="preserve">Wikipedia	Cia	Wikipedia	travel.state.gov	</v>
      <v xml:space="preserve">CC-BY-SA		CC-BY-SA		</v>
      <v xml:space="preserve">http://en.wikipedia.org/wiki/Kenya	https://www.cia.gov/library/publications/the-world-factbook/geos/ke.html?Transportation	https://en.wikipedia.org/wiki/Kenya	https://travel.state.gov/content/travel/en/international-travel/International-Travel-Country-Information-Pages/Kenya.html	</v>
      <v xml:space="preserve">http://creativecommons.org/licenses/by-sa/3.0/		http://creativecommons.org/licenses/by-sa/3.0/		</v>
    </spb>
    <spb s="0">
      <v xml:space="preserve">Wikipedia	</v>
      <v xml:space="preserve">CC-BY-SA	</v>
      <v xml:space="preserve">http://en.wikipedia.org/wiki/Kenya	</v>
      <v xml:space="preserve">http://creativecommons.org/licenses/by-sa/3.0/	</v>
    </spb>
    <spb s="0">
      <v xml:space="preserve">Wikipedia	Cia	</v>
      <v xml:space="preserve">CC-BY-SA		</v>
      <v xml:space="preserve">http://en.wikipedia.org/wiki/Kenya	https://www.cia.gov/library/publications/the-world-factbook/geos/ke.html?Transportation	</v>
      <v xml:space="preserve">http://creativecommons.org/licenses/by-sa/3.0/		</v>
    </spb>
    <spb s="0">
      <v xml:space="preserve">Wikipedia	Wikipedia	Cia	travel.state.gov	</v>
      <v xml:space="preserve">CC-BY-SA	CC-BY-SA			</v>
      <v xml:space="preserve">http://en.wikipedia.org/wiki/Kenya	http://fr.wikipedia.org/wiki/Kenya	https://www.cia.gov/library/publications/the-world-factbook/geos/ke.html?Transportation	https://travel.state.gov/content/travel/en/international-travel/International-Travel-Country-Information-Pages/Kenya.html	</v>
      <v xml:space="preserve">http://creativecommons.org/licenses/by-sa/3.0/	http://creativecommons.org/licenses/by-sa/3.0/			</v>
    </spb>
    <spb s="0">
      <v xml:space="preserve">Cia	</v>
      <v xml:space="preserve">	</v>
      <v xml:space="preserve">https://www.cia.gov/library/publications/the-world-factbook/geos/ke.html?Transportation	</v>
      <v xml:space="preserve">	</v>
    </spb>
    <spb s="0">
      <v xml:space="preserve">Wikipedia	Wikidata	Wikipedia	</v>
      <v xml:space="preserve">CC-BY-SA		CC-BY-SA	</v>
      <v xml:space="preserve">http://en.wikipedia.org/wiki/Kenya	https://www.wikidata.org/wiki/Q114	http://bat_smg.wikipedia.org/wiki/Kėnėjė	</v>
      <v xml:space="preserve">http://creativecommons.org/licenses/by-sa/3.0/		http://creativecommons.org/licenses/by-sa/3.0/	</v>
    </spb>
    <spb s="22">
      <v>0</v>
      <v>928</v>
      <v>929</v>
      <v>930</v>
      <v>4</v>
      <v>5</v>
      <v>930</v>
      <v>931</v>
      <v>931</v>
      <v>932</v>
      <v>933</v>
      <v>931</v>
      <v>931</v>
      <v>934</v>
      <v>11</v>
      <v>928</v>
      <v>934</v>
      <v>12</v>
      <v>935</v>
      <v>934</v>
      <v>13</v>
      <v>14</v>
      <v>15</v>
      <v>934</v>
      <v>934</v>
      <v>933</v>
      <v>934</v>
      <v>16</v>
      <v>17</v>
      <v>18</v>
      <v>46</v>
      <v>934</v>
      <v>928</v>
      <v>934</v>
      <v>934</v>
      <v>934</v>
      <v>934</v>
      <v>934</v>
      <v>934</v>
      <v>934</v>
      <v>934</v>
      <v>934</v>
      <v>934</v>
      <v>19</v>
    </spb>
    <spb s="14">
      <v>2018</v>
      <v>2019</v>
      <v>square km</v>
      <v>per thousand (2018)</v>
      <v>2019</v>
      <v>2018</v>
      <v>2018</v>
      <v>per liter (2016)</v>
      <v>2019</v>
      <v>years (2018)</v>
      <v>2018</v>
      <v>per thousand (2018)</v>
      <v>2019</v>
      <v>2017</v>
      <v>2016</v>
      <v>2019</v>
      <v>2016</v>
      <v>2018</v>
      <v>kilotons per year (2016)</v>
      <v>deaths per 100,000 (2017)</v>
      <v>kWh (2014)</v>
      <v>2014</v>
      <v>2019</v>
      <v>2015</v>
      <v>2015</v>
      <v>2015</v>
      <v>2015</v>
      <v>2015</v>
      <v>2015</v>
      <v>2015</v>
      <v>2015</v>
      <v>2016</v>
      <v>2017</v>
      <v>2019</v>
    </spb>
    <spb s="0">
      <v xml:space="preserve">Wikipedia	</v>
      <v xml:space="preserve">Public domain	</v>
      <v xml:space="preserve">http://en.wikipedia.org/wiki/Kenya	</v>
      <v xml:space="preserve">http://en.wikipedia.org/wiki/Public_domain	</v>
    </spb>
    <spb s="0">
      <v xml:space="preserve">Wikipedia	Cia	travel.state.gov	</v>
      <v xml:space="preserve">CC-BY-SA			</v>
      <v xml:space="preserve">http://en.wikipedia.org/wiki/Kiribati	https://www.cia.gov/library/publications/the-world-factbook/geos/kr.html?Transportation	https://travel.state.gov/content/travel/en/international-travel/International-Travel-Country-Information-Pages/Kiribati.html	</v>
      <v xml:space="preserve">http://creativecommons.org/licenses/by-sa/3.0/			</v>
    </spb>
    <spb s="0">
      <v xml:space="preserve">Wikipedia	Wikipedia	Wikipedia	Cia	</v>
      <v xml:space="preserve">CC-BY-SA	CC-BY-SA	CC-BY-SA		</v>
      <v xml:space="preserve">http://en.wikipedia.org/wiki/Kiribati	http://es.wikipedia.org/wiki/Kiribati	http://fr.wikipedia.org/wiki/Kiribati	https://www.cia.gov/library/publications/the-world-factbook/geos/kr.html?Transportation	</v>
      <v xml:space="preserve">http://creativecommons.org/licenses/by-sa/3.0/	http://creativecommons.org/licenses/by-sa/3.0/	http://creativecommons.org/licenses/by-sa/3.0/		</v>
    </spb>
    <spb s="0">
      <v xml:space="preserve">Wikipedia	Wikipedia	travel.state.gov	</v>
      <v xml:space="preserve">CC-BY-SA	CC-BY-SA		</v>
      <v xml:space="preserve">http://en.wikipedia.org/wiki/Kiribati	https://en.wikipedia.org/wiki/Kiribati	https://travel.state.gov/content/travel/en/international-travel/International-Travel-Country-Information-Pages/Kiribati.html	</v>
      <v xml:space="preserve">http://creativecommons.org/licenses/by-sa/3.0/	http://creativecommons.org/licenses/by-sa/3.0/		</v>
    </spb>
    <spb s="0">
      <v xml:space="preserve">Wikipedia	</v>
      <v xml:space="preserve">CC-BY-SA	</v>
      <v xml:space="preserve">http://en.wikipedia.org/wiki/Kiribati	</v>
      <v xml:space="preserve">http://creativecommons.org/licenses/by-sa/3.0/	</v>
    </spb>
    <spb s="0">
      <v xml:space="preserve">Wikipedia	Cia	</v>
      <v xml:space="preserve">CC-BY-SA		</v>
      <v xml:space="preserve">http://en.wikipedia.org/wiki/Kiribati	https://www.cia.gov/library/publications/the-world-factbook/geos/kr.html?Transportation	</v>
      <v xml:space="preserve">http://creativecommons.org/licenses/by-sa/3.0/		</v>
    </spb>
    <spb s="0">
      <v xml:space="preserve">Wikipedia	Wikipedia	</v>
      <v xml:space="preserve">CC-BY-SA	CC-BY-SA	</v>
      <v xml:space="preserve">http://en.wikipedia.org/wiki/Kiribati	http://fa.wikipedia.org/wiki/کروباتی	</v>
      <v xml:space="preserve">http://creativecommons.org/licenses/by-sa/3.0/	http://creativecommons.org/licenses/by-sa/3.0/	</v>
    </spb>
    <spb s="0">
      <v xml:space="preserve">travel.state.gov	</v>
      <v xml:space="preserve">	</v>
      <v xml:space="preserve">https://travel.state.gov/content/travel/en/international-travel/International-Travel-Country-Information-Pages/Kiribati.html	</v>
      <v xml:space="preserve">	</v>
    </spb>
    <spb s="0">
      <v xml:space="preserve">Cia	</v>
      <v xml:space="preserve">	</v>
      <v xml:space="preserve">https://www.cia.gov/library/publications/the-world-factbook/geos/kr.html?Transportation	</v>
      <v xml:space="preserve">	</v>
    </spb>
    <spb s="98">
      <v>0</v>
      <v>939</v>
      <v>940</v>
      <v>941</v>
      <v>4</v>
      <v>5</v>
      <v>941</v>
      <v>942</v>
      <v>942</v>
      <v>943</v>
      <v>944</v>
      <v>942</v>
      <v>945</v>
      <v>946</v>
      <v>11</v>
      <v>946</v>
      <v>12</v>
      <v>942</v>
      <v>946</v>
      <v>13</v>
      <v>14</v>
      <v>946</v>
      <v>944</v>
      <v>946</v>
      <v>16</v>
      <v>17</v>
      <v>18</v>
      <v>946</v>
      <v>946</v>
      <v>946</v>
      <v>946</v>
      <v>946</v>
      <v>946</v>
      <v>946</v>
      <v>946</v>
      <v>946</v>
      <v>946</v>
    </spb>
    <spb s="2">
      <v>46</v>
      <v>Name</v>
      <v>LearnMoreOnLink</v>
    </spb>
    <spb s="99">
      <v>2015</v>
      <v>2019</v>
      <v>square km</v>
      <v>per thousand (2018)</v>
      <v>2019</v>
      <v>2015</v>
      <v>2018</v>
      <v>2019</v>
      <v>years (2018)</v>
      <v>2017</v>
      <v>per thousand (2018)</v>
      <v>2019</v>
      <v>2016</v>
      <v>2016</v>
      <v>2013</v>
      <v>kilotons per year (2016)</v>
      <v>deaths per 100,000 (2017)</v>
      <v>2007</v>
      <v>2006</v>
      <v>2006</v>
      <v>2006</v>
      <v>2006</v>
      <v>2006</v>
      <v>2015</v>
      <v>2006</v>
      <v>2006</v>
      <v>2017</v>
    </spb>
    <spb s="0">
      <v xml:space="preserve">Wikipedia	Cia	travel.state.gov	</v>
      <v xml:space="preserve">CC-BY-SA			</v>
      <v xml:space="preserve">http://en.wikipedia.org/wiki/Kuwait	https://www.cia.gov/library/publications/the-world-factbook/geos/ku.html?Transportation	https://travel.state.gov/content/travel/en/international-travel/International-Travel-Country-Information-Pages/Kuwait.html	</v>
      <v xml:space="preserve">http://creativecommons.org/licenses/by-sa/3.0/			</v>
    </spb>
    <spb s="0">
      <v xml:space="preserve">Wikipedia	Wikipedia	Cia	</v>
      <v xml:space="preserve">CC-BY-SA	CC-BY-SA		</v>
      <v xml:space="preserve">http://en.wikipedia.org/wiki/Kuwait	http://es.wikipedia.org/wiki/Kuwait	https://www.cia.gov/library/publications/the-world-factbook/geos/ku.html?Transportation	</v>
      <v xml:space="preserve">http://creativecommons.org/licenses/by-sa/3.0/	http://creativecommons.org/licenses/by-sa/3.0/		</v>
    </spb>
    <spb s="0">
      <v xml:space="preserve">Wikipedia	Cia	Wikipedia	travel.state.gov	</v>
      <v xml:space="preserve">CC-BY-SA		CC-BY-SA		</v>
      <v xml:space="preserve">http://en.wikipedia.org/wiki/Kuwait	https://www.cia.gov/library/publications/the-world-factbook/geos/ku.html?Transportation	https://en.wikipedia.org/wiki/Kuwait	https://travel.state.gov/content/travel/en/international-travel/International-Travel-Country-Information-Pages/Kuwait.html	</v>
      <v xml:space="preserve">http://creativecommons.org/licenses/by-sa/3.0/		http://creativecommons.org/licenses/by-sa/3.0/		</v>
    </spb>
    <spb s="0">
      <v xml:space="preserve">Wikipedia	</v>
      <v xml:space="preserve">CC-BY-SA	</v>
      <v xml:space="preserve">http://en.wikipedia.org/wiki/Kuwait	</v>
      <v xml:space="preserve">http://creativecommons.org/licenses/by-sa/3.0/	</v>
    </spb>
    <spb s="0">
      <v xml:space="preserve">Wikipedia	Cia	</v>
      <v xml:space="preserve">CC-BY-SA		</v>
      <v xml:space="preserve">http://en.wikipedia.org/wiki/Kuwait	https://www.cia.gov/library/publications/the-world-factbook/geos/ku.html?Transportation	</v>
      <v xml:space="preserve">http://creativecommons.org/licenses/by-sa/3.0/		</v>
    </spb>
    <spb s="0">
      <v xml:space="preserve">Wikipedia	Cia	travel.state.gov	Wikidata	</v>
      <v xml:space="preserve">CC-BY-SA				</v>
      <v xml:space="preserve">http://en.wikipedia.org/wiki/Kuwait	https://www.cia.gov/library/publications/the-world-factbook/geos/ku.html?Transportation	https://travel.state.gov/content/travel/en/international-travel/International-Travel-Country-Information-Pages/Kuwait.html	https://www.wikidata.org/wiki/Q817	</v>
      <v xml:space="preserve">http://creativecommons.org/licenses/by-sa/3.0/				</v>
    </spb>
    <spb s="0">
      <v xml:space="preserve">travel.state.gov	</v>
      <v xml:space="preserve">	</v>
      <v xml:space="preserve">https://travel.state.gov/content/travel/en/international-travel/International-Travel-Country-Information-Pages/Kuwait.html	</v>
      <v xml:space="preserve">	</v>
    </spb>
    <spb s="0">
      <v xml:space="preserve">Cia	</v>
      <v xml:space="preserve">	</v>
      <v xml:space="preserve">https://www.cia.gov/library/publications/the-world-factbook/geos/ku.html?Transportation	</v>
      <v xml:space="preserve">	</v>
    </spb>
    <spb s="100">
      <v>0</v>
      <v>950</v>
      <v>951</v>
      <v>952</v>
      <v>4</v>
      <v>5</v>
      <v>952</v>
      <v>953</v>
      <v>953</v>
      <v>954</v>
      <v>955</v>
      <v>953</v>
      <v>953</v>
      <v>956</v>
      <v>957</v>
      <v>11</v>
      <v>950</v>
      <v>957</v>
      <v>12</v>
      <v>953</v>
      <v>957</v>
      <v>13</v>
      <v>14</v>
      <v>15</v>
      <v>957</v>
      <v>957</v>
      <v>955</v>
      <v>957</v>
      <v>16</v>
      <v>17</v>
      <v>18</v>
      <v>46</v>
      <v>957</v>
      <v>950</v>
      <v>957</v>
      <v>957</v>
      <v>957</v>
      <v>19</v>
    </spb>
    <spb s="2">
      <v>47</v>
      <v>Name</v>
      <v>LearnMoreOnLink</v>
    </spb>
    <spb s="30">
      <v>2019</v>
      <v>2019</v>
      <v>square km</v>
      <v>per thousand (2018)</v>
      <v>2019</v>
      <v>2019</v>
      <v>2018</v>
      <v>per liter (2016)</v>
      <v>2019</v>
      <v>years (2018)</v>
      <v>2015</v>
      <v>per thousand (2018)</v>
      <v>2019</v>
      <v>2017</v>
      <v>2016</v>
      <v>2019</v>
      <v>2016</v>
      <v>2015</v>
      <v>kilotons per year (2016)</v>
      <v>deaths per 100,000 (2017)</v>
      <v>kWh (2014)</v>
      <v>2014</v>
      <v>2006</v>
      <v>2015</v>
      <v>2018</v>
      <v>2018</v>
      <v>2019</v>
    </spb>
    <spb s="0">
      <v xml:space="preserve">Wikipedia	Cia	travel.state.gov	</v>
      <v xml:space="preserve">CC-BY-SA			</v>
      <v xml:space="preserve">http://en.wikipedia.org/wiki/Kyrgyzstan	https://www.cia.gov/library/publications/the-world-factbook/geos/kg.html?Transportation	https://travel.state.gov/content/travel/en/international-travel/International-Travel-Country-Information-Pages/Kyrgyzstan.html	</v>
      <v xml:space="preserve">http://creativecommons.org/licenses/by-sa/3.0/			</v>
    </spb>
    <spb s="0">
      <v xml:space="preserve">Wikipedia	Cia	</v>
      <v xml:space="preserve">CC-BY-SA		</v>
      <v xml:space="preserve">http://en.wikipedia.org/wiki/Kyrgyzstan	https://www.cia.gov/library/publications/the-world-factbook/geos/kg.html?Transportation	</v>
      <v xml:space="preserve">http://creativecommons.org/licenses/by-sa/3.0/		</v>
    </spb>
    <spb s="0">
      <v xml:space="preserve">Wikipedia	Wikipedia	travel.state.gov	Sec	</v>
      <v xml:space="preserve">CC-BY-SA	CC-BY-SA			</v>
      <v xml:space="preserve">http://en.wikipedia.org/wiki/Kyrgyzstan	https://en.wikipedia.org/wiki/Kyrgyzstan	https://travel.state.gov/content/travel/en/international-travel/International-Travel-Country-Information-Pages/Kyrgyzstan.html	https://www.sec.gov/cgi-bin/browse-edgar?action=getcompany&amp;CIK=0001685237	</v>
      <v xml:space="preserve">http://creativecommons.org/licenses/by-sa/3.0/	http://creativecommons.org/licenses/by-sa/3.0/			</v>
    </spb>
    <spb s="0">
      <v xml:space="preserve">Wikipedia	</v>
      <v xml:space="preserve">CC-BY-SA	</v>
      <v xml:space="preserve">http://en.wikipedia.org/wiki/Kyrgyzstan	</v>
      <v xml:space="preserve">http://creativecommons.org/licenses/by-sa/3.0/	</v>
    </spb>
    <spb s="0">
      <v xml:space="preserve">Wikipedia	Wikipedia	Cia	travel.state.gov	Sec	</v>
      <v xml:space="preserve">CC-BY-SA	CC-BY-SA				</v>
      <v xml:space="preserve">http://en.wikipedia.org/wiki/Kyrgyzstan	http://fr.wikipedia.org/wiki/Kirghizistan	https://www.cia.gov/library/publications/the-world-factbook/geos/kg.html?Transportation	https://travel.state.gov/content/travel/en/international-travel/International-Travel-Country-Information-Pages/Kyrgyzstan.html	https://www.sec.gov/cgi-bin/browse-edgar?action=getcompany&amp;CIK=0001685237	</v>
      <v xml:space="preserve">http://creativecommons.org/licenses/by-sa/3.0/	http://creativecommons.org/licenses/by-sa/3.0/				</v>
    </spb>
    <spb s="0">
      <v xml:space="preserve">Cia	</v>
      <v xml:space="preserve">	</v>
      <v xml:space="preserve">https://www.cia.gov/library/publications/the-world-factbook/geos/kg.html?Transportation	</v>
      <v xml:space="preserve">	</v>
    </spb>
    <spb s="10">
      <v>0</v>
      <v>961</v>
      <v>962</v>
      <v>963</v>
      <v>4</v>
      <v>5</v>
      <v>963</v>
      <v>964</v>
      <v>964</v>
      <v>962</v>
      <v>965</v>
      <v>964</v>
      <v>964</v>
      <v>966</v>
      <v>11</v>
      <v>961</v>
      <v>966</v>
      <v>12</v>
      <v>964</v>
      <v>966</v>
      <v>13</v>
      <v>14</v>
      <v>15</v>
      <v>966</v>
      <v>966</v>
      <v>965</v>
      <v>966</v>
      <v>16</v>
      <v>17</v>
      <v>18</v>
      <v>46</v>
      <v>966</v>
      <v>966</v>
      <v>966</v>
      <v>966</v>
      <v>966</v>
      <v>966</v>
      <v>966</v>
      <v>966</v>
      <v>966</v>
      <v>966</v>
      <v>966</v>
      <v>19</v>
    </spb>
    <spb s="2">
      <v>48</v>
      <v>Name</v>
      <v>LearnMoreOnLink</v>
    </spb>
    <spb s="12">
      <v>2019</v>
      <v>2019</v>
      <v>square km</v>
      <v>per thousand (2018)</v>
      <v>2019</v>
      <v>2019</v>
      <v>2018</v>
      <v>per liter (2016)</v>
      <v>2019</v>
      <v>years (2018)</v>
      <v>2018</v>
      <v>per thousand (2018)</v>
      <v>2019</v>
      <v>2017</v>
      <v>2016</v>
      <v>2019</v>
      <v>2016</v>
      <v>2014</v>
      <v>kilotons per year (2016)</v>
      <v>deaths per 100,000 (2017)</v>
      <v>kWh (2014)</v>
      <v>2014</v>
      <v>2018</v>
      <v>2018</v>
      <v>2018</v>
      <v>2018</v>
      <v>2018</v>
      <v>2015</v>
      <v>2018</v>
      <v>2018</v>
      <v>2018</v>
      <v>2018</v>
      <v>2019</v>
    </spb>
    <spb s="0">
      <v xml:space="preserve">Wikipedia	Cia	travel.state.gov	</v>
      <v xml:space="preserve">CC-BY-SA			</v>
      <v xml:space="preserve">http://en.wikipedia.org/wiki/Laos	https://www.cia.gov/library/publications/the-world-factbook/geos/la.html?Transportation	https://travel.state.gov/content/travel/en/international-travel/International-Travel-Country-Information-Pages/Laos.html	</v>
      <v xml:space="preserve">http://creativecommons.org/licenses/by-sa/3.0/			</v>
    </spb>
    <spb s="0">
      <v xml:space="preserve">Wikipedia	Wikipedia	Cia	</v>
      <v xml:space="preserve">CC-BY-SA	CC-BY-SA		</v>
      <v xml:space="preserve">http://es.wikipedia.org/wiki/Laos	http://fr.wikipedia.org/wiki/Laos	https://www.cia.gov/library/publications/the-world-factbook/geos/la.html?Transportation	</v>
      <v xml:space="preserve">http://creativecommons.org/licenses/by-sa/3.0/	http://creativecommons.org/licenses/by-sa/3.0/		</v>
    </spb>
    <spb s="0">
      <v xml:space="preserve">Wikipedia	Wikipedia	travel.state.gov	</v>
      <v xml:space="preserve">CC-BY-SA	CC-BY-SA		</v>
      <v xml:space="preserve">http://en.wikipedia.org/wiki/Laos	https://en.wikipedia.org/wiki/Laos	https://travel.state.gov/content/travel/en/international-travel/International-Travel-Country-Information-Pages/Laos.html	</v>
      <v xml:space="preserve">http://creativecommons.org/licenses/by-sa/3.0/	http://creativecommons.org/licenses/by-sa/3.0/		</v>
    </spb>
    <spb s="0">
      <v xml:space="preserve">Wikipedia	</v>
      <v xml:space="preserve">CC-BY-SA	</v>
      <v xml:space="preserve">http://en.wikipedia.org/wiki/Laos	</v>
      <v xml:space="preserve">http://creativecommons.org/licenses/by-sa/3.0/	</v>
    </spb>
    <spb s="0">
      <v xml:space="preserve">Wikipedia	Cia	</v>
      <v xml:space="preserve">CC-BY-SA		</v>
      <v xml:space="preserve">http://en.wikipedia.org/wiki/Laos	https://www.cia.gov/library/publications/the-world-factbook/geos/la.html?Transportation	</v>
      <v xml:space="preserve">http://creativecommons.org/licenses/by-sa/3.0/		</v>
    </spb>
    <spb s="0">
      <v xml:space="preserve">Wikipedia	Wikipedia	Cia	</v>
      <v xml:space="preserve">CC-BY-SA	CC-BY-SA		</v>
      <v xml:space="preserve">http://en.wikipedia.org/wiki/Laos	http://fr.wikipedia.org/wiki/Laos	https://www.cia.gov/library/publications/the-world-factbook/geos/la.html?Transportation	</v>
      <v xml:space="preserve">http://creativecommons.org/licenses/by-sa/3.0/	http://creativecommons.org/licenses/by-sa/3.0/		</v>
    </spb>
    <spb s="0">
      <v xml:space="preserve">Cia	</v>
      <v xml:space="preserve">	</v>
      <v xml:space="preserve">https://www.cia.gov/library/publications/the-world-factbook/geos/la.html?Transportation	</v>
      <v xml:space="preserve">	</v>
    </spb>
    <spb s="101">
      <v>0</v>
      <v>970</v>
      <v>971</v>
      <v>972</v>
      <v>4</v>
      <v>5</v>
      <v>972</v>
      <v>973</v>
      <v>973</v>
      <v>974</v>
      <v>975</v>
      <v>973</v>
      <v>973</v>
      <v>976</v>
      <v>11</v>
      <v>970</v>
      <v>976</v>
      <v>12</v>
      <v>973</v>
      <v>976</v>
      <v>13</v>
      <v>14</v>
      <v>15</v>
      <v>976</v>
      <v>976</v>
      <v>975</v>
      <v>976</v>
      <v>16</v>
      <v>17</v>
      <v>18</v>
      <v>976</v>
      <v>976</v>
      <v>976</v>
      <v>976</v>
      <v>976</v>
      <v>976</v>
      <v>976</v>
      <v>976</v>
      <v>976</v>
      <v>976</v>
      <v>19</v>
    </spb>
    <spb s="2">
      <v>49</v>
      <v>Name</v>
      <v>LearnMoreOnLink</v>
    </spb>
    <spb s="49">
      <v>2019</v>
      <v>2019</v>
      <v>square km</v>
      <v>per thousand (2018)</v>
      <v>2019</v>
      <v>2019</v>
      <v>2018</v>
      <v>per liter (2016)</v>
      <v>2019</v>
      <v>years (2018)</v>
      <v>2016</v>
      <v>per thousand (2018)</v>
      <v>2019</v>
      <v>2017</v>
      <v>2016</v>
      <v>2019</v>
      <v>2016</v>
      <v>2017</v>
      <v>kilotons per year (2016)</v>
      <v>deaths per 100,000 (2017)</v>
      <v>2012</v>
      <v>2012</v>
      <v>2012</v>
      <v>2012</v>
      <v>2012</v>
      <v>2015</v>
      <v>2012</v>
      <v>2012</v>
      <v>2018</v>
      <v>2018</v>
      <v>2019</v>
    </spb>
    <spb s="0">
      <v xml:space="preserve">Wikipedia	</v>
      <v xml:space="preserve">Public domain	</v>
      <v xml:space="preserve">http://en.wikipedia.org/wiki/Laos	</v>
      <v xml:space="preserve">http://en.wikipedia.org/wiki/Public_domain	</v>
    </spb>
    <spb s="0">
      <v xml:space="preserve">Wikipedia	Cia	travel.state.gov	</v>
      <v xml:space="preserve">CC-BY-SA			</v>
      <v xml:space="preserve">http://en.wikipedia.org/wiki/Latvia	https://www.cia.gov/library/publications/the-world-factbook/geos/lg.html?Transportation	https://travel.state.gov/content/travel/en/international-travel/International-Travel-Country-Information-Pages/Latvia.html	</v>
      <v xml:space="preserve">http://creativecommons.org/licenses/by-sa/3.0/			</v>
    </spb>
    <spb s="0">
      <v xml:space="preserve">Wikipedia	Cia	</v>
      <v xml:space="preserve">CC-BY-SA		</v>
      <v xml:space="preserve">http://en.wikipedia.org/wiki/Latvia	https://www.cia.gov/library/publications/the-world-factbook/geos/lg.html?Transportation	</v>
      <v xml:space="preserve">http://creativecommons.org/licenses/by-sa/3.0/		</v>
    </spb>
    <spb s="0">
      <v xml:space="preserve">Wikipedia	Wikipedia	Cia	travel.state.gov	Sec	</v>
      <v xml:space="preserve">CC-BY-SA	CC-BY-SA				</v>
      <v xml:space="preserve">http://en.wikipedia.org/wiki/Latvia	https://en.wikipedia.org/wiki/Latvia	https://www.cia.gov/library/publications/the-world-factbook/geos/lg.html?Transportation	https://travel.state.gov/content/travel/en/international-travel/International-Travel-Country-Information-Pages/Latvia.html	https://www.sec.gov/cgi-bin/browse-edgar?action=getcompany&amp;CIK=0001627554	</v>
      <v xml:space="preserve">http://creativecommons.org/licenses/by-sa/3.0/	http://creativecommons.org/licenses/by-sa/3.0/				</v>
    </spb>
    <spb s="0">
      <v xml:space="preserve">Wikipedia	</v>
      <v xml:space="preserve">CC-BY-SA	</v>
      <v xml:space="preserve">http://en.wikipedia.org/wiki/Latvia	</v>
      <v xml:space="preserve">http://creativecommons.org/licenses/by-sa/3.0/	</v>
    </spb>
    <spb s="0">
      <v xml:space="preserve">Wikipedia	Wikipedia	Cia	travel.state.gov	Sec	</v>
      <v xml:space="preserve">CC-BY-SA	CC-BY-SA				</v>
      <v xml:space="preserve">http://en.wikipedia.org/wiki/Latvia	http://fr.wikipedia.org/wiki/Lettonie	https://www.cia.gov/library/publications/the-world-factbook/geos/lg.html?Transportation	https://travel.state.gov/content/travel/en/international-travel/International-Travel-Country-Information-Pages/Latvia.html	https://www.sec.gov/cgi-bin/browse-edgar?action=getcompany&amp;CIK=0001627554	</v>
      <v xml:space="preserve">http://creativecommons.org/licenses/by-sa/3.0/	http://creativecommons.org/licenses/by-sa/3.0/				</v>
    </spb>
    <spb s="0">
      <v xml:space="preserve">Wikipedia	travel.state.gov	</v>
      <v xml:space="preserve">CC-BY-SA		</v>
      <v xml:space="preserve">http://en.wikipedia.org/wiki/Latvia	https://travel.state.gov/content/travel/en/international-travel/International-Travel-Country-Information-Pages/Latvia.html	</v>
      <v xml:space="preserve">http://creativecommons.org/licenses/by-sa/3.0/		</v>
    </spb>
    <spb s="0">
      <v xml:space="preserve">Cia	</v>
      <v xml:space="preserve">	</v>
      <v xml:space="preserve">https://www.cia.gov/library/publications/the-world-factbook/geos/lg.html?Transportation	</v>
      <v xml:space="preserve">	</v>
    </spb>
    <spb s="19">
      <v>0</v>
      <v>981</v>
      <v>982</v>
      <v>983</v>
      <v>4</v>
      <v>5</v>
      <v>983</v>
      <v>984</v>
      <v>984</v>
      <v>982</v>
      <v>985</v>
      <v>984</v>
      <v>984</v>
      <v>986</v>
      <v>987</v>
      <v>11</v>
      <v>981</v>
      <v>987</v>
      <v>12</v>
      <v>984</v>
      <v>987</v>
      <v>13</v>
      <v>14</v>
      <v>15</v>
      <v>987</v>
      <v>987</v>
      <v>985</v>
      <v>987</v>
      <v>16</v>
      <v>17</v>
      <v>18</v>
      <v>46</v>
      <v>987</v>
      <v>987</v>
      <v>987</v>
      <v>987</v>
      <v>987</v>
      <v>987</v>
      <v>987</v>
      <v>987</v>
      <v>987</v>
      <v>987</v>
      <v>987</v>
      <v>19</v>
    </spb>
    <spb s="12">
      <v>2019</v>
      <v>2019</v>
      <v>square km</v>
      <v>per thousand (2018)</v>
      <v>2019</v>
      <v>2019</v>
      <v>2018</v>
      <v>per liter (2016)</v>
      <v>2019</v>
      <v>years (2018)</v>
      <v>2018</v>
      <v>per thousand (2018)</v>
      <v>2019</v>
      <v>2017</v>
      <v>2016</v>
      <v>2019</v>
      <v>2016</v>
      <v>2017</v>
      <v>kilotons per year (2016)</v>
      <v>deaths per 100,000 (2017)</v>
      <v>kWh (2014)</v>
      <v>2014</v>
      <v>2017</v>
      <v>2017</v>
      <v>2017</v>
      <v>2017</v>
      <v>2017</v>
      <v>2015</v>
      <v>2017</v>
      <v>2017</v>
      <v>2017</v>
      <v>2017</v>
      <v>2019</v>
    </spb>
    <spb s="0">
      <v xml:space="preserve">Wikipedia	Cia	travel.state.gov	</v>
      <v xml:space="preserve">CC-BY-SA			</v>
      <v xml:space="preserve">http://en.wikipedia.org/wiki/Lebanon	https://www.cia.gov/library/publications/the-world-factbook/geos/le.html?Transportation	https://travel.state.gov/content/travel/en/international-travel/International-Travel-Country-Information-Pages/Lebanon.html	</v>
      <v xml:space="preserve">http://creativecommons.org/licenses/by-sa/3.0/			</v>
    </spb>
    <spb s="0">
      <v xml:space="preserve">Cia	</v>
      <v xml:space="preserve">	</v>
      <v xml:space="preserve">https://www.cia.gov/library/publications/the-world-factbook/geos/le.html?Transportation	</v>
      <v xml:space="preserve">	</v>
    </spb>
    <spb s="0">
      <v xml:space="preserve">Wikipedia	Cia	Wikipedia	travel.state.gov	Sec	</v>
      <v xml:space="preserve">CC-BY-SA		CC-BY-SA			</v>
      <v xml:space="preserve">http://en.wikipedia.org/wiki/Lebanon	https://www.cia.gov/library/publications/the-world-factbook/geos/le.html?Transportation	https://en.wikipedia.org/wiki/Lebanon	https://travel.state.gov/content/travel/en/international-travel/International-Travel-Country-Information-Pages/Lebanon.html	https://www.sec.gov/cgi-bin/browse-edgar?action=getcompany&amp;CIK=0001783584	</v>
      <v xml:space="preserve">http://creativecommons.org/licenses/by-sa/3.0/		http://creativecommons.org/licenses/by-sa/3.0/			</v>
    </spb>
    <spb s="0">
      <v xml:space="preserve">Wikipedia	</v>
      <v xml:space="preserve">CC-BY-SA	</v>
      <v xml:space="preserve">http://en.wikipedia.org/wiki/Lebanon	</v>
      <v xml:space="preserve">http://creativecommons.org/licenses/by-sa/3.0/	</v>
    </spb>
    <spb s="0">
      <v xml:space="preserve">Wikipedia	Cia	</v>
      <v xml:space="preserve">CC-BY-SA		</v>
      <v xml:space="preserve">http://en.wikipedia.org/wiki/Lebanon	https://www.cia.gov/library/publications/the-world-factbook/geos/le.html?Transportation	</v>
      <v xml:space="preserve">http://creativecommons.org/licenses/by-sa/3.0/		</v>
    </spb>
    <spb s="0">
      <v xml:space="preserve">Wikipedia	Wikipedia	Cia	travel.state.gov	Sec	</v>
      <v xml:space="preserve">CC-BY-SA	CC-BY-SA				</v>
      <v xml:space="preserve">http://en.wikipedia.org/wiki/Lebanon	http://fr.wikipedia.org/wiki/Liban	https://www.cia.gov/library/publications/the-world-factbook/geos/le.html?Transportation	https://travel.state.gov/content/travel/en/international-travel/International-Travel-Country-Information-Pages/Lebanon.html	https://www.sec.gov/cgi-bin/browse-edgar?action=getcompany&amp;CIK=0001783584	</v>
      <v xml:space="preserve">http://creativecommons.org/licenses/by-sa/3.0/	http://creativecommons.org/licenses/by-sa/3.0/				</v>
    </spb>
    <spb s="25">
      <v>0</v>
      <v>990</v>
      <v>991</v>
      <v>992</v>
      <v>4</v>
      <v>5</v>
      <v>992</v>
      <v>993</v>
      <v>993</v>
      <v>994</v>
      <v>993</v>
      <v>993</v>
      <v>991</v>
      <v>11</v>
      <v>990</v>
      <v>991</v>
      <v>12</v>
      <v>993</v>
      <v>991</v>
      <v>13</v>
      <v>14</v>
      <v>15</v>
      <v>991</v>
      <v>991</v>
      <v>995</v>
      <v>991</v>
      <v>16</v>
      <v>17</v>
      <v>18</v>
      <v>46</v>
      <v>991</v>
      <v>990</v>
      <v>991</v>
      <v>991</v>
      <v>991</v>
      <v>991</v>
      <v>991</v>
      <v>991</v>
      <v>991</v>
      <v>991</v>
      <v>991</v>
      <v>991</v>
      <v>19</v>
    </spb>
    <spb s="14">
      <v>2019</v>
      <v>2019</v>
      <v>square km</v>
      <v>per thousand (2018)</v>
      <v>2019</v>
      <v>2019</v>
      <v>2018</v>
      <v>per liter (2016)</v>
      <v>2019</v>
      <v>years (2018)</v>
      <v>2018</v>
      <v>per thousand (2018)</v>
      <v>2019</v>
      <v>2017</v>
      <v>2016</v>
      <v>2019</v>
      <v>2016</v>
      <v>2018</v>
      <v>kilotons per year (2016)</v>
      <v>deaths per 100,000 (2017)</v>
      <v>kWh (2014)</v>
      <v>2014</v>
      <v>2019</v>
      <v>2011</v>
      <v>2011</v>
      <v>2011</v>
      <v>2011</v>
      <v>2011</v>
      <v>2015</v>
      <v>2011</v>
      <v>2011</v>
      <v>1985</v>
      <v>1985</v>
      <v>2019</v>
    </spb>
    <spb s="0">
      <v xml:space="preserve">Wikipedia	Cia	travel.state.gov	</v>
      <v xml:space="preserve">CC-BY-SA			</v>
      <v xml:space="preserve">http://en.wikipedia.org/wiki/Lesotho	https://www.cia.gov/library/publications/the-world-factbook/geos/lt.html?Transportation	https://travel.state.gov/content/travel/en/international-travel/International-Travel-Country-Information-Pages/Lesotho.html	</v>
      <v xml:space="preserve">http://creativecommons.org/licenses/by-sa/3.0/			</v>
    </spb>
    <spb s="0">
      <v xml:space="preserve">Wikipedia	Wikipedia	Wikipedia	Cia	</v>
      <v xml:space="preserve">CC-BY-SA	CC-BY-SA	CC-BY-SA		</v>
      <v xml:space="preserve">http://en.wikipedia.org/wiki/Lesotho	http://es.wikipedia.org/wiki/Lesoto	http://fr.wikipedia.org/wiki/Lesotho	https://www.cia.gov/library/publications/the-world-factbook/geos/lt.html?Transportation	</v>
      <v xml:space="preserve">http://creativecommons.org/licenses/by-sa/3.0/	http://creativecommons.org/licenses/by-sa/3.0/	http://creativecommons.org/licenses/by-sa/3.0/		</v>
    </spb>
    <spb s="0">
      <v xml:space="preserve">Wikipedia	Wikipedia	travel.state.gov	</v>
      <v xml:space="preserve">CC-BY-SA	CC-BY-SA		</v>
      <v xml:space="preserve">http://en.wikipedia.org/wiki/Lesotho	https://en.wikipedia.org/wiki/Lesotho	https://travel.state.gov/content/travel/en/international-travel/International-Travel-Country-Information-Pages/Lesotho.html	</v>
      <v xml:space="preserve">http://creativecommons.org/licenses/by-sa/3.0/	http://creativecommons.org/licenses/by-sa/3.0/		</v>
    </spb>
    <spb s="0">
      <v xml:space="preserve">Wikipedia	</v>
      <v xml:space="preserve">CC-BY-SA	</v>
      <v xml:space="preserve">http://en.wikipedia.org/wiki/Lesotho	</v>
      <v xml:space="preserve">http://creativecommons.org/licenses/by-sa/3.0/	</v>
    </spb>
    <spb s="0">
      <v xml:space="preserve">Wikipedia	Cia	</v>
      <v xml:space="preserve">CC-BY-SA		</v>
      <v xml:space="preserve">http://en.wikipedia.org/wiki/Lesotho	https://www.cia.gov/library/publications/the-world-factbook/geos/lt.html?Transportation	</v>
      <v xml:space="preserve">http://creativecommons.org/licenses/by-sa/3.0/		</v>
    </spb>
    <spb s="0">
      <v xml:space="preserve">Wikipedia	Wikipedia	Cia	travel.state.gov	</v>
      <v xml:space="preserve">CC-BY-SA	CC-BY-SA			</v>
      <v xml:space="preserve">http://en.wikipedia.org/wiki/Lesotho	http://fr.wikipedia.org/wiki/Lesotho	https://www.cia.gov/library/publications/the-world-factbook/geos/lt.html?Transportation	https://travel.state.gov/content/travel/en/international-travel/International-Travel-Country-Information-Pages/Lesotho.html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https://travel.state.gov/content/travel/en/international-travel/International-Travel-Country-Information-Pages/Lesotho.html	</v>
      <v xml:space="preserve">	</v>
    </spb>
    <spb s="0">
      <v xml:space="preserve">Cia	</v>
      <v xml:space="preserve">	</v>
      <v xml:space="preserve">https://www.cia.gov/library/publications/the-world-factbook/geos/lt.html?Transportation	</v>
      <v xml:space="preserve">	</v>
    </spb>
    <spb s="0">
      <v xml:space="preserve">Wikipedia	Wikipedia	</v>
      <v xml:space="preserve">CC-BY-SA	CC-BY-SA	</v>
      <v xml:space="preserve">http://en.wikipedia.org/wiki/Lesotho	http://dv.wikipedia.org/wiki/ލިސޯތޯ	</v>
      <v xml:space="preserve">http://creativecommons.org/licenses/by-sa/3.0/	http://creativecommons.org/licenses/by-sa/3.0/	</v>
    </spb>
    <spb s="40">
      <v>0</v>
      <v>998</v>
      <v>999</v>
      <v>1000</v>
      <v>4</v>
      <v>5</v>
      <v>1000</v>
      <v>1001</v>
      <v>1001</v>
      <v>1002</v>
      <v>1003</v>
      <v>1001</v>
      <v>1004</v>
      <v>1005</v>
      <v>11</v>
      <v>998</v>
      <v>1005</v>
      <v>12</v>
      <v>1006</v>
      <v>1005</v>
      <v>13</v>
      <v>14</v>
      <v>15</v>
      <v>1005</v>
      <v>1005</v>
      <v>1003</v>
      <v>1005</v>
      <v>16</v>
      <v>17</v>
      <v>18</v>
      <v>1005</v>
      <v>1005</v>
      <v>1005</v>
      <v>1005</v>
      <v>1005</v>
      <v>1005</v>
      <v>1005</v>
      <v>1005</v>
      <v>1005</v>
      <v>1005</v>
      <v>1005</v>
      <v>19</v>
    </spb>
    <spb s="2">
      <v>50</v>
      <v>Name</v>
      <v>LearnMoreOnLink</v>
    </spb>
    <spb s="38">
      <v>2019</v>
      <v>2019</v>
      <v>square km</v>
      <v>per thousand (2018)</v>
      <v>2019</v>
      <v>2019</v>
      <v>2018</v>
      <v>per liter (2016)</v>
      <v>2019</v>
      <v>years (2018)</v>
      <v>2018</v>
      <v>per thousand (2018)</v>
      <v>2019</v>
      <v>2017</v>
      <v>2016</v>
      <v>2019</v>
      <v>2016</v>
      <v>2010</v>
      <v>kilotons per year (2016)</v>
      <v>deaths per 100,000 (2017)</v>
      <v>2007</v>
      <v>2017</v>
      <v>2017</v>
      <v>2017</v>
      <v>2017</v>
      <v>2017</v>
      <v>2015</v>
      <v>2017</v>
      <v>2017</v>
      <v>2017</v>
      <v>2018</v>
      <v>2019</v>
    </spb>
    <spb s="0">
      <v xml:space="preserve">Wikipedia	Cia	travel.state.gov	</v>
      <v xml:space="preserve">CC-BY-SA			</v>
      <v xml:space="preserve">http://en.wikipedia.org/wiki/Liberia	https://www.cia.gov/library/publications/the-world-factbook/geos/li.html?Transportation	https://travel.state.gov/content/travel/en/international-travel/International-Travel-Country-Information-Pages/Liberia.html	</v>
      <v xml:space="preserve">http://creativecommons.org/licenses/by-sa/3.0/			</v>
    </spb>
    <spb s="0">
      <v xml:space="preserve">Wikipedia	Wikipedia	Wikipedia	Cia	</v>
      <v xml:space="preserve">CC-BY-SA	CC-BY-SA	CC-BY-SA		</v>
      <v xml:space="preserve">http://en.wikipedia.org/wiki/Liberia	http://es.wikipedia.org/wiki/Liberia	http://fr.wikipedia.org/wiki/Liberia	https://www.cia.gov/library/publications/the-world-factbook/geos/li.html?Transportation	</v>
      <v xml:space="preserve">http://creativecommons.org/licenses/by-sa/3.0/	http://creativecommons.org/licenses/by-sa/3.0/	http://creativecommons.org/licenses/by-sa/3.0/		</v>
    </spb>
    <spb s="0">
      <v xml:space="preserve">Wikipedia	Wikipedia	travel.state.gov	Sec	</v>
      <v xml:space="preserve">CC-BY-SA	CC-BY-SA			</v>
      <v xml:space="preserve">http://en.wikipedia.org/wiki/Liberia	https://en.wikipedia.org/wiki/Liberia	https://travel.state.gov/content/travel/en/international-travel/International-Travel-Country-Information-Pages/Liberia.html	https://www.sec.gov/cgi-bin/browse-edgar?action=getcompany&amp;CIK=0001795852	</v>
      <v xml:space="preserve">http://creativecommons.org/licenses/by-sa/3.0/	http://creativecommons.org/licenses/by-sa/3.0/			</v>
    </spb>
    <spb s="0">
      <v xml:space="preserve">Wikipedia	</v>
      <v xml:space="preserve">CC-BY-SA	</v>
      <v xml:space="preserve">http://en.wikipedia.org/wiki/Liberia	</v>
      <v xml:space="preserve">http://creativecommons.org/licenses/by-sa/3.0/	</v>
    </spb>
    <spb s="0">
      <v xml:space="preserve">Wikipedia	Cia	</v>
      <v xml:space="preserve">CC-BY-SA		</v>
      <v xml:space="preserve">http://en.wikipedia.org/wiki/Liberia	https://www.cia.gov/library/publications/the-world-factbook/geos/li.html?Transportation	</v>
      <v xml:space="preserve">http://creativecommons.org/licenses/by-sa/3.0/		</v>
    </spb>
    <spb s="0">
      <v xml:space="preserve">Wikipedia	Wikipedia	Cia	travel.state.gov	Wikidata	</v>
      <v xml:space="preserve">CC-BY-SA	CC-BY-SA				</v>
      <v xml:space="preserve">http://en.wikipedia.org/wiki/Liberia	http://fr.wikipedia.org/wiki/Liberia	https://www.cia.gov/library/publications/the-world-factbook/geos/li.html?Transportation	https://travel.state.gov/content/travel/en/international-travel/International-Travel-Country-Information-Pages/Liberia.html	https://www.wikidata.org/wiki/Q1014	</v>
      <v xml:space="preserve">http://creativecommons.org/licenses/by-sa/3.0/	http://creativecommons.org/licenses/by-sa/3.0/				</v>
    </spb>
    <spb s="0">
      <v xml:space="preserve">travel.state.gov	</v>
      <v xml:space="preserve">	</v>
      <v xml:space="preserve">https://travel.state.gov/content/travel/en/international-travel/International-Travel-Country-Information-Pages/Liberia.html	</v>
      <v xml:space="preserve">	</v>
    </spb>
    <spb s="0">
      <v xml:space="preserve">Cia	</v>
      <v xml:space="preserve">	</v>
      <v xml:space="preserve">https://www.cia.gov/library/publications/the-world-factbook/geos/li.html?Transportation	</v>
      <v xml:space="preserve">	</v>
    </spb>
    <spb s="54">
      <v>0</v>
      <v>1010</v>
      <v>1011</v>
      <v>1012</v>
      <v>4</v>
      <v>5</v>
      <v>1012</v>
      <v>1013</v>
      <v>1013</v>
      <v>1014</v>
      <v>1015</v>
      <v>1013</v>
      <v>1016</v>
      <v>1017</v>
      <v>11</v>
      <v>1010</v>
      <v>1017</v>
      <v>12</v>
      <v>1013</v>
      <v>1017</v>
      <v>13</v>
      <v>14</v>
      <v>15</v>
      <v>1017</v>
      <v>1017</v>
      <v>1015</v>
      <v>1017</v>
      <v>16</v>
      <v>17</v>
      <v>18</v>
      <v>1017</v>
      <v>1017</v>
      <v>1017</v>
      <v>1017</v>
      <v>1017</v>
      <v>1017</v>
      <v>1017</v>
      <v>1017</v>
      <v>1017</v>
      <v>1017</v>
      <v>19</v>
    </spb>
    <spb s="49">
      <v>2018</v>
      <v>2019</v>
      <v>square km</v>
      <v>per thousand (2018)</v>
      <v>2019</v>
      <v>2018</v>
      <v>2018</v>
      <v>per liter (2016)</v>
      <v>2019</v>
      <v>years (2018)</v>
      <v>2013</v>
      <v>per thousand (2018)</v>
      <v>2019</v>
      <v>2017</v>
      <v>2016</v>
      <v>2019</v>
      <v>2016</v>
      <v>2015</v>
      <v>kilotons per year (2016)</v>
      <v>deaths per 100,000 (2017)</v>
      <v>2016</v>
      <v>2016</v>
      <v>2016</v>
      <v>2016</v>
      <v>2016</v>
      <v>2015</v>
      <v>2016</v>
      <v>2016</v>
      <v>2017</v>
      <v>2012</v>
      <v>2019</v>
    </spb>
    <spb s="0">
      <v xml:space="preserve">Wikipedia	Cia	travel.state.gov	</v>
      <v xml:space="preserve">CC-BY-SA			</v>
      <v xml:space="preserve">http://en.wikipedia.org/wiki/Libya	https://www.cia.gov/library/publications/the-world-factbook/geos/ly.html?Transportation	https://travel.state.gov/content/travel/en/international-travel/International-Travel-Country-Information-Pages/Libya.html	</v>
      <v xml:space="preserve">http://creativecommons.org/licenses/by-sa/3.0/			</v>
    </spb>
    <spb s="0">
      <v xml:space="preserve">Wikipedia	Wikipedia	Cia	</v>
      <v xml:space="preserve">CC-BY-SA	CC-BY-SA		</v>
      <v xml:space="preserve">http://es.wikipedia.org/wiki/Libia	http://fr.wikipedia.org/wiki/Libye	https://www.cia.gov/library/publications/the-world-factbook/geos/ly.html?Transportation	</v>
      <v xml:space="preserve">http://creativecommons.org/licenses/by-sa/3.0/	http://creativecommons.org/licenses/by-sa/3.0/		</v>
    </spb>
    <spb s="0">
      <v xml:space="preserve">Wikipedia	Cia	Wikipedia	travel.state.gov	</v>
      <v xml:space="preserve">CC-BY-SA		CC-BY-SA		</v>
      <v xml:space="preserve">http://en.wikipedia.org/wiki/Libya	https://www.cia.gov/library/publications/the-world-factbook/geos/ly.html?Transportation	https://en.wikipedia.org/wiki/Libya	https://travel.state.gov/content/travel/en/international-travel/International-Travel-Country-Information-Pages/Libya.html	</v>
      <v xml:space="preserve">http://creativecommons.org/licenses/by-sa/3.0/		http://creativecommons.org/licenses/by-sa/3.0/		</v>
    </spb>
    <spb s="0">
      <v xml:space="preserve">Wikipedia	</v>
      <v xml:space="preserve">CC-BY-SA	</v>
      <v xml:space="preserve">http://en.wikipedia.org/wiki/Libya	</v>
      <v xml:space="preserve">http://creativecommons.org/licenses/by-sa/3.0/	</v>
    </spb>
    <spb s="0">
      <v xml:space="preserve">Wikipedia	Cia	</v>
      <v xml:space="preserve">CC-BY-SA		</v>
      <v xml:space="preserve">http://en.wikipedia.org/wiki/Libya	https://www.cia.gov/library/publications/the-world-factbook/geos/ly.html?Transportation	</v>
      <v xml:space="preserve">http://creativecommons.org/licenses/by-sa/3.0/		</v>
    </spb>
    <spb s="0">
      <v xml:space="preserve">Wikipedia	Wikipedia	Cia	</v>
      <v xml:space="preserve">CC-BY-SA	CC-BY-SA		</v>
      <v xml:space="preserve">http://en.wikipedia.org/wiki/Libya	http://fr.wikipedia.org/wiki/Libye	https://www.cia.gov/library/publications/the-world-factbook/geos/ly.html?Transportation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https://travel.state.gov/content/travel/en/international-travel/International-Travel-Country-Information-Pages/Libya.html	</v>
      <v xml:space="preserve">	</v>
    </spb>
    <spb s="0">
      <v xml:space="preserve">Cia	</v>
      <v xml:space="preserve">	</v>
      <v xml:space="preserve">https://www.cia.gov/library/publications/the-world-factbook/geos/ly.html?Transportation	</v>
      <v xml:space="preserve">	</v>
    </spb>
    <spb s="0">
      <v xml:space="preserve">Wikipedia	Wikidata	</v>
      <v xml:space="preserve">CC-BY-SA		</v>
      <v xml:space="preserve">http://en.wikipedia.org/wiki/Libya	https://www.wikidata.org/wiki/Q7056510	</v>
      <v xml:space="preserve">http://creativecommons.org/licenses/by-sa/3.0/		</v>
    </spb>
    <spb s="102">
      <v>0</v>
      <v>1020</v>
      <v>1021</v>
      <v>1022</v>
      <v>4</v>
      <v>5</v>
      <v>1022</v>
      <v>1023</v>
      <v>1023</v>
      <v>1024</v>
      <v>1025</v>
      <v>1023</v>
      <v>1023</v>
      <v>1026</v>
      <v>1027</v>
      <v>11</v>
      <v>1020</v>
      <v>1027</v>
      <v>12</v>
      <v>1028</v>
      <v>13</v>
      <v>14</v>
      <v>15</v>
      <v>1027</v>
      <v>1027</v>
      <v>1025</v>
      <v>1027</v>
      <v>16</v>
      <v>17</v>
      <v>18</v>
      <v>46</v>
      <v>1027</v>
      <v>1027</v>
      <v>1027</v>
      <v>1027</v>
      <v>19</v>
    </spb>
    <spb s="2">
      <v>51</v>
      <v>Name</v>
      <v>LearnMoreOnLink</v>
    </spb>
    <spb s="47">
      <v>2013</v>
      <v>2019</v>
      <v>square km</v>
      <v>per thousand (2018)</v>
      <v>2019</v>
      <v>2013</v>
      <v>2018</v>
      <v>per liter (2016)</v>
      <v>2019</v>
      <v>years (2018)</v>
      <v>per thousand (2018)</v>
      <v>2019</v>
      <v>2014</v>
      <v>2016</v>
      <v>2019</v>
      <v>2016</v>
      <v>2017</v>
      <v>kilotons per year (2016)</v>
      <v>deaths per 100,000 (2017)</v>
      <v>kWh (2014)</v>
      <v>2014</v>
      <v>2011</v>
      <v>2006</v>
      <v>2003</v>
      <v>2019</v>
    </spb>
    <spb s="0">
      <v xml:space="preserve">Wikipedia	Cia	travel.state.gov	</v>
      <v xml:space="preserve">CC-BY-SA			</v>
      <v xml:space="preserve">http://en.wikipedia.org/wiki/Lithuania	https://www.cia.gov/library/publications/the-world-factbook/geos/lh.html?Transportation	https://travel.state.gov/content/travel/en/international-travel/International-Travel-Country-Information-Pages/Lithuania.html	</v>
      <v xml:space="preserve">http://creativecommons.org/licenses/by-sa/3.0/			</v>
    </spb>
    <spb s="0">
      <v xml:space="preserve">Wikipedia	Wikipedia	Cia	</v>
      <v xml:space="preserve">CC-BY-SA	CC-BY-SA		</v>
      <v xml:space="preserve">http://en.wikipedia.org/wiki/Lithuania	http://es.wikipedia.org/wiki/Lituania	https://www.cia.gov/library/publications/the-world-factbook/geos/lh.html?Transportation	</v>
      <v xml:space="preserve">http://creativecommons.org/licenses/by-sa/3.0/	http://creativecommons.org/licenses/by-sa/3.0/		</v>
    </spb>
    <spb s="0">
      <v xml:space="preserve">Wikipedia	Cia	Wikipedia	travel.state.gov	Sec	Tasteatlas	</v>
      <v xml:space="preserve">CC-BY-SA		CC-BY-SA				</v>
      <v xml:space="preserve">http://en.wikipedia.org/wiki/Lithuania	https://www.cia.gov/library/publications/the-world-factbook/geos/lh.html?Transportation	https://en.wikipedia.org/wiki/Lithuania	https://travel.state.gov/content/travel/en/international-travel/International-Travel-Country-Information-Pages/Lithuania.html	https://www.sec.gov/cgi-bin/browse-edgar?action=getcompany&amp;CIK=0001926202	https://www.tasteatlas.com/lithuania	</v>
      <v xml:space="preserve">http://creativecommons.org/licenses/by-sa/3.0/		http://creativecommons.org/licenses/by-sa/3.0/				</v>
    </spb>
    <spb s="0">
      <v xml:space="preserve">Wikipedia	</v>
      <v xml:space="preserve">CC-BY-SA	</v>
      <v xml:space="preserve">http://en.wikipedia.org/wiki/Lithuania	</v>
      <v xml:space="preserve">http://creativecommons.org/licenses/by-sa/3.0/	</v>
    </spb>
    <spb s="0">
      <v xml:space="preserve">Wikipedia	Cia	</v>
      <v xml:space="preserve">CC-BY-SA		</v>
      <v xml:space="preserve">http://en.wikipedia.org/wiki/Lithuania	https://www.cia.gov/library/publications/the-world-factbook/geos/lh.html?Transportation	</v>
      <v xml:space="preserve">http://creativecommons.org/licenses/by-sa/3.0/		</v>
    </spb>
    <spb s="0">
      <v xml:space="preserve">Wikipedia	Wikipedia	Cia	Wikipedia	travel.state.gov	Sec	</v>
      <v xml:space="preserve">CC-BY-SA	CC-BY-SA		CC-BY-SA			</v>
      <v xml:space="preserve">http://en.wikipedia.org/wiki/Lithuania	http://fr.wikipedia.org/wiki/Lituanie	https://www.cia.gov/library/publications/the-world-factbook/geos/lh.html?Transportation	https://en.wikipedia.org/wiki/Lithuania	https://travel.state.gov/content/travel/en/international-travel/International-Travel-Country-Information-Pages/Lithuania.html	https://www.sec.gov/cgi-bin/browse-edgar?action=getcompany&amp;CIK=0001926202	</v>
      <v xml:space="preserve">http://creativecommons.org/licenses/by-sa/3.0/	http://creativecommons.org/licenses/by-sa/3.0/		http://creativecommons.org/licenses/by-sa/3.0/			</v>
    </spb>
    <spb s="0">
      <v xml:space="preserve">Wikipedia	travel.state.gov	</v>
      <v xml:space="preserve">CC-BY-SA		</v>
      <v xml:space="preserve">http://en.wikipedia.org/wiki/Lithuania	https://travel.state.gov/content/travel/en/international-travel/International-Travel-Country-Information-Pages/Lithuania.html	</v>
      <v xml:space="preserve">http://creativecommons.org/licenses/by-sa/3.0/		</v>
    </spb>
    <spb s="0">
      <v xml:space="preserve">Cia	</v>
      <v xml:space="preserve">	</v>
      <v xml:space="preserve">https://www.cia.gov/library/publications/the-world-factbook/geos/lh.html?Transportation	</v>
      <v xml:space="preserve">	</v>
    </spb>
    <spb s="0">
      <v xml:space="preserve">Wikipedia	Wikipedia	</v>
      <v xml:space="preserve">CC-BY-SA	CC-BY-SA	</v>
      <v xml:space="preserve">http://en.wikipedia.org/wiki/Lithuania	http://uk.wikipedia.org/wiki/Шаблон:Найбільші_міста_Литви	</v>
      <v xml:space="preserve">http://creativecommons.org/licenses/by-sa/3.0/	http://creativecommons.org/licenses/by-sa/3.0/	</v>
    </spb>
    <spb s="19">
      <v>0</v>
      <v>1032</v>
      <v>1033</v>
      <v>1034</v>
      <v>4</v>
      <v>5</v>
      <v>1034</v>
      <v>1035</v>
      <v>1035</v>
      <v>1036</v>
      <v>1037</v>
      <v>1035</v>
      <v>1035</v>
      <v>1038</v>
      <v>1039</v>
      <v>11</v>
      <v>1032</v>
      <v>1039</v>
      <v>12</v>
      <v>1040</v>
      <v>1039</v>
      <v>13</v>
      <v>14</v>
      <v>15</v>
      <v>1039</v>
      <v>1039</v>
      <v>1037</v>
      <v>1039</v>
      <v>16</v>
      <v>17</v>
      <v>18</v>
      <v>46</v>
      <v>1039</v>
      <v>1039</v>
      <v>1039</v>
      <v>1039</v>
      <v>1039</v>
      <v>1039</v>
      <v>1039</v>
      <v>1039</v>
      <v>1039</v>
      <v>1039</v>
      <v>1039</v>
      <v>19</v>
    </spb>
    <spb s="12">
      <v>2019</v>
      <v>2019</v>
      <v>square km</v>
      <v>per thousand (2018)</v>
      <v>2019</v>
      <v>2019</v>
      <v>2018</v>
      <v>per liter (2016)</v>
      <v>2019</v>
      <v>years (2018)</v>
      <v>2018</v>
      <v>per thousand (2018)</v>
      <v>2019</v>
      <v>2017</v>
      <v>2016</v>
      <v>2019</v>
      <v>2016</v>
      <v>2018</v>
      <v>kilotons per year (2016)</v>
      <v>deaths per 100,000 (2017)</v>
      <v>kWh (2014)</v>
      <v>2014</v>
      <v>2017</v>
      <v>2017</v>
      <v>2017</v>
      <v>2017</v>
      <v>2017</v>
      <v>2015</v>
      <v>2017</v>
      <v>2017</v>
      <v>2017</v>
      <v>2017</v>
      <v>2019</v>
    </spb>
    <spb s="0">
      <v xml:space="preserve">Wikipedia	Cia	travel.state.gov	</v>
      <v xml:space="preserve">CC-BY-SA			</v>
      <v xml:space="preserve">http://en.wikipedia.org/wiki/Luxembourg	https://www.cia.gov/library/publications/the-world-factbook/geos/lu.html?Transportation	https://travel.state.gov/content/travel/en/international-travel/International-Travel-Country-Information-Pages/Luxembourg.html	</v>
      <v xml:space="preserve">http://creativecommons.org/licenses/by-sa/3.0/			</v>
    </spb>
    <spb s="0">
      <v xml:space="preserve">Wikipedia	Cia	</v>
      <v xml:space="preserve">CC-BY-SA		</v>
      <v xml:space="preserve">http://es.wikipedia.org/wiki/Luxemburgo	https://www.cia.gov/library/publications/the-world-factbook/geos/lu.html?Transportation	</v>
      <v xml:space="preserve">http://creativecommons.org/licenses/by-sa/3.0/		</v>
    </spb>
    <spb s="0">
      <v xml:space="preserve">Wikipedia	Wikipedia	Cia	travel.state.gov	Sec	</v>
      <v xml:space="preserve">CC-BY-SA	CC-BY-SA				</v>
      <v xml:space="preserve">http://en.wikipedia.org/wiki/Luxembourg	https://en.wikipedia.org/wiki/Luxembourg	https://www.cia.gov/library/publications/the-world-factbook/geos/lu.html?Transportation	https://travel.state.gov/content/travel/en/international-travel/International-Travel-Country-Information-Pages/Luxembourg.html	https://www.sec.gov/cgi-bin/browse-edgar?action=getcompany&amp;CIK=0001936288	</v>
      <v xml:space="preserve">http://creativecommons.org/licenses/by-sa/3.0/	http://creativecommons.org/licenses/by-sa/3.0/				</v>
    </spb>
    <spb s="0">
      <v xml:space="preserve">Wikipedia	</v>
      <v xml:space="preserve">CC-BY-SA	</v>
      <v xml:space="preserve">http://en.wikipedia.org/wiki/Luxembourg	</v>
      <v xml:space="preserve">http://creativecommons.org/licenses/by-sa/3.0/	</v>
    </spb>
    <spb s="0">
      <v xml:space="preserve">Wikipedia	Wikipedia	travel.state.gov	Sec	</v>
      <v xml:space="preserve">CC-BY-SA	CC-BY-SA			</v>
      <v xml:space="preserve">http://en.wikipedia.org/wiki/Luxembourg	http://fr.wikipedia.org/wiki/Luxembourg_(pays)	https://travel.state.gov/content/travel/en/international-travel/International-Travel-Country-Information-Pages/Luxembourg.html	https://www.sec.gov/cgi-bin/browse-edgar?action=getcompany&amp;CIK=0001936288	</v>
      <v xml:space="preserve">http://creativecommons.org/licenses/by-sa/3.0/	http://creativecommons.org/licenses/by-sa/3.0/			</v>
    </spb>
    <spb s="0">
      <v xml:space="preserve">travel.state.gov	</v>
      <v xml:space="preserve">	</v>
      <v xml:space="preserve">https://travel.state.gov/content/travel/en/international-travel/International-Travel-Country-Information-Pages/Luxembourg.html	</v>
      <v xml:space="preserve">	</v>
    </spb>
    <spb s="0">
      <v xml:space="preserve">Cia	</v>
      <v xml:space="preserve">	</v>
      <v xml:space="preserve">https://www.cia.gov/library/publications/the-world-factbook/geos/lu.html?Transportation	</v>
      <v xml:space="preserve">	</v>
    </spb>
    <spb s="0">
      <v xml:space="preserve">Wikipedia	Wikipedia	</v>
      <v xml:space="preserve">CC-BY-SA	CC-BY-SA	</v>
      <v xml:space="preserve">http://en.wikipedia.org/wiki/Luxembourg	http://nl.wikipedia.org/wiki/Luxemburg	</v>
      <v xml:space="preserve">http://creativecommons.org/licenses/by-sa/3.0/	http://creativecommons.org/licenses/by-sa/3.0/	</v>
    </spb>
    <spb s="13">
      <v>0</v>
      <v>1043</v>
      <v>1044</v>
      <v>1045</v>
      <v>4</v>
      <v>1046</v>
      <v>1045</v>
      <v>1046</v>
      <v>1046</v>
      <v>1046</v>
      <v>1047</v>
      <v>1046</v>
      <v>1046</v>
      <v>1048</v>
      <v>1049</v>
      <v>11</v>
      <v>1043</v>
      <v>1049</v>
      <v>12</v>
      <v>1050</v>
      <v>1049</v>
      <v>13</v>
      <v>14</v>
      <v>15</v>
      <v>1049</v>
      <v>1049</v>
      <v>1047</v>
      <v>1049</v>
      <v>16</v>
      <v>17</v>
      <v>18</v>
      <v>46</v>
      <v>1049</v>
      <v>1043</v>
      <v>1049</v>
      <v>1049</v>
      <v>1049</v>
      <v>1049</v>
      <v>1049</v>
      <v>1049</v>
      <v>1049</v>
      <v>1049</v>
      <v>1049</v>
      <v>1049</v>
      <v>19</v>
    </spb>
    <spb s="14">
      <v>2019</v>
      <v>2019</v>
      <v>square km</v>
      <v>per thousand (2018)</v>
      <v>2022</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0">
      <v xml:space="preserve">Wikipedia	</v>
      <v xml:space="preserve">Public domain	</v>
      <v xml:space="preserve">http://en.wikipedia.org/wiki/Luxembourg	</v>
      <v xml:space="preserve">http://en.wikipedia.org/wiki/Public_domain	</v>
    </spb>
    <spb s="0">
      <v xml:space="preserve">Wikipedia	Cia	travel.state.gov	</v>
      <v xml:space="preserve">CC-BY-SA			</v>
      <v xml:space="preserve">http://en.wikipedia.org/wiki/Madagascar	https://www.cia.gov/library/publications/the-world-factbook/geos/ma.html?Transportation	https://travel.state.gov/content/travel/en/international-travel/International-Travel-Country-Information-Pages/Madagascar.html	</v>
      <v xml:space="preserve">http://creativecommons.org/licenses/by-sa/3.0/			</v>
    </spb>
    <spb s="0">
      <v xml:space="preserve">Wikipedia	Wikipedia	Wikipedia	Cia	</v>
      <v xml:space="preserve">CC-BY-SA	CC-BY-SA	CC-BY-SA		</v>
      <v xml:space="preserve">http://en.wikipedia.org/wiki/Madagascar	http://es.wikipedia.org/wiki/Madagascar	http://fr.wikipedia.org/wiki/Madagascar	https://www.cia.gov/library/publications/the-world-factbook/geos/ma.html?Transportation	</v>
      <v xml:space="preserve">http://creativecommons.org/licenses/by-sa/3.0/	http://creativecommons.org/licenses/by-sa/3.0/	http://creativecommons.org/licenses/by-sa/3.0/		</v>
    </spb>
    <spb s="0">
      <v xml:space="preserve">Wikipedia	Cia	Wikipedia	travel.state.gov	Tasteatlas	</v>
      <v xml:space="preserve">CC-BY-SA		CC-BY-SA			</v>
      <v xml:space="preserve">http://en.wikipedia.org/wiki/Madagascar	https://www.cia.gov/library/publications/the-world-factbook/geos/ma.html?Transportation	https://en.wikipedia.org/wiki/Madagascar	https://travel.state.gov/content/travel/en/international-travel/International-Travel-Country-Information-Pages/Madagascar.html	https://www.tasteatlas.com/madagascar	</v>
      <v xml:space="preserve">http://creativecommons.org/licenses/by-sa/3.0/		http://creativecommons.org/licenses/by-sa/3.0/			</v>
    </spb>
    <spb s="0">
      <v xml:space="preserve">Wikipedia	</v>
      <v xml:space="preserve">CC-BY-SA	</v>
      <v xml:space="preserve">http://en.wikipedia.org/wiki/Madagascar	</v>
      <v xml:space="preserve">http://creativecommons.org/licenses/by-sa/3.0/	</v>
    </spb>
    <spb s="0">
      <v xml:space="preserve">Wikipedia	Cia	</v>
      <v xml:space="preserve">CC-BY-SA		</v>
      <v xml:space="preserve">http://en.wikipedia.org/wiki/Madagascar	https://www.cia.gov/library/publications/the-world-factbook/geos/ma.html?Transportation	</v>
      <v xml:space="preserve">http://creativecommons.org/licenses/by-sa/3.0/		</v>
    </spb>
    <spb s="0">
      <v xml:space="preserve">Wikipedia	Wikipedia	Cia	travel.state.gov	</v>
      <v xml:space="preserve">CC-BY-SA	CC-BY-SA			</v>
      <v xml:space="preserve">http://en.wikipedia.org/wiki/Madagascar	http://fr.wikipedia.org/wiki/Madagascar	https://www.cia.gov/library/publications/the-world-factbook/geos/ma.html?Transportation	https://travel.state.gov/content/travel/en/international-travel/International-Travel-Country-Information-Pages/Madagascar.html	</v>
      <v xml:space="preserve">http://creativecommons.org/licenses/by-sa/3.0/	http://creativecommons.org/licenses/by-sa/3.0/			</v>
    </spb>
    <spb s="0">
      <v xml:space="preserve">Wikipedia	travel.state.gov	</v>
      <v xml:space="preserve">CC-BY-SA		</v>
      <v xml:space="preserve">http://en.wikipedia.org/wiki/Madagascar	https://travel.state.gov/content/travel/en/international-travel/International-Travel-Country-Information-Pages/Madagascar.html	</v>
      <v xml:space="preserve">http://creativecommons.org/licenses/by-sa/3.0/		</v>
    </spb>
    <spb s="0">
      <v xml:space="preserve">Cia	</v>
      <v xml:space="preserve">	</v>
      <v xml:space="preserve">https://www.cia.gov/library/publications/the-world-factbook/geos/ma.html?Transportation	</v>
      <v xml:space="preserve">	</v>
    </spb>
    <spb s="48">
      <v>0</v>
      <v>1054</v>
      <v>1055</v>
      <v>1056</v>
      <v>4</v>
      <v>5</v>
      <v>1056</v>
      <v>1057</v>
      <v>1057</v>
      <v>1058</v>
      <v>1059</v>
      <v>1057</v>
      <v>1057</v>
      <v>1060</v>
      <v>1061</v>
      <v>11</v>
      <v>1054</v>
      <v>1061</v>
      <v>12</v>
      <v>1057</v>
      <v>1061</v>
      <v>13</v>
      <v>14</v>
      <v>15</v>
      <v>1061</v>
      <v>1061</v>
      <v>1059</v>
      <v>1061</v>
      <v>16</v>
      <v>17</v>
      <v>18</v>
      <v>1061</v>
      <v>1061</v>
      <v>1061</v>
      <v>1061</v>
      <v>1061</v>
      <v>1061</v>
      <v>1061</v>
      <v>1061</v>
      <v>1061</v>
      <v>1061</v>
      <v>19</v>
    </spb>
    <spb s="49">
      <v>2019</v>
      <v>2019</v>
      <v>square km</v>
      <v>per thousand (2018)</v>
      <v>2019</v>
      <v>2019</v>
      <v>2018</v>
      <v>per liter (2016)</v>
      <v>2019</v>
      <v>years (2018)</v>
      <v>2018</v>
      <v>per thousand (2018)</v>
      <v>2019</v>
      <v>2017</v>
      <v>2016</v>
      <v>2019</v>
      <v>2016</v>
      <v>2014</v>
      <v>kilotons per year (2016)</v>
      <v>deaths per 100,000 (2017)</v>
      <v>2012</v>
      <v>2012</v>
      <v>2012</v>
      <v>2012</v>
      <v>2012</v>
      <v>2015</v>
      <v>2012</v>
      <v>2012</v>
      <v>2018</v>
      <v>2018</v>
      <v>2019</v>
    </spb>
    <spb s="0">
      <v xml:space="preserve">Wikipedia	Cia	travel.state.gov	</v>
      <v xml:space="preserve">CC-BY-SA			</v>
      <v xml:space="preserve">http://en.wikipedia.org/wiki/Malawi	https://www.cia.gov/library/publications/the-world-factbook/geos/mi.html?Transportation	https://travel.state.gov/content/travel/en/international-travel/International-Travel-Country-Information-Pages/Malawi.html	</v>
      <v xml:space="preserve">http://creativecommons.org/licenses/by-sa/3.0/			</v>
    </spb>
    <spb s="0">
      <v xml:space="preserve">Wikipedia	Wikipedia	Cia	</v>
      <v xml:space="preserve">CC-BY-SA	CC-BY-SA		</v>
      <v xml:space="preserve">http://en.wikipedia.org/wiki/Malawi	http://es.wikipedia.org/wiki/Malaui	https://www.cia.gov/library/publications/the-world-factbook/geos/mi.html?Transportation	</v>
      <v xml:space="preserve">http://creativecommons.org/licenses/by-sa/3.0/	http://creativecommons.org/licenses/by-sa/3.0/		</v>
    </spb>
    <spb s="0">
      <v xml:space="preserve">Wikipedia	Wikipedia	travel.state.gov	</v>
      <v xml:space="preserve">CC-BY-SA	CC-BY-SA		</v>
      <v xml:space="preserve">http://en.wikipedia.org/wiki/Malawi	https://en.wikipedia.org/wiki/Malawi	https://travel.state.gov/content/travel/en/international-travel/International-Travel-Country-Information-Pages/Malawi.html	</v>
      <v xml:space="preserve">http://creativecommons.org/licenses/by-sa/3.0/	http://creativecommons.org/licenses/by-sa/3.0/		</v>
    </spb>
    <spb s="0">
      <v xml:space="preserve">Wikipedia	</v>
      <v xml:space="preserve">CC-BY-SA	</v>
      <v xml:space="preserve">http://en.wikipedia.org/wiki/Malawi	</v>
      <v xml:space="preserve">http://creativecommons.org/licenses/by-sa/3.0/	</v>
    </spb>
    <spb s="0">
      <v xml:space="preserve">Wikipedia	Cia	</v>
      <v xml:space="preserve">CC-BY-SA		</v>
      <v xml:space="preserve">http://en.wikipedia.org/wiki/Malawi	https://www.cia.gov/library/publications/the-world-factbook/geos/mi.html?Transportation	</v>
      <v xml:space="preserve">http://creativecommons.org/licenses/by-sa/3.0/		</v>
    </spb>
    <spb s="0">
      <v xml:space="preserve">Wikipedia	Wikipedia	Cia	</v>
      <v xml:space="preserve">CC-BY-SA	CC-BY-SA		</v>
      <v xml:space="preserve">http://en.wikipedia.org/wiki/Malawi	http://fr.wikipedia.org/wiki/Malawi	https://www.cia.gov/library/publications/the-world-factbook/geos/mi.html?Transportation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https://travel.state.gov/content/travel/en/international-travel/International-Travel-Country-Information-Pages/Malawi.html	</v>
      <v xml:space="preserve">	</v>
    </spb>
    <spb s="0">
      <v xml:space="preserve">Cia	</v>
      <v xml:space="preserve">	</v>
      <v xml:space="preserve">https://www.cia.gov/library/publications/the-world-factbook/geos/mi.html?Transportation	</v>
      <v xml:space="preserve">	</v>
    </spb>
    <spb s="48">
      <v>0</v>
      <v>1064</v>
      <v>1065</v>
      <v>1066</v>
      <v>4</v>
      <v>5</v>
      <v>1066</v>
      <v>1067</v>
      <v>1067</v>
      <v>1068</v>
      <v>1069</v>
      <v>1067</v>
      <v>1067</v>
      <v>1070</v>
      <v>1071</v>
      <v>11</v>
      <v>1064</v>
      <v>1071</v>
      <v>12</v>
      <v>1067</v>
      <v>1071</v>
      <v>13</v>
      <v>14</v>
      <v>15</v>
      <v>1071</v>
      <v>1071</v>
      <v>1069</v>
      <v>1071</v>
      <v>16</v>
      <v>17</v>
      <v>18</v>
      <v>1071</v>
      <v>1071</v>
      <v>1071</v>
      <v>1071</v>
      <v>1071</v>
      <v>1071</v>
      <v>1071</v>
      <v>1071</v>
      <v>1071</v>
      <v>1071</v>
      <v>19</v>
    </spb>
    <spb s="49">
      <v>2019</v>
      <v>2019</v>
      <v>square km</v>
      <v>per thousand (2018)</v>
      <v>2019</v>
      <v>2019</v>
      <v>2018</v>
      <v>per liter (2016)</v>
      <v>2019</v>
      <v>years (2018)</v>
      <v>2019</v>
      <v>per thousand (2018)</v>
      <v>2019</v>
      <v>2017</v>
      <v>2016</v>
      <v>2019</v>
      <v>2016</v>
      <v>2018</v>
      <v>kilotons per year (2016)</v>
      <v>deaths per 100,000 (2017)</v>
      <v>2016</v>
      <v>2016</v>
      <v>2016</v>
      <v>2016</v>
      <v>2016</v>
      <v>2015</v>
      <v>2016</v>
      <v>2016</v>
      <v>2018</v>
      <v>2011</v>
      <v>2019</v>
    </spb>
    <spb s="0">
      <v xml:space="preserve">Wikipedia	Cia	travel.state.gov	</v>
      <v xml:space="preserve">CC-BY-SA			</v>
      <v xml:space="preserve">http://en.wikipedia.org/wiki/Malaysia	https://www.cia.gov/library/publications/the-world-factbook/geos/my.html?Transportation	https://travel.state.gov/content/travel/en/international-travel/International-Travel-Country-Information-Pages/Malaysia.html	</v>
      <v xml:space="preserve">http://creativecommons.org/licenses/by-sa/3.0/			</v>
    </spb>
    <spb s="0">
      <v xml:space="preserve">Wikipedia	Cia	</v>
      <v xml:space="preserve">CC-BY-SA		</v>
      <v xml:space="preserve">http://es.wikipedia.org/wiki/Malasia	https://www.cia.gov/library/publications/the-world-factbook/geos/my.html?Transportation	</v>
      <v xml:space="preserve">http://creativecommons.org/licenses/by-sa/3.0/		</v>
    </spb>
    <spb s="0">
      <v xml:space="preserve">Wikipedia	Cia	Wikipedia	travel.state.gov	Sec	</v>
      <v xml:space="preserve">CC-BY-SA		CC-BY-SA			</v>
      <v xml:space="preserve">http://en.wikipedia.org/wiki/Malaysia	https://www.cia.gov/library/publications/the-world-factbook/geos/my.html?Transportation	https://en.wikipedia.org/wiki/Malaysia	https://travel.state.gov/content/travel/en/international-travel/International-Travel-Country-Information-Pages/Malaysia.html	https://www.sec.gov/cgi-bin/browse-edgar?action=getcompany&amp;CIK=0001894521	</v>
      <v xml:space="preserve">http://creativecommons.org/licenses/by-sa/3.0/		http://creativecommons.org/licenses/by-sa/3.0/			</v>
    </spb>
    <spb s="0">
      <v xml:space="preserve">Wikipedia	</v>
      <v xml:space="preserve">CC-BY-SA	</v>
      <v xml:space="preserve">http://en.wikipedia.org/wiki/Malaysia	</v>
      <v xml:space="preserve">http://creativecommons.org/licenses/by-sa/3.0/	</v>
    </spb>
    <spb s="0">
      <v xml:space="preserve">Wikipedia	Cia	</v>
      <v xml:space="preserve">CC-BY-SA		</v>
      <v xml:space="preserve">http://en.wikipedia.org/wiki/Malaysia	https://www.cia.gov/library/publications/the-world-factbook/geos/my.html?Transportation	</v>
      <v xml:space="preserve">http://creativecommons.org/licenses/by-sa/3.0/		</v>
    </spb>
    <spb s="0">
      <v xml:space="preserve">travel.state.gov	</v>
      <v xml:space="preserve">	</v>
      <v xml:space="preserve">https://travel.state.gov/content/travel/en/international-travel/International-Travel-Country-Information-Pages/Malaysia.html	</v>
      <v xml:space="preserve">	</v>
    </spb>
    <spb s="0">
      <v xml:space="preserve">Cia	</v>
      <v xml:space="preserve">	</v>
      <v xml:space="preserve">https://www.cia.gov/library/publications/the-world-factbook/geos/my.html?Transportation	</v>
      <v xml:space="preserve">	</v>
    </spb>
    <spb s="0">
      <v xml:space="preserve">Wikipedia	Wikipedia	</v>
      <v xml:space="preserve">CC-BY-SA	CC-BY-SA	</v>
      <v xml:space="preserve">http://en.wikipedia.org/wiki/Malaysia	http://it.wikipedia.org/wiki/Malsia	</v>
      <v xml:space="preserve">http://creativecommons.org/licenses/by-sa/3.0/	http://creativecommons.org/licenses/by-sa/3.0/	</v>
    </spb>
    <spb s="0">
      <v xml:space="preserve">Wikipedia	Wikipedia	Cia	Wikipedia	travel.state.gov	Sec	</v>
      <v xml:space="preserve">CC-BY-SA	CC-BY-SA		CC-BY-SA			</v>
      <v xml:space="preserve">http://en.wikipedia.org/wiki/Malaysia	http://fr.wikipedia.org/wiki/Malaisie	https://www.cia.gov/library/publications/the-world-factbook/geos/my.html?Transportation	https://en.wikipedia.org/wiki/Malaysia	https://travel.state.gov/content/travel/en/international-travel/International-Travel-Country-Information-Pages/Malaysia.html	https://www.sec.gov/cgi-bin/browse-edgar?action=getcompany&amp;CIK=0001894521	</v>
      <v xml:space="preserve">http://creativecommons.org/licenses/by-sa/3.0/	http://creativecommons.org/licenses/by-sa/3.0/		http://creativecommons.org/licenses/by-sa/3.0/			</v>
    </spb>
    <spb s="36">
      <v>0</v>
      <v>1074</v>
      <v>1075</v>
      <v>1076</v>
      <v>4</v>
      <v>1077</v>
      <v>1076</v>
      <v>1077</v>
      <v>1077</v>
      <v>1078</v>
      <v>1077</v>
      <v>1077</v>
      <v>1079</v>
      <v>1080</v>
      <v>11</v>
      <v>1074</v>
      <v>1080</v>
      <v>12</v>
      <v>1081</v>
      <v>1080</v>
      <v>13</v>
      <v>14</v>
      <v>15</v>
      <v>1080</v>
      <v>1080</v>
      <v>1082</v>
      <v>1080</v>
      <v>16</v>
      <v>17</v>
      <v>18</v>
      <v>46</v>
      <v>1080</v>
      <v>1074</v>
      <v>1080</v>
      <v>1080</v>
      <v>1080</v>
      <v>1080</v>
      <v>1080</v>
      <v>1080</v>
      <v>1080</v>
      <v>1080</v>
      <v>1080</v>
      <v>1080</v>
      <v>19</v>
    </spb>
    <spb s="14">
      <v>2019</v>
      <v>2019</v>
      <v>square km</v>
      <v>per thousand (2018)</v>
      <v>2020</v>
      <v>2019</v>
      <v>2018</v>
      <v>per liter (2016)</v>
      <v>2019</v>
      <v>years (2018)</v>
      <v>2018</v>
      <v>per thousand (2018)</v>
      <v>2019</v>
      <v>2017</v>
      <v>2016</v>
      <v>2019</v>
      <v>2016</v>
      <v>2015</v>
      <v>kilotons per year (2016)</v>
      <v>deaths per 100,000 (2017)</v>
      <v>kWh (2014)</v>
      <v>2014</v>
      <v>2019</v>
      <v>2015</v>
      <v>2015</v>
      <v>2015</v>
      <v>2015</v>
      <v>2015</v>
      <v>2015</v>
      <v>2015</v>
      <v>2015</v>
      <v>2017</v>
      <v>2018</v>
      <v>2019</v>
    </spb>
    <spb s="0">
      <v xml:space="preserve">Wikipedia	Cia	Youtube	</v>
      <v xml:space="preserve">CC-BY-SA			</v>
      <v xml:space="preserve">http://en.wikipedia.org/wiki/Maldives	https://www.cia.gov/library/publications/the-world-factbook/geos/mv.html?Transportation	https://www.youtube.com/user/myvisitmaldives	</v>
      <v xml:space="preserve">http://creativecommons.org/licenses/by-sa/3.0/			</v>
    </spb>
    <spb s="0">
      <v xml:space="preserve">Wikipedia	Wikipedia	Wikipedia	Wikipedia	Cia	</v>
      <v xml:space="preserve">CC-BY-SA	CC-BY-SA	CC-BY-SA	CC-BY-SA		</v>
      <v xml:space="preserve">http://en.wikipedia.org/wiki/Maldives	http://de.wikipedia.org/wiki/Malediven	http://es.wikipedia.org/wiki/Maldivas	http://fr.wikipedia.org/wiki/Maldives	https://www.cia.gov/library/publications/the-world-factbook/geos/mv.html?Transportation	</v>
      <v xml:space="preserve">http://creativecommons.org/licenses/by-sa/3.0/	http://creativecommons.org/licenses/by-sa/3.0/	http://creativecommons.org/licenses/by-sa/3.0/	http://creativecommons.org/licenses/by-sa/3.0/		</v>
    </spb>
    <spb s="0">
      <v xml:space="preserve">Wikipedia	Wikipedia	travel.state.gov	Youtube	</v>
      <v xml:space="preserve">CC-BY-SA	CC-BY-SA			</v>
      <v xml:space="preserve">http://en.wikipedia.org/wiki/Maldives	https://en.wikipedia.org/wiki/Maldives	https://travel.state.gov/content/travel/en/international-travel/International-Travel-Country-Information-Pages/Maldives.html	https://www.youtube.com/user/myvisitmaldives	</v>
      <v xml:space="preserve">http://creativecommons.org/licenses/by-sa/3.0/	http://creativecommons.org/licenses/by-sa/3.0/			</v>
    </spb>
    <spb s="0">
      <v xml:space="preserve">Wikipedia	</v>
      <v xml:space="preserve">CC-BY-SA	</v>
      <v xml:space="preserve">http://en.wikipedia.org/wiki/Maldives	</v>
      <v xml:space="preserve">http://creativecommons.org/licenses/by-sa/3.0/	</v>
    </spb>
    <spb s="0">
      <v xml:space="preserve">Wikipedia	Cia	</v>
      <v xml:space="preserve">CC-BY-SA		</v>
      <v xml:space="preserve">http://en.wikipedia.org/wiki/Maldives	https://www.cia.gov/library/publications/the-world-factbook/geos/mv.html?Transportation	</v>
      <v xml:space="preserve">http://creativecommons.org/licenses/by-sa/3.0/		</v>
    </spb>
    <spb s="0">
      <v xml:space="preserve">Wikipedia	Wikipedia	Cia	Wikipedia	</v>
      <v xml:space="preserve">CC-BY-SA	CC-BY-SA		CC-BY-SA	</v>
      <v xml:space="preserve">http://en.wikipedia.org/wiki/Maldives	http://fr.wikipedia.org/wiki/Maldives	https://www.cia.gov/library/publications/the-world-factbook/geos/mv.html?Transportation	http://ne.wikipedia.org/wiki/मालद्वीप	</v>
      <v xml:space="preserve">http://creativecommons.org/licenses/by-sa/3.0/	http://creativecommons.org/licenses/by-sa/3.0/		http://creativecommons.org/licenses/by-sa/3.0/	</v>
    </spb>
    <spb s="0">
      <v xml:space="preserve">Cia	</v>
      <v xml:space="preserve">	</v>
      <v xml:space="preserve">https://www.cia.gov/library/publications/the-world-factbook/geos/mv.html?Transportation	</v>
      <v xml:space="preserve">	</v>
    </spb>
    <spb s="103">
      <v>0</v>
      <v>1085</v>
      <v>1086</v>
      <v>1087</v>
      <v>4</v>
      <v>5</v>
      <v>1087</v>
      <v>1088</v>
      <v>1088</v>
      <v>1089</v>
      <v>1090</v>
      <v>1091</v>
      <v>11</v>
      <v>1085</v>
      <v>1091</v>
      <v>12</v>
      <v>1088</v>
      <v>1091</v>
      <v>13</v>
      <v>14</v>
      <v>15</v>
      <v>1091</v>
      <v>1091</v>
      <v>1090</v>
      <v>1091</v>
      <v>16</v>
      <v>17</v>
      <v>18</v>
      <v>1091</v>
      <v>1091</v>
      <v>1091</v>
      <v>1091</v>
      <v>1091</v>
      <v>1091</v>
      <v>1091</v>
      <v>1091</v>
      <v>1091</v>
      <v>1091</v>
      <v>1091</v>
      <v>19</v>
    </spb>
    <spb s="2">
      <v>52</v>
      <v>Name</v>
      <v>LearnMoreOnLink</v>
    </spb>
    <spb s="38">
      <v>2019</v>
      <v>2019</v>
      <v>square km</v>
      <v>per thousand (2018)</v>
      <v>2019</v>
      <v>2019</v>
      <v>2018</v>
      <v>per liter (2014)</v>
      <v>2019</v>
      <v>years (2018)</v>
      <v>2014</v>
      <v>per thousand (2018)</v>
      <v>2019</v>
      <v>2000</v>
      <v>2016</v>
      <v>2019</v>
      <v>2016</v>
      <v>2018</v>
      <v>kilotons per year (2016)</v>
      <v>deaths per 100,000 (2017)</v>
      <v>2007</v>
      <v>2016</v>
      <v>2016</v>
      <v>2016</v>
      <v>2016</v>
      <v>2016</v>
      <v>2015</v>
      <v>2016</v>
      <v>2016</v>
      <v>2017</v>
      <v>2017</v>
      <v>2019</v>
    </spb>
    <spb s="0">
      <v xml:space="preserve">Wikipedia	Cia	travel.state.gov	</v>
      <v xml:space="preserve">CC-BY-SA			</v>
      <v xml:space="preserve">http://en.wikipedia.org/wiki/Mali	https://www.cia.gov/library/publications/the-world-factbook/geos/ml.html?Transportation	https://travel.state.gov/content/travel/en/international-travel/International-Travel-Country-Information-Pages/Mali.html	</v>
      <v xml:space="preserve">http://creativecommons.org/licenses/by-sa/3.0/			</v>
    </spb>
    <spb s="0">
      <v xml:space="preserve">Wikipedia	Cia	</v>
      <v xml:space="preserve">CC-BY-SA		</v>
      <v xml:space="preserve">http://en.wikipedia.org/wiki/Mali	https://www.cia.gov/library/publications/the-world-factbook/geos/ml.html?Transportation	</v>
      <v xml:space="preserve">http://creativecommons.org/licenses/by-sa/3.0/		</v>
    </spb>
    <spb s="0">
      <v xml:space="preserve">Wikipedia	Cia	Wikipedia	travel.state.gov	</v>
      <v xml:space="preserve">CC-BY-SA		CC-BY-SA		</v>
      <v xml:space="preserve">http://en.wikipedia.org/wiki/Mali	https://www.cia.gov/library/publications/the-world-factbook/geos/ml.html?Transportation	https://en.wikipedia.org/wiki/Mali	https://travel.state.gov/content/travel/en/international-travel/International-Travel-Country-Information-Pages/Mali.html	</v>
      <v xml:space="preserve">http://creativecommons.org/licenses/by-sa/3.0/		http://creativecommons.org/licenses/by-sa/3.0/		</v>
    </spb>
    <spb s="0">
      <v xml:space="preserve">Wikipedia	</v>
      <v xml:space="preserve">CC-BY-SA	</v>
      <v xml:space="preserve">http://en.wikipedia.org/wiki/Mali	</v>
      <v xml:space="preserve">http://creativecommons.org/licenses/by-sa/3.0/	</v>
    </spb>
    <spb s="0">
      <v xml:space="preserve">Wikipedia	Wikipedia	Cia	travel.state.gov	</v>
      <v xml:space="preserve">CC-BY-SA	CC-BY-SA			</v>
      <v xml:space="preserve">http://en.wikipedia.org/wiki/Mali	http://fr.wikipedia.org/wiki/Mali	https://www.cia.gov/library/publications/the-world-factbook/geos/ml.html?Transportation	https://travel.state.gov/content/travel/en/international-travel/International-Travel-Country-Information-Pages/Mali.html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https://travel.state.gov/content/travel/en/international-travel/International-Travel-Country-Information-Pages/Mali.html	</v>
      <v xml:space="preserve">	</v>
    </spb>
    <spb s="0">
      <v xml:space="preserve">Cia	</v>
      <v xml:space="preserve">	</v>
      <v xml:space="preserve">https://www.cia.gov/library/publications/the-world-factbook/geos/ml.html?Transportation	</v>
      <v xml:space="preserve">	</v>
    </spb>
    <spb s="48">
      <v>0</v>
      <v>1095</v>
      <v>1096</v>
      <v>1097</v>
      <v>4</v>
      <v>5</v>
      <v>1097</v>
      <v>1098</v>
      <v>1098</v>
      <v>1096</v>
      <v>1099</v>
      <v>1098</v>
      <v>1098</v>
      <v>1100</v>
      <v>1101</v>
      <v>11</v>
      <v>1095</v>
      <v>1101</v>
      <v>12</v>
      <v>1098</v>
      <v>1101</v>
      <v>13</v>
      <v>14</v>
      <v>15</v>
      <v>1101</v>
      <v>1101</v>
      <v>1099</v>
      <v>1101</v>
      <v>16</v>
      <v>17</v>
      <v>18</v>
      <v>1101</v>
      <v>1101</v>
      <v>1101</v>
      <v>1101</v>
      <v>1101</v>
      <v>1101</v>
      <v>1101</v>
      <v>1101</v>
      <v>1101</v>
      <v>1101</v>
      <v>19</v>
    </spb>
    <spb s="49">
      <v>2019</v>
      <v>2019</v>
      <v>square km</v>
      <v>per thousand (2018)</v>
      <v>2019</v>
      <v>2019</v>
      <v>2018</v>
      <v>per liter (2016)</v>
      <v>2019</v>
      <v>years (2018)</v>
      <v>2018</v>
      <v>per thousand (2018)</v>
      <v>2019</v>
      <v>2017</v>
      <v>2016</v>
      <v>2019</v>
      <v>2016</v>
      <v>2018</v>
      <v>kilotons per year (2016)</v>
      <v>deaths per 100,000 (2017)</v>
      <v>2009</v>
      <v>2009</v>
      <v>2009</v>
      <v>2009</v>
      <v>2009</v>
      <v>2015</v>
      <v>2009</v>
      <v>2009</v>
      <v>2018</v>
      <v>2017</v>
      <v>2019</v>
    </spb>
    <spb s="0">
      <v xml:space="preserve">Wikipedia	Cia	travel.state.gov	</v>
      <v xml:space="preserve">CC-BY-SA			</v>
      <v xml:space="preserve">http://en.wikipedia.org/wiki/Malta	https://www.cia.gov/library/publications/the-world-factbook/geos/mt.html?Transportation	https://travel.state.gov/content/travel/en/international-travel/International-Travel-Country-Information-Pages/Malta.html	</v>
      <v xml:space="preserve">http://creativecommons.org/licenses/by-sa/3.0/			</v>
    </spb>
    <spb s="0">
      <v xml:space="preserve">Wikipedia	Wikipedia	Wikipedia	Wikipedia	Cia	</v>
      <v xml:space="preserve">CC-BY-SA	CC-BY-SA	CC-BY-SA	CC-BY-SA		</v>
      <v xml:space="preserve">http://en.wikipedia.org/wiki/Malta	http://de.wikipedia.org/wiki/Malta	http://es.wikipedia.org/wiki/Malta	http://fr.wikipedia.org/wiki/Malte	https://www.cia.gov/library/publications/the-world-factbook/geos/mt.html?Transportation	</v>
      <v xml:space="preserve">http://creativecommons.org/licenses/by-sa/3.0/	http://creativecommons.org/licenses/by-sa/3.0/	http://creativecommons.org/licenses/by-sa/3.0/	http://creativecommons.org/licenses/by-sa/3.0/		</v>
    </spb>
    <spb s="0">
      <v xml:space="preserve">Wikipedia	Wikipedia	travel.state.gov	Sec	</v>
      <v xml:space="preserve">CC-BY-SA	CC-BY-SA			</v>
      <v xml:space="preserve">http://en.wikipedia.org/wiki/Malta	https://en.wikipedia.org/wiki/Malta	https://travel.state.gov/content/travel/en/international-travel/International-Travel-Country-Information-Pages/Malta.html	https://www.sec.gov/cgi-bin/browse-edgar?action=getcompany&amp;CIK=0001845711	</v>
      <v xml:space="preserve">http://creativecommons.org/licenses/by-sa/3.0/	http://creativecommons.org/licenses/by-sa/3.0/			</v>
    </spb>
    <spb s="0">
      <v xml:space="preserve">Wikipedia	</v>
      <v xml:space="preserve">CC-BY-SA	</v>
      <v xml:space="preserve">http://en.wikipedia.org/wiki/Malta	</v>
      <v xml:space="preserve">http://creativecommons.org/licenses/by-sa/3.0/	</v>
    </spb>
    <spb s="0">
      <v xml:space="preserve">Wikipedia	Cia	</v>
      <v xml:space="preserve">CC-BY-SA		</v>
      <v xml:space="preserve">http://en.wikipedia.org/wiki/Malta	https://www.cia.gov/library/publications/the-world-factbook/geos/mt.html?Transportation	</v>
      <v xml:space="preserve">http://creativecommons.org/licenses/by-sa/3.0/		</v>
    </spb>
    <spb s="0">
      <v xml:space="preserve">Wikipedia	Sec	</v>
      <v xml:space="preserve">CC-BY-SA		</v>
      <v xml:space="preserve">http://en.wikipedia.org/wiki/Malta	https://www.sec.gov/cgi-bin/browse-edgar?action=getcompany&amp;CIK=0001845711	</v>
      <v xml:space="preserve">http://creativecommons.org/licenses/by-sa/3.0/		</v>
    </spb>
    <spb s="0">
      <v xml:space="preserve">Wikipedia	travel.state.gov	</v>
      <v xml:space="preserve">CC-BY-SA		</v>
      <v xml:space="preserve">http://en.wikipedia.org/wiki/Malta	https://travel.state.gov/content/travel/en/international-travel/International-Travel-Country-Information-Pages/Malta.html	</v>
      <v xml:space="preserve">http://creativecommons.org/licenses/by-sa/3.0/		</v>
    </spb>
    <spb s="0">
      <v xml:space="preserve">Cia	</v>
      <v xml:space="preserve">	</v>
      <v xml:space="preserve">https://www.cia.gov/library/publications/the-world-factbook/geos/mt.html?Transportation	</v>
      <v xml:space="preserve">	</v>
    </spb>
    <spb s="0">
      <v xml:space="preserve">Wikipedia	Wikipedia	</v>
      <v xml:space="preserve">CC-BY-SA	CC-BY-SA	</v>
      <v xml:space="preserve">http://en.wikipedia.org/wiki/Malta	http://fr.wikipedia.org/wiki/Malté	</v>
      <v xml:space="preserve">http://creativecommons.org/licenses/by-sa/3.0/	http://creativecommons.org/licenses/by-sa/3.0/	</v>
    </spb>
    <spb s="0">
      <v xml:space="preserve">Wikipedia	Wikipedia	Cia	travel.state.gov	Sec	</v>
      <v xml:space="preserve">CC-BY-SA	CC-BY-SA				</v>
      <v xml:space="preserve">http://en.wikipedia.org/wiki/Malta	http://fr.wikipedia.org/wiki/Malte	https://www.cia.gov/library/publications/the-world-factbook/geos/mt.html?Transportation	https://travel.state.gov/content/travel/en/international-travel/International-Travel-Country-Information-Pages/Malta.html	https://www.sec.gov/cgi-bin/browse-edgar?action=getcompany&amp;CIK=0001845711	</v>
      <v xml:space="preserve">http://creativecommons.org/licenses/by-sa/3.0/	http://creativecommons.org/licenses/by-sa/3.0/				</v>
    </spb>
    <spb s="13">
      <v>0</v>
      <v>1104</v>
      <v>1105</v>
      <v>1106</v>
      <v>4</v>
      <v>5</v>
      <v>1106</v>
      <v>1107</v>
      <v>1107</v>
      <v>1108</v>
      <v>1109</v>
      <v>1107</v>
      <v>1107</v>
      <v>1110</v>
      <v>1111</v>
      <v>11</v>
      <v>1104</v>
      <v>1111</v>
      <v>12</v>
      <v>1112</v>
      <v>1111</v>
      <v>13</v>
      <v>14</v>
      <v>15</v>
      <v>1111</v>
      <v>1111</v>
      <v>1113</v>
      <v>1111</v>
      <v>16</v>
      <v>17</v>
      <v>18</v>
      <v>46</v>
      <v>1111</v>
      <v>1104</v>
      <v>1111</v>
      <v>1111</v>
      <v>1111</v>
      <v>1111</v>
      <v>1111</v>
      <v>1111</v>
      <v>1111</v>
      <v>1111</v>
      <v>1111</v>
      <v>1111</v>
      <v>19</v>
    </spb>
    <spb s="14">
      <v>2019</v>
      <v>2019</v>
      <v>square km</v>
      <v>per thousand (2018)</v>
      <v>2019</v>
      <v>2019</v>
      <v>2018</v>
      <v>per liter (2016)</v>
      <v>2019</v>
      <v>years (2018)</v>
      <v>2018</v>
      <v>per thousand (2018)</v>
      <v>2019</v>
      <v>2017</v>
      <v>2016</v>
      <v>2019</v>
      <v>2016</v>
      <v>2015</v>
      <v>kilotons per year (2016)</v>
      <v>deaths per 100,000 (2017)</v>
      <v>kWh (2014)</v>
      <v>2014</v>
      <v>2019</v>
      <v>2017</v>
      <v>2017</v>
      <v>2017</v>
      <v>2017</v>
      <v>2017</v>
      <v>2015</v>
      <v>2017</v>
      <v>2017</v>
      <v>2017</v>
      <v>2017</v>
      <v>2019</v>
    </spb>
    <spb s="0">
      <v xml:space="preserve">Wikipedia	Cia	travel.state.gov	</v>
      <v xml:space="preserve">CC-BY-SA			</v>
      <v xml:space="preserve">http://en.wikipedia.org/wiki/Marshall_Islands	https://www.cia.gov/library/publications/the-world-factbook/geos/rm.html?Transportation	https://travel.state.gov/content/travel/en/international-travel/International-Travel-Country-Information-Pages/MarshallIslands.html	</v>
      <v xml:space="preserve">http://creativecommons.org/licenses/by-sa/3.0/			</v>
    </spb>
    <spb s="0">
      <v xml:space="preserve">Wikipedia	Cia	</v>
      <v xml:space="preserve">CC-BY-SA		</v>
      <v xml:space="preserve">http://es.wikipedia.org/wiki/Islas_Marshall	https://www.cia.gov/library/publications/the-world-factbook/geos/rm.html?Transportation	</v>
      <v xml:space="preserve">http://creativecommons.org/licenses/by-sa/3.0/		</v>
    </spb>
    <spb s="0">
      <v xml:space="preserve">Wikipedia	travel.state.gov	Sec	</v>
      <v xml:space="preserve">CC-BY-SA			</v>
      <v xml:space="preserve">http://en.wikipedia.org/wiki/Marshall_Islands	https://travel.state.gov/content/travel/en/international-travel/International-Travel-Country-Information-Pages/MarshallIslands.html	https://www.sec.gov/cgi-bin/browse-edgar?action=getcompany&amp;CIK=0001921876	</v>
      <v xml:space="preserve">http://creativecommons.org/licenses/by-sa/3.0/			</v>
    </spb>
    <spb s="0">
      <v xml:space="preserve">Wikipedia	</v>
      <v xml:space="preserve">CC-BY-SA	</v>
      <v xml:space="preserve">http://en.wikipedia.org/wiki/Marshall_Islands	</v>
      <v xml:space="preserve">http://creativecommons.org/licenses/by-sa/3.0/	</v>
    </spb>
    <spb s="0">
      <v xml:space="preserve">Wikipedia	Cia	</v>
      <v xml:space="preserve">CC-BY-SA		</v>
      <v xml:space="preserve">http://en.wikipedia.org/wiki/Marshall_Islands	https://www.cia.gov/library/publications/the-world-factbook/geos/rm.html?Transportation	</v>
      <v xml:space="preserve">http://creativecommons.org/licenses/by-sa/3.0/		</v>
    </spb>
    <spb s="0">
      <v xml:space="preserve">Wikipedia	Cia	Sec	Wikidata	</v>
      <v xml:space="preserve">CC-BY-SA				</v>
      <v xml:space="preserve">http://en.wikipedia.org/wiki/Marshall_Islands	https://www.cia.gov/library/publications/the-world-factbook/geos/rm.html?Transportation	https://www.sec.gov/cgi-bin/browse-edgar?action=getcompany&amp;CIK=0001921876	https://www.wikidata.org/wiki/Q709	</v>
      <v xml:space="preserve">http://creativecommons.org/licenses/by-sa/3.0/				</v>
    </spb>
    <spb s="0">
      <v xml:space="preserve">travel.state.gov	</v>
      <v xml:space="preserve">	</v>
      <v xml:space="preserve">https://travel.state.gov/content/travel/en/international-travel/International-Travel-Country-Information-Pages/MarshallIslands.html	</v>
      <v xml:space="preserve">	</v>
    </spb>
    <spb s="0">
      <v xml:space="preserve">Cia	</v>
      <v xml:space="preserve">	</v>
      <v xml:space="preserve">https://www.cia.gov/library/publications/the-world-factbook/geos/rm.html?Transportation	</v>
      <v xml:space="preserve">	</v>
    </spb>
    <spb s="0">
      <v xml:space="preserve">Wikipedia	Wikidata	</v>
      <v xml:space="preserve">CC-BY-SA		</v>
      <v xml:space="preserve">http://en.wikipedia.org/wiki/Marshall_Islands	https://www.wikidata.org/wiki/Q709	</v>
      <v xml:space="preserve">http://creativecommons.org/licenses/by-sa/3.0/		</v>
    </spb>
    <spb s="104">
      <v>1116</v>
      <v>1117</v>
      <v>1118</v>
      <v>4</v>
      <v>5</v>
      <v>1118</v>
      <v>1119</v>
      <v>1119</v>
      <v>1120</v>
      <v>1121</v>
      <v>1119</v>
      <v>1119</v>
      <v>1122</v>
      <v>11</v>
      <v>1116</v>
      <v>1123</v>
      <v>12</v>
      <v>1124</v>
      <v>1123</v>
      <v>13</v>
      <v>14</v>
      <v>1123</v>
      <v>1121</v>
      <v>1123</v>
      <v>16</v>
      <v>17</v>
      <v>1123</v>
      <v>1123</v>
      <v>1123</v>
      <v>1123</v>
    </spb>
    <spb s="2">
      <v>53</v>
      <v>Name</v>
      <v>LearnMoreOnLink</v>
    </spb>
    <spb s="105">
      <v>2018</v>
      <v>square km</v>
      <v>per thousand (2011)</v>
      <v>2019</v>
      <v>2011</v>
      <v>per liter (2014)</v>
      <v>2019</v>
      <v>years (2000)</v>
      <v>2018</v>
      <v>per thousand (2018)</v>
      <v>2019</v>
      <v>2016</v>
      <v>2016</v>
      <v>2012</v>
      <v>kilotons per year (2016)</v>
      <v>2007</v>
      <v>2015</v>
      <v>2016</v>
      <v>2012</v>
    </spb>
    <spb s="0">
      <v xml:space="preserve">Wikipedia	Cia	travel.state.gov	</v>
      <v xml:space="preserve">CC-BY-SA			</v>
      <v xml:space="preserve">http://en.wikipedia.org/wiki/Mauritania	https://www.cia.gov/library/publications/the-world-factbook/geos/mr.html?Transportation	https://travel.state.gov/content/travel/en/international-travel/International-Travel-Country-Information-Pages/Mauritania.html	</v>
      <v xml:space="preserve">http://creativecommons.org/licenses/by-sa/3.0/			</v>
    </spb>
    <spb s="0">
      <v xml:space="preserve">Wikipedia	Wikipedia	Cia	</v>
      <v xml:space="preserve">CC-BY-SA	CC-BY-SA		</v>
      <v xml:space="preserve">http://es.wikipedia.org/wiki/Mauritania	http://fr.wikipedia.org/wiki/Mauritanie	https://www.cia.gov/library/publications/the-world-factbook/geos/mr.html?Transportation	</v>
      <v xml:space="preserve">http://creativecommons.org/licenses/by-sa/3.0/	http://creativecommons.org/licenses/by-sa/3.0/		</v>
    </spb>
    <spb s="0">
      <v xml:space="preserve">Wikipedia	Wikipedia	travel.state.gov	</v>
      <v xml:space="preserve">CC-BY-SA	CC-BY-SA		</v>
      <v xml:space="preserve">http://en.wikipedia.org/wiki/Mauritania	https://en.wikipedia.org/wiki/Mauritania	https://travel.state.gov/content/travel/en/international-travel/International-Travel-Country-Information-Pages/Mauritania.html	</v>
      <v xml:space="preserve">http://creativecommons.org/licenses/by-sa/3.0/	http://creativecommons.org/licenses/by-sa/3.0/		</v>
    </spb>
    <spb s="0">
      <v xml:space="preserve">Wikipedia	</v>
      <v xml:space="preserve">CC-BY-SA	</v>
      <v xml:space="preserve">http://en.wikipedia.org/wiki/Mauritania	</v>
      <v xml:space="preserve">http://creativecommons.org/licenses/by-sa/3.0/	</v>
    </spb>
    <spb s="0">
      <v xml:space="preserve">Wikipedia	Cia	</v>
      <v xml:space="preserve">CC-BY-SA		</v>
      <v xml:space="preserve">http://en.wikipedia.org/wiki/Mauritania	https://www.cia.gov/library/publications/the-world-factbook/geos/mr.html?Transportation	</v>
      <v xml:space="preserve">http://creativecommons.org/licenses/by-sa/3.0/		</v>
    </spb>
    <spb s="0">
      <v xml:space="preserve">Wikipedia	Wikipedia	Cia	</v>
      <v xml:space="preserve">CC-BY-SA	CC-BY-SA		</v>
      <v xml:space="preserve">http://en.wikipedia.org/wiki/Mauritania	http://fr.wikipedia.org/wiki/Mauritanie	https://www.cia.gov/library/publications/the-world-factbook/geos/mr.html?Transportation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https://travel.state.gov/content/travel/en/international-travel/International-Travel-Country-Information-Pages/Mauritania.html	</v>
      <v xml:space="preserve">	</v>
    </spb>
    <spb s="0">
      <v xml:space="preserve">Cia	</v>
      <v xml:space="preserve">	</v>
      <v xml:space="preserve">https://www.cia.gov/library/publications/the-world-factbook/geos/mr.html?Transportation	</v>
      <v xml:space="preserve">	</v>
    </spb>
    <spb s="55">
      <v>0</v>
      <v>1128</v>
      <v>1129</v>
      <v>1130</v>
      <v>4</v>
      <v>5</v>
      <v>1130</v>
      <v>1131</v>
      <v>1131</v>
      <v>1132</v>
      <v>1133</v>
      <v>1131</v>
      <v>1131</v>
      <v>1134</v>
      <v>1135</v>
      <v>11</v>
      <v>1128</v>
      <v>1135</v>
      <v>12</v>
      <v>1131</v>
      <v>13</v>
      <v>14</v>
      <v>15</v>
      <v>1135</v>
      <v>1135</v>
      <v>1133</v>
      <v>1135</v>
      <v>16</v>
      <v>17</v>
      <v>18</v>
      <v>1135</v>
      <v>1135</v>
      <v>1135</v>
      <v>1135</v>
      <v>1135</v>
      <v>1135</v>
      <v>1135</v>
      <v>1135</v>
      <v>1135</v>
      <v>1135</v>
      <v>19</v>
    </spb>
    <spb s="56">
      <v>2019</v>
      <v>2019</v>
      <v>square km</v>
      <v>per thousand (2018)</v>
      <v>2019</v>
      <v>2019</v>
      <v>2018</v>
      <v>per liter (2016)</v>
      <v>2019</v>
      <v>years (2018)</v>
      <v>per thousand (2018)</v>
      <v>2019</v>
      <v>2017</v>
      <v>2016</v>
      <v>2019</v>
      <v>2016</v>
      <v>2018</v>
      <v>kilotons per year (2016)</v>
      <v>deaths per 100,000 (2017)</v>
      <v>2014</v>
      <v>2014</v>
      <v>2014</v>
      <v>2014</v>
      <v>2014</v>
      <v>2015</v>
      <v>2014</v>
      <v>2014</v>
      <v>2018</v>
      <v>2017</v>
      <v>2019</v>
    </spb>
    <spb s="0">
      <v xml:space="preserve">Wikipedia	Cia	travel.state.gov	</v>
      <v xml:space="preserve">CC-BY-SA			</v>
      <v xml:space="preserve">http://en.wikipedia.org/wiki/Mauritius	https://www.cia.gov/library/publications/the-world-factbook/geos/mp.html?Transportation	https://travel.state.gov/content/travel/en/international-travel/International-Travel-Country-Information-Pages/Mauritius.html	</v>
      <v xml:space="preserve">http://creativecommons.org/licenses/by-sa/3.0/			</v>
    </spb>
    <spb s="0">
      <v xml:space="preserve">Wikipedia	Wikipedia	Wikipedia	Cia	</v>
      <v xml:space="preserve">CC-BY-SA	CC-BY-SA	CC-BY-SA		</v>
      <v xml:space="preserve">http://en.wikipedia.org/wiki/Mauritius	http://es.wikipedia.org/wiki/Mauricio	http://fr.wikipedia.org/wiki/Maurice_(pays)	https://www.cia.gov/library/publications/the-world-factbook/geos/mp.html?Transportation	</v>
      <v xml:space="preserve">http://creativecommons.org/licenses/by-sa/3.0/	http://creativecommons.org/licenses/by-sa/3.0/	http://creativecommons.org/licenses/by-sa/3.0/		</v>
    </spb>
    <spb s="0">
      <v xml:space="preserve">Wikipedia	Cia	Wikipedia	travel.state.gov	Sec	</v>
      <v xml:space="preserve">CC-BY-SA		CC-BY-SA			</v>
      <v xml:space="preserve">http://en.wikipedia.org/wiki/Mauritius	https://www.cia.gov/library/publications/the-world-factbook/geos/mp.html?Transportation	https://en.wikipedia.org/wiki/Mauritius	https://travel.state.gov/content/travel/en/international-travel/International-Travel-Country-Information-Pages/Mauritius.html	https://www.sec.gov/cgi-bin/browse-edgar?action=getcompany&amp;CIK=0001868537	</v>
      <v xml:space="preserve">http://creativecommons.org/licenses/by-sa/3.0/		http://creativecommons.org/licenses/by-sa/3.0/			</v>
    </spb>
    <spb s="0">
      <v xml:space="preserve">Wikipedia	</v>
      <v xml:space="preserve">CC-BY-SA	</v>
      <v xml:space="preserve">http://en.wikipedia.org/wiki/Mauritius	</v>
      <v xml:space="preserve">http://creativecommons.org/licenses/by-sa/3.0/	</v>
    </spb>
    <spb s="0">
      <v xml:space="preserve">Wikipedia	Cia	</v>
      <v xml:space="preserve">CC-BY-SA		</v>
      <v xml:space="preserve">http://en.wikipedia.org/wiki/Mauritius	https://www.cia.gov/library/publications/the-world-factbook/geos/mp.html?Transportation	</v>
      <v xml:space="preserve">http://creativecommons.org/licenses/by-sa/3.0/		</v>
    </spb>
    <spb s="0">
      <v xml:space="preserve">Wikipedia	Wikipedia	Cia	travel.state.gov	Sec	</v>
      <v xml:space="preserve">CC-BY-SA	CC-BY-SA				</v>
      <v xml:space="preserve">http://en.wikipedia.org/wiki/Mauritius	http://fr.wikipedia.org/wiki/Maurice_(pays)	https://www.cia.gov/library/publications/the-world-factbook/geos/mp.html?Transportation	https://travel.state.gov/content/travel/en/international-travel/International-Travel-Country-Information-Pages/Mauritius.html	https://www.sec.gov/cgi-bin/browse-edgar?action=getcompany&amp;CIK=0001868537	</v>
      <v xml:space="preserve">http://creativecommons.org/licenses/by-sa/3.0/	http://creativecommons.org/licenses/by-sa/3.0/				</v>
    </spb>
    <spb s="0">
      <v xml:space="preserve">travel.state.gov	</v>
      <v xml:space="preserve">	</v>
      <v xml:space="preserve">https://travel.state.gov/content/travel/en/international-travel/International-Travel-Country-Information-Pages/Mauritius.html	</v>
      <v xml:space="preserve">	</v>
    </spb>
    <spb s="0">
      <v xml:space="preserve">Cia	</v>
      <v xml:space="preserve">	</v>
      <v xml:space="preserve">https://www.cia.gov/library/publications/the-world-factbook/geos/mp.html?Transportation	</v>
      <v xml:space="preserve">	</v>
    </spb>
    <spb s="13">
      <v>0</v>
      <v>1138</v>
      <v>1139</v>
      <v>1140</v>
      <v>4</v>
      <v>5</v>
      <v>1140</v>
      <v>1141</v>
      <v>1141</v>
      <v>1142</v>
      <v>1143</v>
      <v>1141</v>
      <v>1141</v>
      <v>1144</v>
      <v>1145</v>
      <v>11</v>
      <v>1138</v>
      <v>1145</v>
      <v>12</v>
      <v>1141</v>
      <v>1145</v>
      <v>13</v>
      <v>14</v>
      <v>15</v>
      <v>1145</v>
      <v>1145</v>
      <v>1143</v>
      <v>1145</v>
      <v>16</v>
      <v>17</v>
      <v>18</v>
      <v>46</v>
      <v>1145</v>
      <v>1138</v>
      <v>1145</v>
      <v>1145</v>
      <v>1145</v>
      <v>1145</v>
      <v>1145</v>
      <v>1145</v>
      <v>1145</v>
      <v>1145</v>
      <v>1145</v>
      <v>1145</v>
      <v>19</v>
    </spb>
    <spb s="14">
      <v>2019</v>
      <v>2019</v>
      <v>square km</v>
      <v>per thousand (2018)</v>
      <v>2019</v>
      <v>2019</v>
      <v>2018</v>
      <v>per liter (2016)</v>
      <v>2019</v>
      <v>years (2018)</v>
      <v>2018</v>
      <v>per thousand (2018)</v>
      <v>2019</v>
      <v>2017</v>
      <v>2016</v>
      <v>2019</v>
      <v>2016</v>
      <v>2018</v>
      <v>kilotons per year (2016)</v>
      <v>deaths per 100,000 (2017)</v>
      <v>kWh (2014)</v>
      <v>2014</v>
      <v>2019</v>
      <v>2017</v>
      <v>2017</v>
      <v>2017</v>
      <v>2017</v>
      <v>2017</v>
      <v>2015</v>
      <v>2017</v>
      <v>2017</v>
      <v>2018</v>
      <v>2017</v>
      <v>2019</v>
    </spb>
    <spb s="0">
      <v xml:space="preserve">Wikipedia	</v>
      <v xml:space="preserve">Public domain	</v>
      <v xml:space="preserve">http://en.wikipedia.org/wiki/Mauritius	</v>
      <v xml:space="preserve">http://en.wikipedia.org/wiki/Public_domain	</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Cia	</v>
      <v xml:space="preserve">CC-BY-SA		</v>
      <v xml:space="preserve">http://fr.wikipedia.org/wiki/Mexique	https://www.cia.gov/library/publications/the-world-factbook/geos/mx.html?Transportation	</v>
      <v xml:space="preserve">http://creativecommons.org/licenses/by-sa/3.0/		</v>
    </spb>
    <spb s="0">
      <v xml:space="preserve">Wikipedia	Cia	beta.inegi.org.mx	Wikipedia	travel.state.gov	Sec	</v>
      <v xml:space="preserve">CC-BY-SA			CC-BY-SA			</v>
      <v xml:space="preserve">http://en.wikipedia.org/wiki/Mexico	https://www.cia.gov/library/publications/the-world-factbook/geos/mx.html?Transportation	http://www.beta.inegi.org.mx/contenidos/proyectos/ccpv/2010/tabulados/Basico/07_13B_ESTATAL.xls	https://en.wikipedia.org/wiki/Mexico	https://travel.state.gov/content/travel/en/international-travel/International-Travel-Country-Information-Pages/Mexico.html	https://www.sec.gov/cgi-bin/browse-edgar?action=getcompany&amp;CIK=0001913665	</v>
      <v xml:space="preserve">http://creativecommons.org/licenses/by-sa/3.0/			http://creativecommons.org/licenses/by-sa/3.0/			</v>
    </spb>
    <spb s="0">
      <v xml:space="preserve">Wikipedia	</v>
      <v xml:space="preserve">CC-BY-SA	</v>
      <v xml:space="preserve">http://en.wikipedia.org/wiki/Mexico	</v>
      <v xml:space="preserve">http://creativecommons.org/licenses/by-sa/3.0/	</v>
    </spb>
    <spb s="0">
      <v xml:space="preserve">Wikipedia	Cia	</v>
      <v xml:space="preserve">CC-BY-SA		</v>
      <v xml:space="preserve">http://en.wikipedia.org/wiki/Mexico	https://www.cia.gov/library/publications/the-world-factbook/geos/mx.html?Transportation	</v>
      <v xml:space="preserve">http://creativecommons.org/licenses/by-sa/3.0/		</v>
    </spb>
    <spb s="0">
      <v xml:space="preserve">Wikipedia	Wikipedia	beta.inegi.org.mx	travel.state.gov	Sec	</v>
      <v xml:space="preserve">CC-BY-SA	CC-BY-SA				</v>
      <v xml:space="preserve">http://en.wikipedia.org/wiki/Mexico	http://fr.wikipedia.org/wiki/Mexique	http://www.beta.inegi.org.mx/contenidos/proyectos/ccpv/2010/tabulados/Basico/07_13B_ESTATAL.xls	https://travel.state.gov/content/travel/en/international-travel/International-Travel-Country-Information-Pages/Mexico.html	https://www.sec.gov/cgi-bin/browse-edgar?action=getcompany&amp;CIK=0001913665	</v>
      <v xml:space="preserve">http://creativecommons.org/licenses/by-sa/3.0/	http://creativecommons.org/licenses/by-sa/3.0/				</v>
    </spb>
    <spb s="0">
      <v xml:space="preserve">Cia	</v>
      <v xml:space="preserve">	</v>
      <v xml:space="preserve">https://www.cia.gov/library/publications/the-world-factbook/geos/mx.html?Transportation	</v>
      <v xml:space="preserve">	</v>
    </spb>
    <spb s="0">
      <v xml:space="preserve">Wikipedia	Wikidata	</v>
      <v xml:space="preserve">CC-BY-SA		</v>
      <v xml:space="preserve">http://en.wikipedia.org/wiki/Mexico	https://www.wikidata.org/wiki/Q96	</v>
      <v xml:space="preserve">http://creativecommons.org/licenses/by-sa/3.0/		</v>
    </spb>
    <spb s="22">
      <v>0</v>
      <v>1149</v>
      <v>1150</v>
      <v>1151</v>
      <v>4</v>
      <v>1152</v>
      <v>1151</v>
      <v>1152</v>
      <v>1152</v>
      <v>1153</v>
      <v>1154</v>
      <v>1152</v>
      <v>1152</v>
      <v>1155</v>
      <v>11</v>
      <v>1149</v>
      <v>1155</v>
      <v>12</v>
      <v>1156</v>
      <v>1155</v>
      <v>13</v>
      <v>14</v>
      <v>15</v>
      <v>1155</v>
      <v>1155</v>
      <v>1154</v>
      <v>1155</v>
      <v>16</v>
      <v>17</v>
      <v>18</v>
      <v>46</v>
      <v>1155</v>
      <v>1149</v>
      <v>1155</v>
      <v>1155</v>
      <v>1155</v>
      <v>1155</v>
      <v>1155</v>
      <v>1155</v>
      <v>1155</v>
      <v>1155</v>
      <v>1155</v>
      <v>1155</v>
      <v>19</v>
    </spb>
    <spb s="2">
      <v>54</v>
      <v>Name</v>
      <v>LearnMoreOnLink</v>
    </spb>
    <spb s="14">
      <v>2019</v>
      <v>2019</v>
      <v>square km</v>
      <v>per thousand (2018)</v>
      <v>2020</v>
      <v>2019</v>
      <v>2018</v>
      <v>per liter (2016)</v>
      <v>2019</v>
      <v>years (2018)</v>
      <v>2018</v>
      <v>per thousand (2018)</v>
      <v>2019</v>
      <v>2017</v>
      <v>2016</v>
      <v>2019</v>
      <v>2016</v>
      <v>2017</v>
      <v>kilotons per year (2016)</v>
      <v>deaths per 100,000 (2017)</v>
      <v>kWh (2014)</v>
      <v>2015</v>
      <v>2019</v>
      <v>2018</v>
      <v>2018</v>
      <v>2018</v>
      <v>2018</v>
      <v>2018</v>
      <v>2015</v>
      <v>2018</v>
      <v>2018</v>
      <v>2017</v>
      <v>2017</v>
      <v>2019</v>
    </spb>
    <spb s="0">
      <v xml:space="preserve">Wikipedia	Cia	travel.state.gov	</v>
      <v xml:space="preserve">CC-BY-SA			</v>
      <v xml:space="preserve">http://en.wikipedia.org/wiki/Federated_States_of_Micronesia	https://www.cia.gov/library/publications/the-world-factbook/geos/fm.html?Transportation	https://travel.state.gov/content/travel/en/international-travel/International-Travel-Country-Information-Pages/Micronesia.html	</v>
      <v xml:space="preserve">http://creativecommons.org/licenses/by-sa/3.0/			</v>
    </spb>
    <spb s="0">
      <v xml:space="preserve">Wikipedia	Wikipedia	Cia	</v>
      <v xml:space="preserve">CC-BY-SA	CC-BY-SA		</v>
      <v xml:space="preserve">http://en.wikipedia.org/wiki/Federated_States_of_Micronesia	http://es.wikipedia.org/wiki/Estados_Federados_de_Micronesia	https://www.cia.gov/library/publications/the-world-factbook/geos/fm.html?Transportation	</v>
      <v xml:space="preserve">http://creativecommons.org/licenses/by-sa/3.0/	http://creativecommons.org/licenses/by-sa/3.0/		</v>
    </spb>
    <spb s="0">
      <v xml:space="preserve">Wikipedia	Wikipedia	</v>
      <v xml:space="preserve">CC-BY-SA	CC-BY-SA	</v>
      <v xml:space="preserve">http://en.wikipedia.org/wiki/Federated_States_of_Micronesia	https://en.wikipedia.org/wiki/Federated_States_of_Micronesia	</v>
      <v xml:space="preserve">http://creativecommons.org/licenses/by-sa/3.0/	http://creativecommons.org/licenses/by-sa/3.0/	</v>
    </spb>
    <spb s="0">
      <v xml:space="preserve">Wikipedia	</v>
      <v xml:space="preserve">CC-BY-SA	</v>
      <v xml:space="preserve">http://en.wikipedia.org/wiki/Federated_States_of_Micronesia	</v>
      <v xml:space="preserve">http://creativecommons.org/licenses/by-sa/3.0/	</v>
    </spb>
    <spb s="0">
      <v xml:space="preserve">Wikipedia	Cia	</v>
      <v xml:space="preserve">CC-BY-SA		</v>
      <v xml:space="preserve">http://en.wikipedia.org/wiki/Federated_States_of_Micronesia	https://www.cia.gov/library/publications/the-world-factbook/geos/fm.html?Transportation	</v>
      <v xml:space="preserve">http://creativecommons.org/licenses/by-sa/3.0/		</v>
    </spb>
    <spb s="0">
      <v xml:space="preserve">Wikipedia	Cia	Wikidata	</v>
      <v xml:space="preserve">CC-BY-SA			</v>
      <v xml:space="preserve">http://en.wikipedia.org/wiki/Federated_States_of_Micronesia	https://www.cia.gov/library/publications/the-world-factbook/geos/fm.html?Transportation	https://www.wikidata.org/wiki/Q702	</v>
      <v xml:space="preserve">http://creativecommons.org/licenses/by-sa/3.0/			</v>
    </spb>
    <spb s="0">
      <v xml:space="preserve">Cia	</v>
      <v xml:space="preserve">	</v>
      <v xml:space="preserve">https://www.cia.gov/library/publications/the-world-factbook/geos/fm.html?Transportation	</v>
      <v xml:space="preserve">	</v>
    </spb>
    <spb s="0">
      <v xml:space="preserve">Wikipedia	Wikidata	</v>
      <v xml:space="preserve">CC-BY-SA		</v>
      <v xml:space="preserve">http://en.wikipedia.org/wiki/Federated_States_of_Micronesia	https://www.wikidata.org/wiki/Q702	</v>
      <v xml:space="preserve">http://creativecommons.org/licenses/by-sa/3.0/		</v>
    </spb>
    <spb s="106">
      <v>0</v>
      <v>1160</v>
      <v>1161</v>
      <v>1162</v>
      <v>4</v>
      <v>5</v>
      <v>1162</v>
      <v>1163</v>
      <v>1163</v>
      <v>1164</v>
      <v>1165</v>
      <v>1163</v>
      <v>1166</v>
      <v>11</v>
      <v>1166</v>
      <v>12</v>
      <v>1167</v>
      <v>1166</v>
      <v>13</v>
      <v>14</v>
      <v>1166</v>
      <v>1165</v>
      <v>1166</v>
      <v>16</v>
      <v>17</v>
      <v>18</v>
      <v>1166</v>
      <v>1166</v>
      <v>1166</v>
      <v>1166</v>
      <v>1166</v>
      <v>1166</v>
      <v>1166</v>
      <v>1166</v>
      <v>1166</v>
      <v>1166</v>
    </spb>
    <spb s="2">
      <v>55</v>
      <v>Name</v>
      <v>LearnMoreOnLink</v>
    </spb>
    <spb s="107">
      <v>2017</v>
      <v>2018</v>
      <v>square km</v>
      <v>per thousand (2018)</v>
      <v>2019</v>
      <v>2017</v>
      <v>2018</v>
      <v>2019</v>
      <v>years (2018)</v>
      <v>2018</v>
      <v>per thousand (2018)</v>
      <v>2019</v>
      <v>2016</v>
      <v>2016</v>
      <v>2010</v>
      <v>kilotons per year (2016)</v>
      <v>deaths per 100,000 (2017)</v>
      <v>2013</v>
      <v>2013</v>
      <v>2013</v>
      <v>2013</v>
      <v>2013</v>
      <v>2015</v>
      <v>2013</v>
      <v>2013</v>
      <v>2015</v>
      <v>2000</v>
    </spb>
    <spb s="0">
      <v xml:space="preserve">Wikipedia	</v>
      <v xml:space="preserve">Public domain	</v>
      <v xml:space="preserve">http://en.wikipedia.org/wiki/Federated_States_of_Micronesia	</v>
      <v xml:space="preserve">http://en.wikipedia.org/wiki/Public_domain	</v>
    </spb>
    <spb s="0">
      <v xml:space="preserve">Wikipedia	Cia	travel.state.gov	</v>
      <v xml:space="preserve">CC-BY-SA			</v>
      <v xml:space="preserve">http://en.wikipedia.org/wiki/Moldova	https://www.cia.gov/library/publications/the-world-factbook/geos/md.html?Transportation	https://travel.state.gov/content/travel/en/international-travel/International-Travel-Country-Information-Pages/Moldova.html	</v>
      <v xml:space="preserve">http://creativecommons.org/licenses/by-sa/3.0/			</v>
    </spb>
    <spb s="0">
      <v xml:space="preserve">Wikipedia	Wikipedia	Cia	</v>
      <v xml:space="preserve">CC-BY-SA	CC-BY-SA		</v>
      <v xml:space="preserve">http://es.wikipedia.org/wiki/Moldavia	http://fr.wikipedia.org/wiki/Moldavie	https://www.cia.gov/library/publications/the-world-factbook/geos/md.html?Transportation	</v>
      <v xml:space="preserve">http://creativecommons.org/licenses/by-sa/3.0/	http://creativecommons.org/licenses/by-sa/3.0/		</v>
    </spb>
    <spb s="0">
      <v xml:space="preserve">Wikipedia	Wikipedia	travel.state.gov	</v>
      <v xml:space="preserve">CC-BY-SA	CC-BY-SA		</v>
      <v xml:space="preserve">http://en.wikipedia.org/wiki/Moldova	https://en.wikipedia.org/wiki/Moldova	https://travel.state.gov/content/travel/en/international-travel/International-Travel-Country-Information-Pages/Moldova.html	</v>
      <v xml:space="preserve">http://creativecommons.org/licenses/by-sa/3.0/	http://creativecommons.org/licenses/by-sa/3.0/		</v>
    </spb>
    <spb s="0">
      <v xml:space="preserve">Wikipedia	</v>
      <v xml:space="preserve">CC-BY-SA	</v>
      <v xml:space="preserve">http://en.wikipedia.org/wiki/Moldova	</v>
      <v xml:space="preserve">http://creativecommons.org/licenses/by-sa/3.0/	</v>
    </spb>
    <spb s="0">
      <v xml:space="preserve">Wikipedia	Cia	</v>
      <v xml:space="preserve">CC-BY-SA		</v>
      <v xml:space="preserve">http://en.wikipedia.org/wiki/Moldova	https://www.cia.gov/library/publications/the-world-factbook/geos/md.html?Transportation	</v>
      <v xml:space="preserve">http://creativecommons.org/licenses/by-sa/3.0/		</v>
    </spb>
    <spb s="0">
      <v xml:space="preserve">Wikipedia	Wikipedia	Cia	travel.state.gov	</v>
      <v xml:space="preserve">CC-BY-SA	CC-BY-SA			</v>
      <v xml:space="preserve">http://en.wikipedia.org/wiki/Moldova	http://fr.wikipedia.org/wiki/Moldavie	https://www.cia.gov/library/publications/the-world-factbook/geos/md.html?Transportation	https://travel.state.gov/content/travel/en/international-travel/International-Travel-Country-Information-Pages/Moldova.html	</v>
      <v xml:space="preserve">http://creativecommons.org/licenses/by-sa/3.0/	http://creativecommons.org/licenses/by-sa/3.0/			</v>
    </spb>
    <spb s="0">
      <v xml:space="preserve">Cia	</v>
      <v xml:space="preserve">	</v>
      <v xml:space="preserve">https://www.cia.gov/library/publications/the-world-factbook/geos/md.html?Transportation	</v>
      <v xml:space="preserve">	</v>
    </spb>
    <spb s="10">
      <v>0</v>
      <v>1172</v>
      <v>1173</v>
      <v>1174</v>
      <v>4</v>
      <v>5</v>
      <v>1174</v>
      <v>1175</v>
      <v>1175</v>
      <v>1176</v>
      <v>1177</v>
      <v>1175</v>
      <v>1175</v>
      <v>1178</v>
      <v>11</v>
      <v>1172</v>
      <v>1178</v>
      <v>12</v>
      <v>1175</v>
      <v>1178</v>
      <v>13</v>
      <v>14</v>
      <v>15</v>
      <v>1178</v>
      <v>1178</v>
      <v>1177</v>
      <v>1178</v>
      <v>16</v>
      <v>17</v>
      <v>18</v>
      <v>46</v>
      <v>1178</v>
      <v>1178</v>
      <v>1178</v>
      <v>1178</v>
      <v>1178</v>
      <v>1178</v>
      <v>1178</v>
      <v>1178</v>
      <v>1178</v>
      <v>1178</v>
      <v>1178</v>
      <v>19</v>
    </spb>
    <spb s="0">
      <v xml:space="preserve">Wikipedia	Cia	</v>
      <v xml:space="preserve">CC-BY-SA		</v>
      <v xml:space="preserve">http://en.wikipedia.org/wiki/Mongolia	https://www.cia.gov/library/publications/the-world-factbook/geos/mg.html?Transportation	</v>
      <v xml:space="preserve">http://creativecommons.org/licenses/by-sa/3.0/		</v>
    </spb>
    <spb s="0">
      <v xml:space="preserve">Wikipedia	Wikipedia	Wikipedia	Cia	</v>
      <v xml:space="preserve">CC-BY-SA	CC-BY-SA	CC-BY-SA		</v>
      <v xml:space="preserve">http://en.wikipedia.org/wiki/Mongolia	http://es.wikipedia.org/wiki/Mongolia	http://fr.wikipedia.org/wiki/Mongolie	https://www.cia.gov/library/publications/the-world-factbook/geos/mg.html?Transportation	</v>
      <v xml:space="preserve">http://creativecommons.org/licenses/by-sa/3.0/	http://creativecommons.org/licenses/by-sa/3.0/	http://creativecommons.org/licenses/by-sa/3.0/		</v>
    </spb>
    <spb s="0">
      <v xml:space="preserve">Wikipedia	Wikipedia	</v>
      <v xml:space="preserve">CC-BY-SA	CC-BY-SA	</v>
      <v xml:space="preserve">http://en.wikipedia.org/wiki/Mongolia	https://en.wikipedia.org/wiki/Mongolia	</v>
      <v xml:space="preserve">http://creativecommons.org/licenses/by-sa/3.0/	http://creativecommons.org/licenses/by-sa/3.0/	</v>
    </spb>
    <spb s="0">
      <v xml:space="preserve">Wikipedia	</v>
      <v xml:space="preserve">CC-BY-SA	</v>
      <v xml:space="preserve">http://en.wikipedia.org/wiki/Mongolia	</v>
      <v xml:space="preserve">http://creativecommons.org/licenses/by-sa/3.0/	</v>
    </spb>
    <spb s="0">
      <v xml:space="preserve">Wikipedia	Wikipedia	Cia	Wikipedia	</v>
      <v xml:space="preserve">CC-BY-SA	CC-BY-SA		CC-BY-SA	</v>
      <v xml:space="preserve">http://en.wikipedia.org/wiki/Mongolia	http://fr.wikipedia.org/wiki/Mongolie	https://www.cia.gov/library/publications/the-world-factbook/geos/mg.html?Transportation	https://en.wikipedia.org/wiki/Mongolia	</v>
      <v xml:space="preserve">http://creativecommons.org/licenses/by-sa/3.0/	http://creativecommons.org/licenses/by-sa/3.0/		http://creativecommons.org/licenses/by-sa/3.0/	</v>
    </spb>
    <spb s="0">
      <v xml:space="preserve">Cia	</v>
      <v xml:space="preserve">	</v>
      <v xml:space="preserve">https://www.cia.gov/library/publications/the-world-factbook/geos/mg.html?Transportation	</v>
      <v xml:space="preserve">	</v>
    </spb>
    <spb s="10">
      <v>0</v>
      <v>1180</v>
      <v>1181</v>
      <v>1182</v>
      <v>4</v>
      <v>5</v>
      <v>1182</v>
      <v>1183</v>
      <v>1183</v>
      <v>1180</v>
      <v>1184</v>
      <v>1183</v>
      <v>1183</v>
      <v>1185</v>
      <v>11</v>
      <v>1180</v>
      <v>1185</v>
      <v>12</v>
      <v>1183</v>
      <v>1185</v>
      <v>13</v>
      <v>14</v>
      <v>15</v>
      <v>1185</v>
      <v>1185</v>
      <v>1184</v>
      <v>1185</v>
      <v>16</v>
      <v>17</v>
      <v>18</v>
      <v>46</v>
      <v>1185</v>
      <v>1185</v>
      <v>1185</v>
      <v>1185</v>
      <v>1185</v>
      <v>1185</v>
      <v>1185</v>
      <v>1185</v>
      <v>1185</v>
      <v>1185</v>
      <v>1185</v>
      <v>19</v>
    </spb>
    <spb s="0">
      <v xml:space="preserve">Wikipedia	Cia	travel.state.gov	</v>
      <v xml:space="preserve">CC-BY-SA			</v>
      <v xml:space="preserve">http://en.wikipedia.org/wiki/Montenegro	https://www.cia.gov/library/publications/the-world-factbook/geos/mj.html?Transportation	https://travel.state.gov/content/travel/en/international-travel/International-Travel-Country-Information-Pages/Montenegro.html	</v>
      <v xml:space="preserve">http://creativecommons.org/licenses/by-sa/3.0/			</v>
    </spb>
    <spb s="0">
      <v xml:space="preserve">Wikipedia	Wikipedia	Cia	</v>
      <v xml:space="preserve">CC-BY-SA	CC-BY-SA		</v>
      <v xml:space="preserve">http://en.wikipedia.org/wiki/Montenegro	http://es.wikipedia.org/wiki/Montenegro	https://www.cia.gov/library/publications/the-world-factbook/geos/mj.html?Transportation	</v>
      <v xml:space="preserve">http://creativecommons.org/licenses/by-sa/3.0/	http://creativecommons.org/licenses/by-sa/3.0/		</v>
    </spb>
    <spb s="0">
      <v xml:space="preserve">Wikipedia	Wikipedia	travel.state.gov	</v>
      <v xml:space="preserve">CC-BY-SA	CC-BY-SA		</v>
      <v xml:space="preserve">http://en.wikipedia.org/wiki/Montenegro	https://en.wikipedia.org/wiki/Montenegro	https://travel.state.gov/content/travel/en/international-travel/International-Travel-Country-Information-Pages/Montenegro.html	</v>
      <v xml:space="preserve">http://creativecommons.org/licenses/by-sa/3.0/	http://creativecommons.org/licenses/by-sa/3.0/		</v>
    </spb>
    <spb s="0">
      <v xml:space="preserve">Wikipedia	</v>
      <v xml:space="preserve">CC-BY-SA	</v>
      <v xml:space="preserve">http://en.wikipedia.org/wiki/Montenegro	</v>
      <v xml:space="preserve">http://creativecommons.org/licenses/by-sa/3.0/	</v>
    </spb>
    <spb s="0">
      <v xml:space="preserve">Wikipedia	Cia	</v>
      <v xml:space="preserve">CC-BY-SA		</v>
      <v xml:space="preserve">http://en.wikipedia.org/wiki/Montenegro	https://www.cia.gov/library/publications/the-world-factbook/geos/mj.html?Transportation	</v>
      <v xml:space="preserve">http://creativecommons.org/licenses/by-sa/3.0/		</v>
    </spb>
    <spb s="0">
      <v xml:space="preserve">travel.state.gov	</v>
      <v xml:space="preserve">	</v>
      <v xml:space="preserve">https://travel.state.gov/content/travel/en/international-travel/International-Travel-Country-Information-Pages/Montenegro.html	</v>
      <v xml:space="preserve">	</v>
    </spb>
    <spb s="0">
      <v xml:space="preserve">Cia	</v>
      <v xml:space="preserve">	</v>
      <v xml:space="preserve">https://www.cia.gov/library/publications/the-world-factbook/geos/mj.html?Transportation	</v>
      <v xml:space="preserve">	</v>
    </spb>
    <spb s="108">
      <v>0</v>
      <v>1187</v>
      <v>1188</v>
      <v>1189</v>
      <v>4</v>
      <v>5</v>
      <v>1189</v>
      <v>1190</v>
      <v>1190</v>
      <v>1191</v>
      <v>1187</v>
      <v>1190</v>
      <v>1190</v>
      <v>1192</v>
      <v>1193</v>
      <v>11</v>
      <v>1187</v>
      <v>1193</v>
      <v>12</v>
      <v>1190</v>
      <v>13</v>
      <v>14</v>
      <v>15</v>
      <v>1193</v>
      <v>1193</v>
      <v>1187</v>
      <v>1193</v>
      <v>16</v>
      <v>17</v>
      <v>18</v>
      <v>46</v>
      <v>1193</v>
      <v>1187</v>
      <v>1193</v>
      <v>1193</v>
      <v>1193</v>
      <v>1193</v>
      <v>1193</v>
      <v>1193</v>
      <v>1193</v>
      <v>1193</v>
      <v>1193</v>
      <v>1193</v>
      <v>19</v>
    </spb>
    <spb s="72">
      <v>2018</v>
      <v>2019</v>
      <v>square km</v>
      <v>per thousand (2018)</v>
      <v>2019</v>
      <v>2018</v>
      <v>2018</v>
      <v>per liter (2016)</v>
      <v>2019</v>
      <v>years (2018)</v>
      <v>per thousand (2018)</v>
      <v>2019</v>
      <v>2017</v>
      <v>2016</v>
      <v>2019</v>
      <v>2016</v>
      <v>2018</v>
      <v>kilotons per year (2016)</v>
      <v>deaths per 100,000 (2017)</v>
      <v>kWh (2014)</v>
      <v>2014</v>
      <v>2012</v>
      <v>2015</v>
      <v>2015</v>
      <v>2015</v>
      <v>2015</v>
      <v>2015</v>
      <v>2015</v>
      <v>2015</v>
      <v>2015</v>
      <v>2018</v>
      <v>2018</v>
      <v>2019</v>
    </spb>
    <spb s="0">
      <v xml:space="preserve">Wikipedia	Cia	travel.state.gov	</v>
      <v xml:space="preserve">CC-BY-SA			</v>
      <v xml:space="preserve">http://en.wikipedia.org/wiki/Morocco	https://www.cia.gov/library/publications/the-world-factbook/geos/mo.html?Transportation	https://travel.state.gov/content/travel/en/international-travel/International-Travel-Country-Information-Pages/Morocco.html	</v>
      <v xml:space="preserve">http://creativecommons.org/licenses/by-sa/3.0/			</v>
    </spb>
    <spb s="0">
      <v xml:space="preserve">Wikipedia	Cia	</v>
      <v xml:space="preserve">CC-BY-SA		</v>
      <v xml:space="preserve">http://es.wikipedia.org/wiki/Marruecos	https://www.cia.gov/library/publications/the-world-factbook/geos/mo.html?Transportation	</v>
      <v xml:space="preserve">http://creativecommons.org/licenses/by-sa/3.0/		</v>
    </spb>
    <spb s="0">
      <v xml:space="preserve">Wikipedia	Cia	Wikipedia	travel.state.gov	Tasteatlas	</v>
      <v xml:space="preserve">CC-BY-SA		CC-BY-SA			</v>
      <v xml:space="preserve">http://en.wikipedia.org/wiki/Morocco	https://www.cia.gov/library/publications/the-world-factbook/geos/mo.html?Transportation	https://en.wikipedia.org/wiki/Morocco	https://travel.state.gov/content/travel/en/international-travel/International-Travel-Country-Information-Pages/Morocco.html	https://www.tasteatlas.com/morocco	</v>
      <v xml:space="preserve">http://creativecommons.org/licenses/by-sa/3.0/		http://creativecommons.org/licenses/by-sa/3.0/			</v>
    </spb>
    <spb s="0">
      <v xml:space="preserve">Wikipedia	</v>
      <v xml:space="preserve">CC-BY-SA	</v>
      <v xml:space="preserve">http://en.wikipedia.org/wiki/Morocco	</v>
      <v xml:space="preserve">http://creativecommons.org/licenses/by-sa/3.0/	</v>
    </spb>
    <spb s="0">
      <v xml:space="preserve">Wikipedia	Cia	</v>
      <v xml:space="preserve">CC-BY-SA		</v>
      <v xml:space="preserve">http://en.wikipedia.org/wiki/Morocco	https://www.cia.gov/library/publications/the-world-factbook/geos/mo.html?Transportation	</v>
      <v xml:space="preserve">http://creativecommons.org/licenses/by-sa/3.0/		</v>
    </spb>
    <spb s="0">
      <v xml:space="preserve">Wikipedia	travel.state.gov	</v>
      <v xml:space="preserve">CC-BY-SA		</v>
      <v xml:space="preserve">http://en.wikipedia.org/wiki/Morocco	https://travel.state.gov/content/travel/en/international-travel/International-Travel-Country-Information-Pages/Morocco.html	</v>
      <v xml:space="preserve">http://creativecommons.org/licenses/by-sa/3.0/		</v>
    </spb>
    <spb s="0">
      <v xml:space="preserve">Cia	</v>
      <v xml:space="preserve">	</v>
      <v xml:space="preserve">https://www.cia.gov/library/publications/the-world-factbook/geos/mo.html?Transportation	</v>
      <v xml:space="preserve">	</v>
    </spb>
    <spb s="0">
      <v xml:space="preserve">Wikipedia	Wikipedia	Cia	travel.state.gov	</v>
      <v xml:space="preserve">CC-BY-SA	CC-BY-SA			</v>
      <v xml:space="preserve">http://en.wikipedia.org/wiki/Morocco	http://fr.wikipedia.org/wiki/Maroc	https://www.cia.gov/library/publications/the-world-factbook/geos/mo.html?Transportation	https://travel.state.gov/content/travel/en/international-travel/International-Travel-Country-Information-Pages/Morocco.html	</v>
      <v xml:space="preserve">http://creativecommons.org/licenses/by-sa/3.0/	http://creativecommons.org/licenses/by-sa/3.0/			</v>
    </spb>
    <spb s="31">
      <v>0</v>
      <v>1196</v>
      <v>1197</v>
      <v>1198</v>
      <v>4</v>
      <v>1198</v>
      <v>1199</v>
      <v>1199</v>
      <v>1200</v>
      <v>1201</v>
      <v>1199</v>
      <v>1199</v>
      <v>1202</v>
      <v>11</v>
      <v>1196</v>
      <v>1202</v>
      <v>12</v>
      <v>1199</v>
      <v>1202</v>
      <v>13</v>
      <v>14</v>
      <v>15</v>
      <v>1202</v>
      <v>1202</v>
      <v>1203</v>
      <v>1202</v>
      <v>16</v>
      <v>17</v>
      <v>18</v>
      <v>46</v>
      <v>1202</v>
      <v>1196</v>
      <v>1202</v>
      <v>1202</v>
      <v>1202</v>
      <v>1202</v>
      <v>1202</v>
      <v>1202</v>
      <v>1202</v>
      <v>1202</v>
      <v>1202</v>
      <v>1202</v>
      <v>19</v>
    </spb>
    <spb s="14">
      <v>2019</v>
      <v>2019</v>
      <v>square km</v>
      <v>per thousand (2018)</v>
      <v>2020</v>
      <v>2019</v>
      <v>2018</v>
      <v>per liter (2016)</v>
      <v>2019</v>
      <v>years (2018)</v>
      <v>2018</v>
      <v>per thousand (2018)</v>
      <v>2019</v>
      <v>2017</v>
      <v>2016</v>
      <v>2019</v>
      <v>2016</v>
      <v>2017</v>
      <v>kilotons per year (2016)</v>
      <v>deaths per 100,000 (2017)</v>
      <v>kWh (2014)</v>
      <v>2014</v>
      <v>2019</v>
      <v>2013</v>
      <v>2013</v>
      <v>2013</v>
      <v>2013</v>
      <v>2013</v>
      <v>2015</v>
      <v>2013</v>
      <v>2013</v>
      <v>2018</v>
      <v>2018</v>
      <v>2019</v>
    </spb>
    <spb s="0">
      <v xml:space="preserve">Wikipedia	Cia	travel.state.gov	</v>
      <v xml:space="preserve">CC-BY-SA			</v>
      <v xml:space="preserve">http://en.wikipedia.org/wiki/Mozambique	https://www.cia.gov/library/publications/the-world-factbook/geos/mz.html?Transportation	https://travel.state.gov/content/travel/en/international-travel/International-Travel-Country-Information-Pages/Mozambique.html	</v>
      <v xml:space="preserve">http://creativecommons.org/licenses/by-sa/3.0/			</v>
    </spb>
    <spb s="0">
      <v xml:space="preserve">Wikipedia	Cia	</v>
      <v xml:space="preserve">CC-BY-SA		</v>
      <v xml:space="preserve">http://es.wikipedia.org/wiki/Mozambique	https://www.cia.gov/library/publications/the-world-factbook/geos/mz.html?Transportation	</v>
      <v xml:space="preserve">http://creativecommons.org/licenses/by-sa/3.0/		</v>
    </spb>
    <spb s="0">
      <v xml:space="preserve">Wikipedia	Wikipedia	travel.state.gov	</v>
      <v xml:space="preserve">CC-BY-SA	CC-BY-SA		</v>
      <v xml:space="preserve">http://en.wikipedia.org/wiki/Mozambique	https://en.wikipedia.org/wiki/Mozambique	https://travel.state.gov/content/travel/en/international-travel/International-Travel-Country-Information-Pages/Mozambique.html	</v>
      <v xml:space="preserve">http://creativecommons.org/licenses/by-sa/3.0/	http://creativecommons.org/licenses/by-sa/3.0/		</v>
    </spb>
    <spb s="0">
      <v xml:space="preserve">Wikipedia	</v>
      <v xml:space="preserve">CC-BY-SA	</v>
      <v xml:space="preserve">http://en.wikipedia.org/wiki/Mozambique	</v>
      <v xml:space="preserve">http://creativecommons.org/licenses/by-sa/3.0/	</v>
    </spb>
    <spb s="0">
      <v xml:space="preserve">Wikipedia	Cia	</v>
      <v xml:space="preserve">CC-BY-SA		</v>
      <v xml:space="preserve">http://en.wikipedia.org/wiki/Mozambique	https://www.cia.gov/library/publications/the-world-factbook/geos/mz.html?Transportation	</v>
      <v xml:space="preserve">http://creativecommons.org/licenses/by-sa/3.0/		</v>
    </spb>
    <spb s="0">
      <v xml:space="preserve">Wikipedia	Wikipedia	Cia	travel.state.gov	</v>
      <v xml:space="preserve">CC-BY-SA	CC-BY-SA			</v>
      <v xml:space="preserve">http://en.wikipedia.org/wiki/Mozambique	http://fr.wikipedia.org/wiki/Mozambique	https://www.cia.gov/library/publications/the-world-factbook/geos/mz.html?Transportation	https://travel.state.gov/content/travel/en/international-travel/International-Travel-Country-Information-Pages/Mozambique.html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https://travel.state.gov/content/travel/en/international-travel/International-Travel-Country-Information-Pages/Mozambique.html	</v>
      <v xml:space="preserve">	</v>
    </spb>
    <spb s="0">
      <v xml:space="preserve">Cia	</v>
      <v xml:space="preserve">	</v>
      <v xml:space="preserve">https://www.cia.gov/library/publications/the-world-factbook/geos/mz.html?Transportation	</v>
      <v xml:space="preserve">	</v>
    </spb>
    <spb s="19">
      <v>0</v>
      <v>1206</v>
      <v>1207</v>
      <v>1208</v>
      <v>4</v>
      <v>5</v>
      <v>1208</v>
      <v>1209</v>
      <v>1209</v>
      <v>1210</v>
      <v>1211</v>
      <v>1209</v>
      <v>1209</v>
      <v>1212</v>
      <v>1213</v>
      <v>11</v>
      <v>1206</v>
      <v>1213</v>
      <v>12</v>
      <v>1209</v>
      <v>1213</v>
      <v>13</v>
      <v>14</v>
      <v>15</v>
      <v>1213</v>
      <v>1213</v>
      <v>1211</v>
      <v>1213</v>
      <v>16</v>
      <v>17</v>
      <v>18</v>
      <v>46</v>
      <v>1213</v>
      <v>1213</v>
      <v>1213</v>
      <v>1213</v>
      <v>1213</v>
      <v>1213</v>
      <v>1213</v>
      <v>1213</v>
      <v>1213</v>
      <v>1213</v>
      <v>1213</v>
      <v>19</v>
    </spb>
    <spb s="12">
      <v>2019</v>
      <v>2019</v>
      <v>square km</v>
      <v>per thousand (2018)</v>
      <v>2019</v>
      <v>2019</v>
      <v>2018</v>
      <v>per liter (2016)</v>
      <v>2019</v>
      <v>years (2018)</v>
      <v>2018</v>
      <v>per thousand (2018)</v>
      <v>2019</v>
      <v>2017</v>
      <v>2016</v>
      <v>2019</v>
      <v>2016</v>
      <v>2018</v>
      <v>kilotons per year (2016)</v>
      <v>deaths per 100,000 (2017)</v>
      <v>kWh (2014)</v>
      <v>2014</v>
      <v>2014</v>
      <v>2014</v>
      <v>2014</v>
      <v>2014</v>
      <v>2014</v>
      <v>2015</v>
      <v>2014</v>
      <v>2014</v>
      <v>2018</v>
      <v>2018</v>
      <v>2019</v>
    </spb>
    <spb s="0">
      <v xml:space="preserve">Wikipedia	</v>
      <v xml:space="preserve">Public domain	</v>
      <v xml:space="preserve">http://en.wikipedia.org/wiki/Mozambique	</v>
      <v xml:space="preserve">http://en.wikipedia.org/wiki/Public_domain	</v>
    </spb>
    <spb s="0">
      <v xml:space="preserve">Wikipedia	Wikipedia	Cia	travel.state.gov	</v>
      <v xml:space="preserve">CC-BY-SA	CC-BY-SA			</v>
      <v xml:space="preserve">http://en.wikipedia.org/wiki/Myanmar	http://en.wikipedia.org/wiki/Burma	https://www.cia.gov/library/publications/the-world-factbook/geos/bm.html?Transportation	https://travel.state.gov/content/travel/en/international-travel/International-Travel-Country-Information-Pages/Burma.html	</v>
      <v xml:space="preserve">http://creativecommons.org/licenses/by-sa/3.0/	http://creativecommons.org/licenses/by-sa/3.0/			</v>
    </spb>
    <spb s="0">
      <v xml:space="preserve">Wikipedia	Wikipedia	Wikipedia	Cia	</v>
      <v xml:space="preserve">CC-BY-SA	CC-BY-SA	CC-BY-SA		</v>
      <v xml:space="preserve">http://en.wikipedia.org/wiki/Myanmar	http://es.wikipedia.org/wiki/Birmania	http://fr.wikipedia.org/wiki/Birmanie	https://www.cia.gov/library/publications/the-world-factbook/geos/bm.html?Transportation	</v>
      <v xml:space="preserve">http://creativecommons.org/licenses/by-sa/3.0/	http://creativecommons.org/licenses/by-sa/3.0/	http://creativecommons.org/licenses/by-sa/3.0/		</v>
    </spb>
    <spb s="0">
      <v xml:space="preserve">Wikipedia	Wikipedia	Wikipedia	travel.state.gov	</v>
      <v xml:space="preserve">CC-BY-SA	CC-BY-SA	CC-BY-SA		</v>
      <v xml:space="preserve">http://en.wikipedia.org/wiki/Myanmar	http://en.wikipedia.org/wiki/Burma	https://en.wikipedia.org/wiki/Myanmar	https://travel.state.gov/content/travel/en/international-travel/International-Travel-Country-Information-Pages/Burma.html	</v>
      <v xml:space="preserve">http://creativecommons.org/licenses/by-sa/3.0/	http://creativecommons.org/licenses/by-sa/3.0/	http://creativecommons.org/licenses/by-sa/3.0/		</v>
    </spb>
    <spb s="0">
      <v xml:space="preserve">Wikipedia	</v>
      <v xml:space="preserve">CC-BY-SA	</v>
      <v xml:space="preserve">http://en.wikipedia.org/wiki/Myanmar	</v>
      <v xml:space="preserve">http://creativecommons.org/licenses/by-sa/3.0/	</v>
    </spb>
    <spb s="0">
      <v xml:space="preserve">Wikipedia	Wikipedia	Cia	</v>
      <v xml:space="preserve">CC-BY-SA	CC-BY-SA		</v>
      <v xml:space="preserve">http://en.wikipedia.org/wiki/Myanmar	http://en.wikipedia.org/wiki/Burma	https://www.cia.gov/library/publications/the-world-factbook/geos/bm.html?Transportation	</v>
      <v xml:space="preserve">http://creativecommons.org/licenses/by-sa/3.0/	http://creativecommons.org/licenses/by-sa/3.0/		</v>
    </spb>
    <spb s="0">
      <v xml:space="preserve">Cia	</v>
      <v xml:space="preserve">	</v>
      <v xml:space="preserve">https://www.cia.gov/library/publications/the-world-factbook/geos/bm.html?Transportation	</v>
      <v xml:space="preserve">	</v>
    </spb>
    <spb s="0">
      <v xml:space="preserve">Wikipedia	Wikipedia	</v>
      <v xml:space="preserve">CC-BY-SA	CC-BY-SA	</v>
      <v xml:space="preserve">http://en.wikipedia.org/wiki/Myanmar	http://en.wikipedia.org/wiki/Burma	</v>
      <v xml:space="preserve">http://creativecommons.org/licenses/by-sa/3.0/	http://creativecommons.org/licenses/by-sa/3.0/	</v>
    </spb>
    <spb s="0">
      <v xml:space="preserve">Wikipedia	Wikipedia	Wikipedia	</v>
      <v xml:space="preserve">CC-BY-SA	CC-BY-SA	CC-BY-SA	</v>
      <v xml:space="preserve">http://en.wikipedia.org/wiki/Myanmar	http://en.wikipedia.org/wiki/Burma	http://fr.wikipedia.org/wiki/Birmanie	</v>
      <v xml:space="preserve">http://creativecommons.org/licenses/by-sa/3.0/	http://creativecommons.org/licenses/by-sa/3.0/	http://creativecommons.org/licenses/by-sa/3.0/	</v>
    </spb>
    <spb s="109">
      <v>0</v>
      <v>1217</v>
      <v>1218</v>
      <v>1219</v>
      <v>4</v>
      <v>5</v>
      <v>1219</v>
      <v>1220</v>
      <v>1220</v>
      <v>1221</v>
      <v>1220</v>
      <v>1220</v>
      <v>1222</v>
      <v>11</v>
      <v>1217</v>
      <v>1222</v>
      <v>12</v>
      <v>1223</v>
      <v>1222</v>
      <v>13</v>
      <v>14</v>
      <v>15</v>
      <v>1222</v>
      <v>1222</v>
      <v>1224</v>
      <v>1222</v>
      <v>16</v>
      <v>17</v>
      <v>18</v>
      <v>46</v>
      <v>1222</v>
      <v>1222</v>
      <v>1222</v>
      <v>1222</v>
      <v>1222</v>
      <v>1222</v>
      <v>1222</v>
      <v>1222</v>
      <v>1222</v>
      <v>1222</v>
      <v>1222</v>
      <v>19</v>
    </spb>
    <spb s="12">
      <v>2019</v>
      <v>2019</v>
      <v>square km</v>
      <v>per thousand (2018)</v>
      <v>2019</v>
      <v>2019</v>
      <v>2018</v>
      <v>per liter (2016)</v>
      <v>2019</v>
      <v>years (2018)</v>
      <v>2019</v>
      <v>per thousand (2018)</v>
      <v>2019</v>
      <v>2017</v>
      <v>2016</v>
      <v>2019</v>
      <v>2016</v>
      <v>2018</v>
      <v>kilotons per year (2016)</v>
      <v>deaths per 100,000 (2017)</v>
      <v>kWh (2014)</v>
      <v>2014</v>
      <v>2017</v>
      <v>2017</v>
      <v>2017</v>
      <v>2017</v>
      <v>2017</v>
      <v>2015</v>
      <v>2017</v>
      <v>2017</v>
      <v>2018</v>
      <v>2018</v>
      <v>2019</v>
    </spb>
    <spb s="0">
      <v xml:space="preserve">Wikipedia	Cia	travel.state.gov	</v>
      <v xml:space="preserve">CC-BY-SA			</v>
      <v xml:space="preserve">http://en.wikipedia.org/wiki/Namibia	https://www.cia.gov/library/publications/the-world-factbook/geos/wa.html?Transportation	https://travel.state.gov/content/travel/en/international-travel/International-Travel-Country-Information-Pages/Namibia.html	</v>
      <v xml:space="preserve">http://creativecommons.org/licenses/by-sa/3.0/			</v>
    </spb>
    <spb s="0">
      <v xml:space="preserve">Wikipedia	Cia	</v>
      <v xml:space="preserve">CC-BY-SA		</v>
      <v xml:space="preserve">http://es.wikipedia.org/wiki/Namibia	https://www.cia.gov/library/publications/the-world-factbook/geos/wa.html?Transportation	</v>
      <v xml:space="preserve">http://creativecommons.org/licenses/by-sa/3.0/		</v>
    </spb>
    <spb s="0">
      <v xml:space="preserve">Wikipedia	Cia	Wikipedia	travel.state.gov	</v>
      <v xml:space="preserve">CC-BY-SA		CC-BY-SA		</v>
      <v xml:space="preserve">http://en.wikipedia.org/wiki/Namibia	https://www.cia.gov/library/publications/the-world-factbook/geos/wa.html?Transportation	https://en.wikipedia.org/wiki/Namibia	https://travel.state.gov/content/travel/en/international-travel/International-Travel-Country-Information-Pages/Namibia.html	</v>
      <v xml:space="preserve">http://creativecommons.org/licenses/by-sa/3.0/		http://creativecommons.org/licenses/by-sa/3.0/		</v>
    </spb>
    <spb s="0">
      <v xml:space="preserve">Wikipedia	</v>
      <v xml:space="preserve">CC-BY-SA	</v>
      <v xml:space="preserve">http://en.wikipedia.org/wiki/Namibia	</v>
      <v xml:space="preserve">http://creativecommons.org/licenses/by-sa/3.0/	</v>
    </spb>
    <spb s="0">
      <v xml:space="preserve">Wikipedia	Cia	</v>
      <v xml:space="preserve">CC-BY-SA		</v>
      <v xml:space="preserve">http://en.wikipedia.org/wiki/Namibia	https://www.cia.gov/library/publications/the-world-factbook/geos/wa.html?Transportation	</v>
      <v xml:space="preserve">http://creativecommons.org/licenses/by-sa/3.0/		</v>
    </spb>
    <spb s="0">
      <v xml:space="preserve">Wikipedia	Wikipedia	Cia	travel.state.gov	</v>
      <v xml:space="preserve">CC-BY-SA	CC-BY-SA			</v>
      <v xml:space="preserve">http://en.wikipedia.org/wiki/Namibia	http://fr.wikipedia.org/wiki/Namibie	https://www.cia.gov/library/publications/the-world-factbook/geos/wa.html?Transportation	https://travel.state.gov/content/travel/en/international-travel/International-Travel-Country-Information-Pages/Namibia.html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https://travel.state.gov/content/travel/en/international-travel/International-Travel-Country-Information-Pages/Namibia.html	</v>
      <v xml:space="preserve">	</v>
    </spb>
    <spb s="0">
      <v xml:space="preserve">Cia	</v>
      <v xml:space="preserve">	</v>
      <v xml:space="preserve">https://www.cia.gov/library/publications/the-world-factbook/geos/wa.html?Transportation	</v>
      <v xml:space="preserve">	</v>
    </spb>
    <spb s="0">
      <v xml:space="preserve">Wikipedia	Wikipedia	</v>
      <v xml:space="preserve">CC-BY-SA	CC-BY-SA	</v>
      <v xml:space="preserve">http://en.wikipedia.org/wiki/Namibia	http://si.wikipedia.org/wiki/නැමීබියාව	</v>
      <v xml:space="preserve">http://creativecommons.org/licenses/by-sa/3.0/	http://creativecommons.org/licenses/by-sa/3.0/	</v>
    </spb>
    <spb s="110">
      <v>0</v>
      <v>1227</v>
      <v>1228</v>
      <v>1229</v>
      <v>4</v>
      <v>5</v>
      <v>1229</v>
      <v>1230</v>
      <v>1230</v>
      <v>1231</v>
      <v>1232</v>
      <v>1233</v>
      <v>1234</v>
      <v>11</v>
      <v>1227</v>
      <v>1234</v>
      <v>12</v>
      <v>1235</v>
      <v>1234</v>
      <v>13</v>
      <v>14</v>
      <v>15</v>
      <v>1234</v>
      <v>1234</v>
      <v>1232</v>
      <v>1234</v>
      <v>16</v>
      <v>17</v>
      <v>18</v>
      <v>46</v>
      <v>1234</v>
      <v>1227</v>
      <v>1234</v>
      <v>1234</v>
      <v>1234</v>
      <v>1234</v>
      <v>1234</v>
      <v>1234</v>
      <v>1234</v>
      <v>1234</v>
      <v>1234</v>
      <v>1234</v>
      <v>19</v>
    </spb>
    <spb s="2">
      <v>56</v>
      <v>Name</v>
      <v>LearnMoreOnLink</v>
    </spb>
    <spb s="14">
      <v>2019</v>
      <v>2019</v>
      <v>square km</v>
      <v>per thousand (2018)</v>
      <v>2019</v>
      <v>2019</v>
      <v>2018</v>
      <v>per liter (2016)</v>
      <v>2019</v>
      <v>years (2018)</v>
      <v>2018</v>
      <v>per thousand (2018)</v>
      <v>2019</v>
      <v>2017</v>
      <v>2016</v>
      <v>2019</v>
      <v>2016</v>
      <v>2018</v>
      <v>kilotons per year (2016)</v>
      <v>deaths per 100,000 (2017)</v>
      <v>kWh (2014)</v>
      <v>2014</v>
      <v>2019</v>
      <v>2015</v>
      <v>2015</v>
      <v>2015</v>
      <v>2015</v>
      <v>2015</v>
      <v>2015</v>
      <v>2015</v>
      <v>2015</v>
      <v>2018</v>
      <v>2017</v>
      <v>2019</v>
    </spb>
    <spb s="0">
      <v xml:space="preserve">Wikipedia	Cia	travel.state.gov	</v>
      <v xml:space="preserve">CC-BY-SA			</v>
      <v xml:space="preserve">http://en.wikipedia.org/wiki/Nepal	https://www.cia.gov/library/publications/the-world-factbook/geos/np.html?Transportation	https://travel.state.gov/content/travel/en/international-travel/International-Travel-Country-Information-Pages/Nepal.html	</v>
      <v xml:space="preserve">http://creativecommons.org/licenses/by-sa/3.0/			</v>
    </spb>
    <spb s="0">
      <v xml:space="preserve">Cia	</v>
      <v xml:space="preserve">	</v>
      <v xml:space="preserve">https://www.cia.gov/library/publications/the-world-factbook/geos/np.html?Transportation	</v>
      <v xml:space="preserve">	</v>
    </spb>
    <spb s="0">
      <v xml:space="preserve">Wikipedia	Wikipedia	travel.state.gov	</v>
      <v xml:space="preserve">CC-BY-SA	CC-BY-SA		</v>
      <v xml:space="preserve">http://en.wikipedia.org/wiki/Nepal	https://en.wikipedia.org/wiki/Nepal	https://travel.state.gov/content/travel/en/international-travel/International-Travel-Country-Information-Pages/Nepal.html	</v>
      <v xml:space="preserve">http://creativecommons.org/licenses/by-sa/3.0/	http://creativecommons.org/licenses/by-sa/3.0/		</v>
    </spb>
    <spb s="0">
      <v xml:space="preserve">Wikipedia	</v>
      <v xml:space="preserve">CC-BY-SA	</v>
      <v xml:space="preserve">http://en.wikipedia.org/wiki/Nepal	</v>
      <v xml:space="preserve">http://creativecommons.org/licenses/by-sa/3.0/	</v>
    </spb>
    <spb s="0">
      <v xml:space="preserve">Wikipedia	Cia	</v>
      <v xml:space="preserve">CC-BY-SA		</v>
      <v xml:space="preserve">http://en.wikipedia.org/wiki/Nepal	https://www.cia.gov/library/publications/the-world-factbook/geos/np.html?Transportation	</v>
      <v xml:space="preserve">http://creativecommons.org/licenses/by-sa/3.0/		</v>
    </spb>
    <spb s="0">
      <v xml:space="preserve">travel.state.gov	</v>
      <v xml:space="preserve">	</v>
      <v xml:space="preserve">https://travel.state.gov/content/travel/en/international-travel/International-Travel-Country-Information-Pages/Nepal.html	</v>
      <v xml:space="preserve">	</v>
    </spb>
    <spb s="19">
      <v>0</v>
      <v>1239</v>
      <v>1240</v>
      <v>1241</v>
      <v>4</v>
      <v>5</v>
      <v>1241</v>
      <v>1242</v>
      <v>1242</v>
      <v>1243</v>
      <v>1239</v>
      <v>1242</v>
      <v>1242</v>
      <v>1244</v>
      <v>1240</v>
      <v>11</v>
      <v>1239</v>
      <v>1240</v>
      <v>12</v>
      <v>1242</v>
      <v>1240</v>
      <v>13</v>
      <v>14</v>
      <v>15</v>
      <v>1240</v>
      <v>1240</v>
      <v>1239</v>
      <v>1240</v>
      <v>16</v>
      <v>17</v>
      <v>18</v>
      <v>46</v>
      <v>1240</v>
      <v>1240</v>
      <v>1240</v>
      <v>1240</v>
      <v>1240</v>
      <v>1240</v>
      <v>1240</v>
      <v>1240</v>
      <v>1240</v>
      <v>1240</v>
      <v>1240</v>
      <v>19</v>
    </spb>
    <spb s="2">
      <v>57</v>
      <v>Name</v>
      <v>LearnMoreOnLink</v>
    </spb>
    <spb s="12">
      <v>2019</v>
      <v>2019</v>
      <v>square km</v>
      <v>per thousand (2018)</v>
      <v>2019</v>
      <v>2019</v>
      <v>2018</v>
      <v>per liter (2016)</v>
      <v>2019</v>
      <v>years (2018)</v>
      <v>2017</v>
      <v>per thousand (2018)</v>
      <v>2019</v>
      <v>2017</v>
      <v>2016</v>
      <v>2019</v>
      <v>2016</v>
      <v>2018</v>
      <v>kilotons per year (2016)</v>
      <v>deaths per 100,000 (2017)</v>
      <v>kWh (2014)</v>
      <v>2014</v>
      <v>2010</v>
      <v>2010</v>
      <v>2010</v>
      <v>2010</v>
      <v>2010</v>
      <v>2015</v>
      <v>2010</v>
      <v>2010</v>
      <v>2019</v>
      <v>2018</v>
      <v>2019</v>
    </spb>
    <spb s="0">
      <v xml:space="preserve">Wikipedia	Cia	travel.state.gov	</v>
      <v xml:space="preserve">CC-BY-SA			</v>
      <v xml:space="preserve">http://en.wikipedia.org/wiki/Netherlands	https://www.cia.gov/library/publications/the-world-factbook/geos/nl.html?Transportation	https://travel.state.gov/content/travel/en/international-travel/International-Travel-Country-Information-Pages/Netherlands.html	</v>
      <v xml:space="preserve">http://creativecommons.org/licenses/by-sa/3.0/			</v>
    </spb>
    <spb s="0">
      <v xml:space="preserve">Cia	</v>
      <v xml:space="preserve">	</v>
      <v xml:space="preserve">https://www.cia.gov/library/publications/the-world-factbook/geos/nl.html?Transportation	</v>
      <v xml:space="preserve">	</v>
    </spb>
    <spb s="0">
      <v xml:space="preserve">Wikipedia	Wikipedia	Cia	ec.europa.eu	travel.state.gov	Sec	</v>
      <v xml:space="preserve">CC-BY-SA	CC-BY-SA					</v>
      <v xml:space="preserve">http://en.wikipedia.org/wiki/Netherlands	https://en.wikipedia.org/wiki/Netherlands	https://www.cia.gov/library/publications/the-world-factbook/geos/nl.html?Transportation	https://ec.europa.eu/CensusHub2/query.do?step=selectHyperCube&amp;qhc=false#StatusInEmployment	https://travel.state.gov/content/travel/en/international-travel/International-Travel-Country-Information-Pages/Netherlands.html	https://www.sec.gov/cgi-bin/browse-edgar?action=getcompany&amp;CIK=0001936623	</v>
      <v xml:space="preserve">http://creativecommons.org/licenses/by-sa/3.0/	http://creativecommons.org/licenses/by-sa/3.0/					</v>
    </spb>
    <spb s="0">
      <v xml:space="preserve">Wikipedia	</v>
      <v xml:space="preserve">CC-BY-SA	</v>
      <v xml:space="preserve">http://en.wikipedia.org/wiki/Netherlands	</v>
      <v xml:space="preserve">http://creativecommons.org/licenses/by-sa/3.0/	</v>
    </spb>
    <spb s="0">
      <v xml:space="preserve">Wikipedia	Cia	</v>
      <v xml:space="preserve">CC-BY-SA		</v>
      <v xml:space="preserve">http://en.wikipedia.org/wiki/Netherlands	https://www.cia.gov/library/publications/the-world-factbook/geos/nl.html?Transportation	</v>
      <v xml:space="preserve">http://creativecommons.org/licenses/by-sa/3.0/		</v>
    </spb>
    <spb s="0">
      <v xml:space="preserve">Wikipedia	Cia	travel.state.gov	Sec	</v>
      <v xml:space="preserve">CC-BY-SA				</v>
      <v xml:space="preserve">http://en.wikipedia.org/wiki/Netherlands	https://www.cia.gov/library/publications/the-world-factbook/geos/nl.html?Transportation	https://travel.state.gov/content/travel/en/international-travel/International-Travel-Country-Information-Pages/Netherlands.html	https://www.sec.gov/cgi-bin/browse-edgar?action=getcompany&amp;CIK=0001936623	</v>
      <v xml:space="preserve">http://creativecommons.org/licenses/by-sa/3.0/				</v>
    </spb>
    <spb s="97">
      <v>0</v>
      <v>1248</v>
      <v>1249</v>
      <v>1250</v>
      <v>4</v>
      <v>5</v>
      <v>1250</v>
      <v>1251</v>
      <v>1251</v>
      <v>1252</v>
      <v>1253</v>
      <v>1251</v>
      <v>1251</v>
      <v>1249</v>
      <v>11</v>
      <v>1248</v>
      <v>1249</v>
      <v>12</v>
      <v>1251</v>
      <v>1249</v>
      <v>13</v>
      <v>14</v>
      <v>15</v>
      <v>1249</v>
      <v>1249</v>
      <v>1253</v>
      <v>1249</v>
      <v>16</v>
      <v>17</v>
      <v>18</v>
      <v>46</v>
      <v>1249</v>
      <v>1248</v>
      <v>1249</v>
      <v>1249</v>
      <v>1249</v>
      <v>1249</v>
      <v>1249</v>
      <v>1249</v>
      <v>1249</v>
      <v>1249</v>
      <v>1249</v>
      <v>1249</v>
      <v>19</v>
    </spb>
    <spb s="2">
      <v>58</v>
      <v>Name</v>
      <v>LearnMoreOnLink</v>
    </spb>
    <spb s="14">
      <v>2019</v>
      <v>2019</v>
      <v>square km</v>
      <v>per thousand (2018)</v>
      <v>2019</v>
      <v>2019</v>
      <v>2018</v>
      <v>per liter (2016)</v>
      <v>2019</v>
      <v>years (2018)</v>
      <v>2018</v>
      <v>per thousand (2018)</v>
      <v>2019</v>
      <v>2017</v>
      <v>2016</v>
      <v>2019</v>
      <v>2016</v>
      <v>2017</v>
      <v>kilotons per year (2016)</v>
      <v>deaths per 100,000 (2017)</v>
      <v>kWh (2014)</v>
      <v>2015</v>
      <v>2017</v>
      <v>2017</v>
      <v>2017</v>
      <v>2017</v>
      <v>2017</v>
      <v>2017</v>
      <v>2015</v>
      <v>2017</v>
      <v>2017</v>
      <v>2017</v>
      <v>2017</v>
      <v>2019</v>
    </spb>
    <spb s="0">
      <v xml:space="preserve">Wikipedia	</v>
      <v xml:space="preserve">Public domain	</v>
      <v xml:space="preserve">http://en.wikipedia.org/wiki/Netherlands	</v>
      <v xml:space="preserve">http://en.wikipedia.org/wiki/Public_domain	</v>
    </spb>
    <spb s="0">
      <v xml:space="preserve">Wikipedia	Cia	travel.state.gov	</v>
      <v xml:space="preserve">CC-BY-SA			</v>
      <v xml:space="preserve">http://en.wikipedia.org/wiki/New_Zealand	https://www.cia.gov/library/publications/the-world-factbook/geos/nz.html?Transportation	https://travel.state.gov/content/travel/en/international-travel/International-Travel-Country-Information-Pages/NewZealand.html	</v>
      <v xml:space="preserve">http://creativecommons.org/licenses/by-sa/3.0/			</v>
    </spb>
    <spb s="0">
      <v xml:space="preserve">Wikipedia	Cia	</v>
      <v xml:space="preserve">CC-BY-SA		</v>
      <v xml:space="preserve">http://es.wikipedia.org/wiki/Nueva_Zelanda	https://www.cia.gov/library/publications/the-world-factbook/geos/nz.html?Transportation	</v>
      <v xml:space="preserve">http://creativecommons.org/licenses/by-sa/3.0/		</v>
    </spb>
    <spb s="0">
      <v xml:space="preserve">Wikipedia	Wikipedia	Cia	travel.state.gov	Sec	</v>
      <v xml:space="preserve">CC-BY-SA	CC-BY-SA				</v>
      <v xml:space="preserve">http://en.wikipedia.org/wiki/New_Zealand	https://en.wikipedia.org/wiki/New_Zealand	https://www.cia.gov/library/publications/the-world-factbook/geos/nz.html?Transportation	https://travel.state.gov/content/travel/en/international-travel/International-Travel-Country-Information-Pages/NewZealand.html	https://www.sec.gov/cgi-bin/browse-edgar?action=getcompany&amp;CIK=0001832237	</v>
      <v xml:space="preserve">http://creativecommons.org/licenses/by-sa/3.0/	http://creativecommons.org/licenses/by-sa/3.0/				</v>
    </spb>
    <spb s="0">
      <v xml:space="preserve">Wikipedia	</v>
      <v xml:space="preserve">CC-BY-SA	</v>
      <v xml:space="preserve">http://en.wikipedia.org/wiki/New_Zealand	</v>
      <v xml:space="preserve">http://creativecommons.org/licenses/by-sa/3.0/	</v>
    </spb>
    <spb s="0">
      <v xml:space="preserve">Wikipedia	Cia	</v>
      <v xml:space="preserve">CC-BY-SA		</v>
      <v xml:space="preserve">http://en.wikipedia.org/wiki/New_Zealand	https://www.cia.gov/library/publications/the-world-factbook/geos/nz.html?Transportation	</v>
      <v xml:space="preserve">http://creativecommons.org/licenses/by-sa/3.0/		</v>
    </spb>
    <spb s="0">
      <v xml:space="preserve">travel.state.gov	</v>
      <v xml:space="preserve">	</v>
      <v xml:space="preserve">https://travel.state.gov/content/travel/en/international-travel/International-Travel-Country-Information-Pages/NewZealand.html	</v>
      <v xml:space="preserve">	</v>
    </spb>
    <spb s="0">
      <v xml:space="preserve">Cia	</v>
      <v xml:space="preserve">	</v>
      <v xml:space="preserve">https://www.cia.gov/library/publications/the-world-factbook/geos/nz.html?Transportation	</v>
      <v xml:space="preserve">	</v>
    </spb>
    <spb s="0">
      <v xml:space="preserve">Wikipedia	Wikidata	</v>
      <v xml:space="preserve">CC-BY-SA		</v>
      <v xml:space="preserve">http://en.wikipedia.org/wiki/New_Zealand	https://www.wikidata.org/wiki/Q664	</v>
      <v xml:space="preserve">http://creativecommons.org/licenses/by-sa/3.0/		</v>
    </spb>
    <spb s="0">
      <v xml:space="preserve">Wikipedia	Cia	travel.state.gov	Sec	</v>
      <v xml:space="preserve">CC-BY-SA				</v>
      <v xml:space="preserve">http://en.wikipedia.org/wiki/New_Zealand	https://www.cia.gov/library/publications/the-world-factbook/geos/nz.html?Transportation	https://travel.state.gov/content/travel/en/international-travel/International-Travel-Country-Information-Pages/NewZealand.html	https://www.sec.gov/cgi-bin/browse-edgar?action=getcompany&amp;CIK=0001832237	</v>
      <v xml:space="preserve">http://creativecommons.org/licenses/by-sa/3.0/				</v>
    </spb>
    <spb s="111">
      <v>0</v>
      <v>1258</v>
      <v>1259</v>
      <v>1260</v>
      <v>4</v>
      <v>5</v>
      <v>1260</v>
      <v>1261</v>
      <v>1261</v>
      <v>1262</v>
      <v>1261</v>
      <v>1261</v>
      <v>1263</v>
      <v>1264</v>
      <v>11</v>
      <v>1258</v>
      <v>1264</v>
      <v>12</v>
      <v>1265</v>
      <v>1264</v>
      <v>13</v>
      <v>14</v>
      <v>15</v>
      <v>1264</v>
      <v>1264</v>
      <v>1266</v>
      <v>1264</v>
      <v>16</v>
      <v>17</v>
      <v>18</v>
      <v>46</v>
      <v>1264</v>
      <v>1258</v>
      <v>1264</v>
      <v>1264</v>
      <v>1264</v>
      <v>19</v>
    </spb>
    <spb s="2">
      <v>59</v>
      <v>Name</v>
      <v>LearnMoreOnLink</v>
    </spb>
    <spb s="30">
      <v>2019</v>
      <v>2019</v>
      <v>square km</v>
      <v>per thousand (2018)</v>
      <v>2018</v>
      <v>2019</v>
      <v>2018</v>
      <v>per liter (2016)</v>
      <v>2019</v>
      <v>years (2018)</v>
      <v>2019</v>
      <v>per thousand (2018)</v>
      <v>2019</v>
      <v>2017</v>
      <v>2016</v>
      <v>2019</v>
      <v>2016</v>
      <v>2018</v>
      <v>kilotons per year (2016)</v>
      <v>deaths per 100,000 (2017)</v>
      <v>kWh (2014)</v>
      <v>2015</v>
      <v>2019</v>
      <v>2013</v>
      <v>2017</v>
      <v>2017</v>
      <v>2019</v>
    </spb>
    <spb s="0">
      <v xml:space="preserve">Wikipedia	</v>
      <v xml:space="preserve">Public domain	</v>
      <v xml:space="preserve">http://es.wikipedia.org/wiki/Nueva_Zelanda	</v>
      <v xml:space="preserve">http://en.wikipedia.org/wiki/Public_domain	</v>
    </spb>
    <spb s="0">
      <v xml:space="preserve">Wikipedia	Cia	travel.state.gov	</v>
      <v xml:space="preserve">CC-BY-SA			</v>
      <v xml:space="preserve">http://en.wikipedia.org/wiki/Nicaragua	https://www.cia.gov/library/publications/the-world-factbook/geos/nu.html?Transportation	https://travel.state.gov/content/travel/en/international-travel/International-Travel-Country-Information-Pages/Nicaragua.html	</v>
      <v xml:space="preserve">http://creativecommons.org/licenses/by-sa/3.0/			</v>
    </spb>
    <spb s="0">
      <v xml:space="preserve">Wikipedia	Cia	</v>
      <v xml:space="preserve">CC-BY-SA		</v>
      <v xml:space="preserve">http://es.wikipedia.org/wiki/Nicaragua	https://www.cia.gov/library/publications/the-world-factbook/geos/nu.html?Transportation	</v>
      <v xml:space="preserve">http://creativecommons.org/licenses/by-sa/3.0/		</v>
    </spb>
    <spb s="0">
      <v xml:space="preserve">Wikipedia	Cia	Wikipedia	travel.state.gov	Tasteatlas	</v>
      <v xml:space="preserve">CC-BY-SA		CC-BY-SA			</v>
      <v xml:space="preserve">http://en.wikipedia.org/wiki/Nicaragua	https://www.cia.gov/library/publications/the-world-factbook/geos/nu.html?Transportation	https://en.wikipedia.org/wiki/Nicaragua	https://travel.state.gov/content/travel/en/international-travel/International-Travel-Country-Information-Pages/Nicaragua.html	https://www.tasteatlas.com/nicaragua	</v>
      <v xml:space="preserve">http://creativecommons.org/licenses/by-sa/3.0/		http://creativecommons.org/licenses/by-sa/3.0/			</v>
    </spb>
    <spb s="0">
      <v xml:space="preserve">Wikipedia	</v>
      <v xml:space="preserve">CC-BY-SA	</v>
      <v xml:space="preserve">http://en.wikipedia.org/wiki/Nicaragua	</v>
      <v xml:space="preserve">http://creativecommons.org/licenses/by-sa/3.0/	</v>
    </spb>
    <spb s="0">
      <v xml:space="preserve">Wikipedia	Cia	</v>
      <v xml:space="preserve">CC-BY-SA		</v>
      <v xml:space="preserve">http://en.wikipedia.org/wiki/Nicaragua	https://www.cia.gov/library/publications/the-world-factbook/geos/nu.html?Transportation	</v>
      <v xml:space="preserve">http://creativecommons.org/licenses/by-sa/3.0/		</v>
    </spb>
    <spb s="0">
      <v xml:space="preserve">Wikipedia	Wikipedia	Cia	travel.state.gov	</v>
      <v xml:space="preserve">CC-BY-SA	CC-BY-SA			</v>
      <v xml:space="preserve">http://en.wikipedia.org/wiki/Nicaragua	http://fr.wikipedia.org/wiki/Nicaragua	https://www.cia.gov/library/publications/the-world-factbook/geos/nu.html?Transportation	https://travel.state.gov/content/travel/en/international-travel/International-Travel-Country-Information-Pages/Nicaragua.html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https://travel.state.gov/content/travel/en/international-travel/International-Travel-Country-Information-Pages/Nicaragua.html	</v>
      <v xml:space="preserve">	</v>
    </spb>
    <spb s="0">
      <v xml:space="preserve">Cia	</v>
      <v xml:space="preserve">	</v>
      <v xml:space="preserve">https://www.cia.gov/library/publications/the-world-factbook/geos/nu.html?Transportation	</v>
      <v xml:space="preserve">	</v>
    </spb>
    <spb s="0">
      <v xml:space="preserve">Wikipedia	Wikidata	</v>
      <v xml:space="preserve">CC-BY-SA		</v>
      <v xml:space="preserve">http://en.wikipedia.org/wiki/Nicaragua	https://www.wikidata.org/wiki/Q811	</v>
      <v xml:space="preserve">http://creativecommons.org/licenses/by-sa/3.0/		</v>
    </spb>
    <spb s="19">
      <v>0</v>
      <v>1271</v>
      <v>1272</v>
      <v>1273</v>
      <v>4</v>
      <v>5</v>
      <v>1273</v>
      <v>1274</v>
      <v>1274</v>
      <v>1275</v>
      <v>1276</v>
      <v>1274</v>
      <v>1274</v>
      <v>1277</v>
      <v>1278</v>
      <v>11</v>
      <v>1271</v>
      <v>1278</v>
      <v>12</v>
      <v>1279</v>
      <v>1278</v>
      <v>13</v>
      <v>14</v>
      <v>15</v>
      <v>1278</v>
      <v>1278</v>
      <v>1276</v>
      <v>1278</v>
      <v>16</v>
      <v>17</v>
      <v>18</v>
      <v>46</v>
      <v>1278</v>
      <v>1278</v>
      <v>1278</v>
      <v>1278</v>
      <v>1278</v>
      <v>1278</v>
      <v>1278</v>
      <v>1278</v>
      <v>1278</v>
      <v>1278</v>
      <v>1278</v>
      <v>19</v>
    </spb>
    <spb s="12">
      <v>2019</v>
      <v>2019</v>
      <v>square km</v>
      <v>per thousand (2018)</v>
      <v>2019</v>
      <v>2019</v>
      <v>2018</v>
      <v>per liter (2016)</v>
      <v>2019</v>
      <v>years (2018)</v>
      <v>2018</v>
      <v>per thousand (2018)</v>
      <v>2019</v>
      <v>2017</v>
      <v>2016</v>
      <v>2019</v>
      <v>2016</v>
      <v>2018</v>
      <v>kilotons per year (2016)</v>
      <v>deaths per 100,000 (2017)</v>
      <v>kWh (2014)</v>
      <v>2014</v>
      <v>2014</v>
      <v>2014</v>
      <v>2014</v>
      <v>2014</v>
      <v>2014</v>
      <v>2015</v>
      <v>2014</v>
      <v>2014</v>
      <v>2010</v>
      <v>2002</v>
      <v>2019</v>
    </spb>
    <spb s="0">
      <v xml:space="preserve">Wikipedia	</v>
      <v xml:space="preserve">Public domain	</v>
      <v xml:space="preserve">http://en.wikipedia.org/wiki/Nicaragua	</v>
      <v xml:space="preserve">http://en.wikipedia.org/wiki/Public_domain	</v>
    </spb>
    <spb s="0">
      <v xml:space="preserve">Wikipedia	Cia	travel.state.gov	</v>
      <v xml:space="preserve">CC-BY-SA			</v>
      <v xml:space="preserve">http://en.wikipedia.org/wiki/Niger	https://www.cia.gov/library/publications/the-world-factbook/geos/ng.html?Transportation	https://travel.state.gov/content/travel/en/international-travel/International-Travel-Country-Information-Pages/Niger.html	</v>
      <v xml:space="preserve">http://creativecommons.org/licenses/by-sa/3.0/			</v>
    </spb>
    <spb s="0">
      <v xml:space="preserve">Wikipedia	Wikipedia	Cia	</v>
      <v xml:space="preserve">CC-BY-SA	CC-BY-SA		</v>
      <v xml:space="preserve">http://en.wikipedia.org/wiki/Niger	http://fr.wikipedia.org/wiki/Niger	https://www.cia.gov/library/publications/the-world-factbook/geos/ng.html?Transportation	</v>
      <v xml:space="preserve">http://creativecommons.org/licenses/by-sa/3.0/	http://creativecommons.org/licenses/by-sa/3.0/		</v>
    </spb>
    <spb s="0">
      <v xml:space="preserve">Wikipedia	Cia	Wikipedia	travel.state.gov	</v>
      <v xml:space="preserve">CC-BY-SA		CC-BY-SA		</v>
      <v xml:space="preserve">http://en.wikipedia.org/wiki/Niger	https://www.cia.gov/library/publications/the-world-factbook/geos/ng.html?Transportation	https://en.wikipedia.org/wiki/Niger	https://travel.state.gov/content/travel/en/international-travel/International-Travel-Country-Information-Pages/Niger.html	</v>
      <v xml:space="preserve">http://creativecommons.org/licenses/by-sa/3.0/		http://creativecommons.org/licenses/by-sa/3.0/		</v>
    </spb>
    <spb s="0">
      <v xml:space="preserve">Wikipedia	</v>
      <v xml:space="preserve">CC-BY-SA	</v>
      <v xml:space="preserve">http://en.wikipedia.org/wiki/Niger	</v>
      <v xml:space="preserve">http://creativecommons.org/licenses/by-sa/3.0/	</v>
    </spb>
    <spb s="0">
      <v xml:space="preserve">Wikipedia	Cia	</v>
      <v xml:space="preserve">CC-BY-SA		</v>
      <v xml:space="preserve">http://en.wikipedia.org/wiki/Niger	https://www.cia.gov/library/publications/the-world-factbook/geos/ng.html?Transportation	</v>
      <v xml:space="preserve">http://creativecommons.org/licenses/by-sa/3.0/		</v>
    </spb>
    <spb s="0">
      <v xml:space="preserve">Wikipedia	Wikipedia	Cia	travel.state.gov	</v>
      <v xml:space="preserve">CC-BY-SA	CC-BY-SA			</v>
      <v xml:space="preserve">http://en.wikipedia.org/wiki/Niger	http://fr.wikipedia.org/wiki/Niger	https://www.cia.gov/library/publications/the-world-factbook/geos/ng.html?Transportation	https://travel.state.gov/content/travel/en/international-travel/International-Travel-Country-Information-Pages/Niger.html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https://travel.state.gov/content/travel/en/international-travel/International-Travel-Country-Information-Pages/Niger.html	</v>
      <v xml:space="preserve">	</v>
    </spb>
    <spb s="0">
      <v xml:space="preserve">Cia	</v>
      <v xml:space="preserve">	</v>
      <v xml:space="preserve">https://www.cia.gov/library/publications/the-world-factbook/geos/ng.html?Transportation	</v>
      <v xml:space="preserve">	</v>
    </spb>
    <spb s="0">
      <v xml:space="preserve">Wikipedia	Wikidata	</v>
      <v xml:space="preserve">CC-BY-SA		</v>
      <v xml:space="preserve">http://en.wikipedia.org/wiki/Niger	https://www.wikidata.org/wiki/Q1032	</v>
      <v xml:space="preserve">http://creativecommons.org/licenses/by-sa/3.0/		</v>
    </spb>
    <spb s="19">
      <v>0</v>
      <v>1283</v>
      <v>1284</v>
      <v>1285</v>
      <v>4</v>
      <v>5</v>
      <v>1285</v>
      <v>1286</v>
      <v>1286</v>
      <v>1287</v>
      <v>1288</v>
      <v>1286</v>
      <v>1286</v>
      <v>1289</v>
      <v>1290</v>
      <v>11</v>
      <v>1283</v>
      <v>1290</v>
      <v>12</v>
      <v>1291</v>
      <v>1290</v>
      <v>13</v>
      <v>14</v>
      <v>15</v>
      <v>1290</v>
      <v>1290</v>
      <v>1288</v>
      <v>1290</v>
      <v>16</v>
      <v>17</v>
      <v>18</v>
      <v>46</v>
      <v>1290</v>
      <v>1290</v>
      <v>1290</v>
      <v>1290</v>
      <v>1290</v>
      <v>1290</v>
      <v>1290</v>
      <v>1290</v>
      <v>1290</v>
      <v>1290</v>
      <v>1290</v>
      <v>19</v>
    </spb>
    <spb s="12">
      <v>2019</v>
      <v>2019</v>
      <v>square km</v>
      <v>per thousand (2018)</v>
      <v>2019</v>
      <v>2019</v>
      <v>2018</v>
      <v>per liter (2016)</v>
      <v>2019</v>
      <v>years (2018)</v>
      <v>1980</v>
      <v>per thousand (2018)</v>
      <v>2019</v>
      <v>2017</v>
      <v>2016</v>
      <v>2019</v>
      <v>2016</v>
      <v>2016</v>
      <v>kilotons per year (2016)</v>
      <v>deaths per 100,000 (2017)</v>
      <v>kWh (2014)</v>
      <v>2014</v>
      <v>2014</v>
      <v>2014</v>
      <v>2014</v>
      <v>2014</v>
      <v>2014</v>
      <v>2015</v>
      <v>2014</v>
      <v>2014</v>
      <v>2017</v>
      <v>2018</v>
      <v>2019</v>
    </spb>
    <spb s="0">
      <v xml:space="preserve">Wikipedia	Cia	travel.state.gov	</v>
      <v xml:space="preserve">CC-BY-SA			</v>
      <v xml:space="preserve">http://en.wikipedia.org/wiki/Nigeria	https://www.cia.gov/library/publications/the-world-factbook/geos/ni.html?Transportation	https://travel.state.gov/content/travel/en/international-travel/International-Travel-Country-Information-Pages/Nigeria.html	</v>
      <v xml:space="preserve">http://creativecommons.org/licenses/by-sa/3.0/			</v>
    </spb>
    <spb s="0">
      <v xml:space="preserve">Wikipedia	Wikipedia	Cia	</v>
      <v xml:space="preserve">CC-BY-SA	CC-BY-SA		</v>
      <v xml:space="preserve">http://es.wikipedia.org/wiki/Nigeria	http://fr.wikipedia.org/wiki/Nigeria	https://www.cia.gov/library/publications/the-world-factbook/geos/ni.html?Transportation	</v>
      <v xml:space="preserve">http://creativecommons.org/licenses/by-sa/3.0/	http://creativecommons.org/licenses/by-sa/3.0/		</v>
    </spb>
    <spb s="0">
      <v xml:space="preserve">Wikipedia	Cia	Wikipedia	travel.state.gov	Sec	Tasteatlas	</v>
      <v xml:space="preserve">CC-BY-SA		CC-BY-SA				</v>
      <v xml:space="preserve">http://en.wikipedia.org/wiki/Nigeria	https://www.cia.gov/library/publications/the-world-factbook/geos/ni.html?Transportation	https://en.wikipedia.org/wiki/Nigeria	https://travel.state.gov/content/travel/en/international-travel/International-Travel-Country-Information-Pages/Nigeria.html	https://www.sec.gov/cgi-bin/browse-edgar?action=getcompany&amp;CIK=0000894529	https://www.tasteatlas.com/nigeria	</v>
      <v xml:space="preserve">http://creativecommons.org/licenses/by-sa/3.0/		http://creativecommons.org/licenses/by-sa/3.0/				</v>
    </spb>
    <spb s="0">
      <v xml:space="preserve">Wikipedia	</v>
      <v xml:space="preserve">CC-BY-SA	</v>
      <v xml:space="preserve">http://en.wikipedia.org/wiki/Nigeria	</v>
      <v xml:space="preserve">http://creativecommons.org/licenses/by-sa/3.0/	</v>
    </spb>
    <spb s="0">
      <v xml:space="preserve">Wikipedia	Cia	</v>
      <v xml:space="preserve">CC-BY-SA		</v>
      <v xml:space="preserve">http://en.wikipedia.org/wiki/Nigeria	https://www.cia.gov/library/publications/the-world-factbook/geos/ni.html?Transportation	</v>
      <v xml:space="preserve">http://creativecommons.org/licenses/by-sa/3.0/		</v>
    </spb>
    <spb s="0">
      <v xml:space="preserve">Cia	</v>
      <v xml:space="preserve">	</v>
      <v xml:space="preserve">https://www.cia.gov/library/publications/the-world-factbook/geos/ni.html?Transportation	</v>
      <v xml:space="preserve">	</v>
    </spb>
    <spb s="0">
      <v xml:space="preserve">Wikipedia	Wikipedia	Cia	travel.state.gov	</v>
      <v xml:space="preserve">CC-BY-SA	CC-BY-SA			</v>
      <v xml:space="preserve">http://en.wikipedia.org/wiki/Nigeria	http://fr.wikipedia.org/wiki/Nigeria	https://www.cia.gov/library/publications/the-world-factbook/geos/ni.html?Transportation	https://travel.state.gov/content/travel/en/international-travel/International-Travel-Country-Information-Pages/Nigeria.html	</v>
      <v xml:space="preserve">http://creativecommons.org/licenses/by-sa/3.0/	http://creativecommons.org/licenses/by-sa/3.0/			</v>
    </spb>
    <spb s="25">
      <v>0</v>
      <v>1294</v>
      <v>1295</v>
      <v>1296</v>
      <v>4</v>
      <v>5</v>
      <v>1296</v>
      <v>1297</v>
      <v>1297</v>
      <v>1298</v>
      <v>1297</v>
      <v>1297</v>
      <v>1299</v>
      <v>11</v>
      <v>1294</v>
      <v>1299</v>
      <v>12</v>
      <v>1297</v>
      <v>1299</v>
      <v>13</v>
      <v>14</v>
      <v>15</v>
      <v>1299</v>
      <v>1299</v>
      <v>1300</v>
      <v>1299</v>
      <v>16</v>
      <v>17</v>
      <v>18</v>
      <v>46</v>
      <v>1299</v>
      <v>1294</v>
      <v>1299</v>
      <v>1299</v>
      <v>1299</v>
      <v>1299</v>
      <v>1299</v>
      <v>1299</v>
      <v>1299</v>
      <v>1299</v>
      <v>1299</v>
      <v>1299</v>
      <v>19</v>
    </spb>
    <spb s="14">
      <v>2019</v>
      <v>2019</v>
      <v>square km</v>
      <v>per thousand (2018)</v>
      <v>2019</v>
      <v>2019</v>
      <v>2018</v>
      <v>per liter (2016)</v>
      <v>2019</v>
      <v>years (2018)</v>
      <v>2013</v>
      <v>per thousand (2018)</v>
      <v>2019</v>
      <v>2017</v>
      <v>2016</v>
      <v>2019</v>
      <v>2016</v>
      <v>2018</v>
      <v>kilotons per year (2016)</v>
      <v>deaths per 100,000 (2017)</v>
      <v>kWh (2014)</v>
      <v>2014</v>
      <v>2019</v>
      <v>2009</v>
      <v>2009</v>
      <v>2009</v>
      <v>2009</v>
      <v>2009</v>
      <v>2015</v>
      <v>2009</v>
      <v>2009</v>
      <v>2016</v>
      <v>2011</v>
      <v>2019</v>
    </spb>
    <spb s="0">
      <v xml:space="preserve">Wikipedia	</v>
      <v xml:space="preserve">Public domain	</v>
      <v xml:space="preserve">http://sv.wikipedia.org/wiki/Nigeria	</v>
      <v xml:space="preserve">http://en.wikipedia.org/wiki/Public_domain	</v>
    </spb>
    <spb s="0">
      <v xml:space="preserve">Wikipedia	travel.state.gov	</v>
      <v xml:space="preserve">CC-BY-SA		</v>
      <v xml:space="preserve">http://en.wikipedia.org/wiki/North_Korea	https://travel.state.gov/content/travel/en/international-travel/International-Travel-Country-Information-Pages/KoreaDemocraticPeoplesRepublicof.html	</v>
      <v xml:space="preserve">http://creativecommons.org/licenses/by-sa/3.0/		</v>
    </spb>
    <spb s="0">
      <v xml:space="preserve">Cia	</v>
      <v xml:space="preserve">	</v>
      <v xml:space="preserve">https://www.cia.gov/library/publications/the-world-factbook/geos/kn.html?Transportation	</v>
      <v xml:space="preserve">	</v>
    </spb>
    <spb s="0">
      <v xml:space="preserve">Wikipedia	Wikipedia	travel.state.gov	</v>
      <v xml:space="preserve">CC-BY-SA	CC-BY-SA		</v>
      <v xml:space="preserve">http://en.wikipedia.org/wiki/North_Korea	https://en.wikipedia.org/wiki/North_Korea	https://travel.state.gov/content/travel/en/international-travel/International-Travel-Country-Information-Pages/KoreaDemocraticPeoplesRepublicof.html	</v>
      <v xml:space="preserve">http://creativecommons.org/licenses/by-sa/3.0/	http://creativecommons.org/licenses/by-sa/3.0/		</v>
    </spb>
    <spb s="0">
      <v xml:space="preserve">Wikipedia	</v>
      <v xml:space="preserve">CC-BY-SA	</v>
      <v xml:space="preserve">http://en.wikipedia.org/wiki/North_Korea	</v>
      <v xml:space="preserve">http://creativecommons.org/licenses/by-sa/3.0/	</v>
    </spb>
    <spb s="0">
      <v xml:space="preserve">Wikipedia	Cia	</v>
      <v xml:space="preserve">CC-BY-SA		</v>
      <v xml:space="preserve">http://en.wikipedia.org/wiki/North_Korea	https://www.cia.gov/library/publications/the-world-factbook/geos/kn.html?Transportation	</v>
      <v xml:space="preserve">http://creativecommons.org/licenses/by-sa/3.0/		</v>
    </spb>
    <spb s="0">
      <v xml:space="preserve">Wikipedia	Cia	travel.state.gov	</v>
      <v xml:space="preserve">CC-BY-SA			</v>
      <v xml:space="preserve">http://en.wikipedia.org/wiki/North_Korea	https://www.cia.gov/library/publications/the-world-factbook/geos/kn.html?Transportation	https://travel.state.gov/content/travel/en/international-travel/International-Travel-Country-Information-Pages/KoreaDemocraticPeoplesRepublicof.html	</v>
      <v xml:space="preserve">http://creativecommons.org/licenses/by-sa/3.0/			</v>
    </spb>
    <spb s="0">
      <v xml:space="preserve">Wikipedia	Wikidata	</v>
      <v xml:space="preserve">CC-BY-SA		</v>
      <v xml:space="preserve">http://en.wikipedia.org/wiki/North_Korea	https://www.wikidata.org/wiki/Q423	</v>
      <v xml:space="preserve">http://creativecommons.org/licenses/by-sa/3.0/		</v>
    </spb>
    <spb s="112">
      <v>1304</v>
      <v>1305</v>
      <v>1306</v>
      <v>4</v>
      <v>5</v>
      <v>1306</v>
      <v>1307</v>
      <v>1307</v>
      <v>1308</v>
      <v>1309</v>
      <v>1307</v>
      <v>11</v>
      <v>1309</v>
      <v>12</v>
      <v>1310</v>
      <v>13</v>
      <v>14</v>
      <v>15</v>
      <v>1305</v>
      <v>1305</v>
      <v>1309</v>
      <v>1305</v>
      <v>16</v>
      <v>17</v>
      <v>18</v>
      <v>46</v>
      <v>1305</v>
      <v>1305</v>
      <v>1305</v>
      <v>19</v>
    </spb>
    <spb s="2">
      <v>60</v>
      <v>Name</v>
      <v>LearnMoreOnLink</v>
    </spb>
    <spb s="66">
      <v>2018</v>
      <v>square km</v>
      <v>per thousand (2018)</v>
      <v>2019</v>
      <v>2018</v>
      <v>per liter (2016)</v>
      <v>years (2018)</v>
      <v>per thousand (2018)</v>
      <v>2019</v>
      <v>2017</v>
      <v>2016</v>
      <v>2019</v>
      <v>2016</v>
      <v>2017</v>
      <v>kilotons per year (2016)</v>
      <v>deaths per 100,000 (2017)</v>
      <v>kWh (2014)</v>
      <v>2014</v>
      <v>2018</v>
      <v>2018</v>
      <v>2019</v>
    </spb>
    <spb s="0">
      <v xml:space="preserve">Wikipedia	Wikipedia	travel.state.gov	</v>
      <v xml:space="preserve">CC-BY-SA	CC-BY-SA		</v>
      <v xml:space="preserve">http://en.wikipedia.org/wiki/Republic_of_Macedonia	http://en.wikipedia.org/wiki/North_Macedonia	https://travel.state.gov/content/travel/en/international-travel/International-Travel-Country-Information-Pages/Macedonia.html	</v>
      <v xml:space="preserve">http://creativecommons.org/licenses/by-sa/3.0/	http://creativecommons.org/licenses/by-sa/3.0/		</v>
    </spb>
    <spb s="0">
      <v xml:space="preserve">Wikipedia	Cia	</v>
      <v xml:space="preserve">CC-BY-SA		</v>
      <v xml:space="preserve">http://en.wikipedia.org/wiki/North_Macedonia	https://www.cia.gov/library/publications/the-world-factbook/geos/mk.html?Transportation	</v>
      <v xml:space="preserve">http://creativecommons.org/licenses/by-sa/3.0/		</v>
    </spb>
    <spb s="0">
      <v xml:space="preserve">Wikipedia	</v>
      <v xml:space="preserve">CC-BY-SA	</v>
      <v xml:space="preserve">https://en.wikipedia.org/wiki/North_Macedonia	</v>
      <v xml:space="preserve">http://creativecommons.org/licenses/by-sa/3.0/	</v>
    </spb>
    <spb s="0">
      <v xml:space="preserve">Wikipedia	</v>
      <v xml:space="preserve">CC-BY-SA	</v>
      <v xml:space="preserve">http://en.wikipedia.org/wiki/North_Macedonia	</v>
      <v xml:space="preserve">http://creativecommons.org/licenses/by-sa/3.0/	</v>
    </spb>
    <spb s="0">
      <v xml:space="preserve">Wikipedia	Wikipedia	</v>
      <v xml:space="preserve">CC-BY-SA	CC-BY-SA	</v>
      <v xml:space="preserve">http://en.wikipedia.org/wiki/Republic_of_Macedonia	http://en.wikipedia.org/wiki/North_Macedonia	</v>
      <v xml:space="preserve">http://creativecommons.org/licenses/by-sa/3.0/	http://creativecommons.org/licenses/by-sa/3.0/	</v>
    </spb>
    <spb s="0">
      <v xml:space="preserve">Wikipedia	Wikipedia	Cia	Wikipedia	travel.state.gov	</v>
      <v xml:space="preserve">CC-BY-SA	CC-BY-SA		CC-BY-SA		</v>
      <v xml:space="preserve">http://en.wikipedia.org/wiki/Republic_of_Macedonia	http://en.wikipedia.org/wiki/North_Macedonia	https://www.cia.gov/library/publications/the-world-factbook/geos/mk.html?Transportation	https://en.wikipedia.org/wiki/North_Macedonia	https://travel.state.gov/content/travel/en/international-travel/International-Travel-Country-Information-Pages/Macedonia.html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https://travel.state.gov/content/travel/en/international-travel/International-Travel-Country-Information-Pages/Macedonia.html	</v>
      <v xml:space="preserve">	</v>
    </spb>
    <spb s="0">
      <v xml:space="preserve">Wikipedia	Wikipedia	Wikipedia	</v>
      <v xml:space="preserve">CC-BY-SA	CC-BY-SA	CC-BY-SA	</v>
      <v xml:space="preserve">http://en.wikipedia.org/wiki/Republic_of_Macedonia	http://en.wikipedia.org/wiki/North_Macedonia	http://tg.wikipedia.org/wiki/Мақдуния	</v>
      <v xml:space="preserve">http://creativecommons.org/licenses/by-sa/3.0/	http://creativecommons.org/licenses/by-sa/3.0/	http://creativecommons.org/licenses/by-sa/3.0/	</v>
    </spb>
    <spb s="0">
      <v xml:space="preserve">Cia	</v>
      <v xml:space="preserve">	</v>
      <v xml:space="preserve">https://www.cia.gov/library/publications/the-world-factbook/geos/mk.html?Transportation	</v>
      <v xml:space="preserve">	</v>
    </spb>
    <spb s="113">
      <v>1314</v>
      <v>1315</v>
      <v>1316</v>
      <v>1317</v>
      <v>1316</v>
      <v>1318</v>
      <v>1318</v>
      <v>1319</v>
      <v>1317</v>
      <v>1320</v>
      <v>1321</v>
      <v>1319</v>
      <v>1322</v>
    </spb>
    <spb s="2">
      <v>61</v>
      <v>Name</v>
      <v>LearnMoreOnLink</v>
    </spb>
    <spb s="114">
      <v>2013</v>
      <v>square km</v>
      <v>2021</v>
      <v>2015</v>
    </spb>
    <spb s="0">
      <v xml:space="preserve">Wikipedia	</v>
      <v xml:space="preserve">Public domain	</v>
      <v xml:space="preserve">http://en.wikipedia.org/wiki/North_Macedonia	</v>
      <v xml:space="preserve">http://en.wikipedia.org/wiki/Public_domain	</v>
    </spb>
    <spb s="0">
      <v xml:space="preserve">Wikipedia	Cia	</v>
      <v xml:space="preserve">CC-BY-SA		</v>
      <v xml:space="preserve">http://en.wikipedia.org/wiki/Northern_Mariana_Islands	https://www.cia.gov/library/publications/the-world-factbook/geos/cq.html?Transportation	</v>
      <v xml:space="preserve">http://creativecommons.org/licenses/by-sa/3.0/		</v>
    </spb>
    <spb s="0">
      <v xml:space="preserve">Wikipedia	Wikipedia	Cia	</v>
      <v xml:space="preserve">CC-BY-SA	CC-BY-SA		</v>
      <v xml:space="preserve">http://en.wikipedia.org/wiki/Northern_Mariana_Islands	http://es.wikipedia.org/wiki/Islas_Marianas_del_Norte	https://www.cia.gov/library/publications/the-world-factbook/geos/cq.html?Transportation	</v>
      <v xml:space="preserve">http://creativecommons.org/licenses/by-sa/3.0/	http://creativecommons.org/licenses/by-sa/3.0/		</v>
    </spb>
    <spb s="0">
      <v xml:space="preserve">Wikipedia	Wikipedia	</v>
      <v xml:space="preserve">CC-BY-SA	CC-BY-SA	</v>
      <v xml:space="preserve">http://en.wikipedia.org/wiki/Northern_Mariana_Islands	https://en.wikipedia.org/wiki/Northern_Mariana_Islands	</v>
      <v xml:space="preserve">http://creativecommons.org/licenses/by-sa/3.0/	http://creativecommons.org/licenses/by-sa/3.0/	</v>
    </spb>
    <spb s="0">
      <v xml:space="preserve">Wikipedia	</v>
      <v xml:space="preserve">CC-BY-SA	</v>
      <v xml:space="preserve">http://en.wikipedia.org/wiki/Northern_Mariana_Islands	</v>
      <v xml:space="preserve">http://creativecommons.org/licenses/by-sa/3.0/	</v>
    </spb>
    <spb s="0">
      <v xml:space="preserve">Wikipedia	Wikipedia	</v>
      <v xml:space="preserve">CC-BY-SA	CC-BY-SA	</v>
      <v xml:space="preserve">http://en.wikipedia.org/wiki/Northern_Mariana_Islands	http://en.wikipedia.org/wiki/Extreme_points_of_the_Northern_Mariana_Islands	</v>
      <v xml:space="preserve">http://creativecommons.org/licenses/by-sa/3.0/	http://creativecommons.org/licenses/by-sa/3.0/	</v>
    </spb>
    <spb s="0">
      <v xml:space="preserve">Cia	</v>
      <v xml:space="preserve">	</v>
      <v xml:space="preserve">https://www.cia.gov/library/publications/the-world-factbook/geos/cq.html?Transportation	</v>
      <v xml:space="preserve">	</v>
    </spb>
    <spb s="115">
      <v>1327</v>
      <v>1328</v>
      <v>1329</v>
      <v>5</v>
      <v>1329</v>
      <v>1330</v>
      <v>1330</v>
      <v>1330</v>
      <v>1327</v>
      <v>1331</v>
      <v>14</v>
      <v>1332</v>
      <v>1327</v>
      <v>1332</v>
      <v>16</v>
    </spb>
    <spb s="2">
      <v>62</v>
      <v>Name</v>
      <v>LearnMoreOnLink</v>
    </spb>
    <spb s="116">
      <v>2018</v>
      <v>square km</v>
      <v>2019</v>
      <v>2019</v>
      <v>2016</v>
      <v>2016</v>
      <v>1999</v>
    </spb>
    <spb s="0">
      <v xml:space="preserve">Wikipedia	Cia	travel.state.gov	</v>
      <v xml:space="preserve">CC-BY-SA			</v>
      <v xml:space="preserve">http://en.wikipedia.org/wiki/Norway	https://www.cia.gov/library/publications/the-world-factbook/geos/no.html?Transportation	https://travel.state.gov/content/travel/en/international-travel/International-Travel-Country-Information-Pages/Norway.html	</v>
      <v xml:space="preserve">http://creativecommons.org/licenses/by-sa/3.0/			</v>
    </spb>
    <spb s="0">
      <v xml:space="preserve">Wikipedia	Cia	</v>
      <v xml:space="preserve">CC-BY-SA		</v>
      <v xml:space="preserve">http://es.wikipedia.org/wiki/Noruega	https://www.cia.gov/library/publications/the-world-factbook/geos/no.html?Transportation	</v>
      <v xml:space="preserve">http://creativecommons.org/licenses/by-sa/3.0/		</v>
    </spb>
    <spb s="0">
      <v xml:space="preserve">Wikipedia	Wikipedia	Cia	travel.state.gov	Sec	</v>
      <v xml:space="preserve">CC-BY-SA	CC-BY-SA				</v>
      <v xml:space="preserve">http://en.wikipedia.org/wiki/Norway	https://en.wikipedia.org/wiki/Norway	https://www.cia.gov/library/publications/the-world-factbook/geos/no.html?Transportation	https://travel.state.gov/content/travel/en/international-travel/International-Travel-Country-Information-Pages/Norway.html	https://www.sec.gov/cgi-bin/browse-edgar?action=getcompany&amp;CIK=0001908293	</v>
      <v xml:space="preserve">http://creativecommons.org/licenses/by-sa/3.0/	http://creativecommons.org/licenses/by-sa/3.0/				</v>
    </spb>
    <spb s="0">
      <v xml:space="preserve">Wikipedia	</v>
      <v xml:space="preserve">CC-BY-SA	</v>
      <v xml:space="preserve">http://en.wikipedia.org/wiki/Norway	</v>
      <v xml:space="preserve">http://creativecommons.org/licenses/by-sa/3.0/	</v>
    </spb>
    <spb s="0">
      <v xml:space="preserve">Wikipedia	Cia	</v>
      <v xml:space="preserve">CC-BY-SA		</v>
      <v xml:space="preserve">http://en.wikipedia.org/wiki/Norway	https://www.cia.gov/library/publications/the-world-factbook/geos/no.html?Transportation	</v>
      <v xml:space="preserve">http://creativecommons.org/licenses/by-sa/3.0/		</v>
    </spb>
    <spb s="0">
      <v xml:space="preserve">Cia	</v>
      <v xml:space="preserve">	</v>
      <v xml:space="preserve">https://www.cia.gov/library/publications/the-world-factbook/geos/no.html?Transportation	</v>
      <v xml:space="preserve">	</v>
    </spb>
    <spb s="0">
      <v xml:space="preserve">Wikipedia	Wikipedia	</v>
      <v xml:space="preserve">CC-BY-SA	CC-BY-SA	</v>
      <v xml:space="preserve">http://en.wikipedia.org/wiki/Norway	http://te.wikipedia.org/wiki/నరవ	</v>
      <v xml:space="preserve">http://creativecommons.org/licenses/by-sa/3.0/	http://creativecommons.org/licenses/by-sa/3.0/	</v>
    </spb>
    <spb s="26">
      <v>0</v>
      <v>1336</v>
      <v>1337</v>
      <v>1338</v>
      <v>4</v>
      <v>5</v>
      <v>1338</v>
      <v>1339</v>
      <v>1339</v>
      <v>1340</v>
      <v>1338</v>
      <v>1339</v>
      <v>1339</v>
      <v>1341</v>
      <v>11</v>
      <v>1336</v>
      <v>1341</v>
      <v>12</v>
      <v>1342</v>
      <v>1341</v>
      <v>13</v>
      <v>14</v>
      <v>15</v>
      <v>1341</v>
      <v>1341</v>
      <v>1338</v>
      <v>1341</v>
      <v>16</v>
      <v>17</v>
      <v>18</v>
      <v>46</v>
      <v>1341</v>
      <v>1336</v>
      <v>1341</v>
      <v>1341</v>
      <v>1341</v>
      <v>1341</v>
      <v>1341</v>
      <v>1341</v>
      <v>1341</v>
      <v>1341</v>
      <v>1341</v>
      <v>1341</v>
      <v>19</v>
    </spb>
    <spb s="0">
      <v xml:space="preserve">Wikipedia	Cia	travel.state.gov	</v>
      <v xml:space="preserve">CC-BY-SA			</v>
      <v xml:space="preserve">http://en.wikipedia.org/wiki/Oman	https://www.cia.gov/library/publications/the-world-factbook/geos/mu.html?Transportation	https://travel.state.gov/content/travel/en/international-travel/International-Travel-Country-Information-Pages/Oman.html	</v>
      <v xml:space="preserve">http://creativecommons.org/licenses/by-sa/3.0/			</v>
    </spb>
    <spb s="0">
      <v xml:space="preserve">Wikipedia	Wikipedia	Cia	</v>
      <v xml:space="preserve">CC-BY-SA	CC-BY-SA		</v>
      <v xml:space="preserve">http://en.wikipedia.org/wiki/Oman	http://fr.wikipedia.org/wiki/Oman	https://www.cia.gov/library/publications/the-world-factbook/geos/mu.html?Transportation	</v>
      <v xml:space="preserve">http://creativecommons.org/licenses/by-sa/3.0/	http://creativecommons.org/licenses/by-sa/3.0/		</v>
    </spb>
    <spb s="0">
      <v xml:space="preserve">Wikipedia	Cia	Wikipedia	travel.state.gov	Sec	</v>
      <v xml:space="preserve">CC-BY-SA		CC-BY-SA			</v>
      <v xml:space="preserve">http://en.wikipedia.org/wiki/Oman	https://www.cia.gov/library/publications/the-world-factbook/geos/mu.html?Transportation	https://en.wikipedia.org/wiki/Oman	https://travel.state.gov/content/travel/en/international-travel/International-Travel-Country-Information-Pages/Oman.html	https://www.sec.gov/cgi-bin/browse-edgar?action=getcompany&amp;CIK=0001808127	</v>
      <v xml:space="preserve">http://creativecommons.org/licenses/by-sa/3.0/		http://creativecommons.org/licenses/by-sa/3.0/			</v>
    </spb>
    <spb s="0">
      <v xml:space="preserve">Wikipedia	</v>
      <v xml:space="preserve">CC-BY-SA	</v>
      <v xml:space="preserve">http://en.wikipedia.org/wiki/Oman	</v>
      <v xml:space="preserve">http://creativecommons.org/licenses/by-sa/3.0/	</v>
    </spb>
    <spb s="0">
      <v xml:space="preserve">Wikipedia	Cia	</v>
      <v xml:space="preserve">CC-BY-SA		</v>
      <v xml:space="preserve">http://en.wikipedia.org/wiki/Oman	https://www.cia.gov/library/publications/the-world-factbook/geos/mu.html?Transportation	</v>
      <v xml:space="preserve">http://creativecommons.org/licenses/by-sa/3.0/		</v>
    </spb>
    <spb s="0">
      <v xml:space="preserve">travel.state.gov	</v>
      <v xml:space="preserve">	</v>
      <v xml:space="preserve">https://travel.state.gov/content/travel/en/international-travel/International-Travel-Country-Information-Pages/Oman.html	</v>
      <v xml:space="preserve">	</v>
    </spb>
    <spb s="0">
      <v xml:space="preserve">Cia	</v>
      <v xml:space="preserve">	</v>
      <v xml:space="preserve">https://www.cia.gov/library/publications/the-world-factbook/geos/mu.html?Transportation	</v>
      <v xml:space="preserve">	</v>
    </spb>
    <spb s="0">
      <v xml:space="preserve">Wikipedia	Wikipedia	Cia	Wikipedia	travel.state.gov	Sec	</v>
      <v xml:space="preserve">CC-BY-SA	CC-BY-SA		CC-BY-SA			</v>
      <v xml:space="preserve">http://en.wikipedia.org/wiki/Oman	http://fr.wikipedia.org/wiki/Oman	https://www.cia.gov/library/publications/the-world-factbook/geos/mu.html?Transportation	https://en.wikipedia.org/wiki/Oman	https://travel.state.gov/content/travel/en/international-travel/International-Travel-Country-Information-Pages/Oman.html	https://www.sec.gov/cgi-bin/browse-edgar?action=getcompany&amp;CIK=0001808127	</v>
      <v xml:space="preserve">http://creativecommons.org/licenses/by-sa/3.0/	http://creativecommons.org/licenses/by-sa/3.0/		http://creativecommons.org/licenses/by-sa/3.0/			</v>
    </spb>
    <spb s="117">
      <v>0</v>
      <v>1344</v>
      <v>1345</v>
      <v>1346</v>
      <v>4</v>
      <v>1346</v>
      <v>1347</v>
      <v>1347</v>
      <v>1348</v>
      <v>1347</v>
      <v>1347</v>
      <v>1349</v>
      <v>1350</v>
      <v>11</v>
      <v>1344</v>
      <v>1350</v>
      <v>12</v>
      <v>1347</v>
      <v>1350</v>
      <v>13</v>
      <v>14</v>
      <v>15</v>
      <v>1350</v>
      <v>1350</v>
      <v>1351</v>
      <v>1350</v>
      <v>16</v>
      <v>17</v>
      <v>18</v>
      <v>46</v>
      <v>1350</v>
      <v>1344</v>
      <v>1350</v>
      <v>1350</v>
      <v>1350</v>
      <v>19</v>
    </spb>
    <spb s="30">
      <v>2019</v>
      <v>2019</v>
      <v>square km</v>
      <v>per thousand (2018)</v>
      <v>2021</v>
      <v>2019</v>
      <v>2018</v>
      <v>per liter (2016)</v>
      <v>2019</v>
      <v>years (2018)</v>
      <v>2013</v>
      <v>per thousand (2018)</v>
      <v>2019</v>
      <v>2017</v>
      <v>2016</v>
      <v>2019</v>
      <v>2016</v>
      <v>2018</v>
      <v>kilotons per year (2016)</v>
      <v>deaths per 100,000 (2017)</v>
      <v>kWh (2014)</v>
      <v>2014</v>
      <v>2019</v>
      <v>2015</v>
      <v>2018</v>
      <v>2018</v>
      <v>2019</v>
    </spb>
    <spb s="0">
      <v xml:space="preserve">Wikipedia	</v>
      <v xml:space="preserve">Public domain	</v>
      <v xml:space="preserve">http://en.wikipedia.org/wiki/Oman	</v>
      <v xml:space="preserve">http://en.wikipedia.org/wiki/Public_domain	</v>
    </spb>
    <spb s="0">
      <v xml:space="preserve">Wikipedia	travel.state.gov	</v>
      <v xml:space="preserve">CC-BY-SA		</v>
      <v xml:space="preserve">http://en.wikipedia.org/wiki/Pakistan	https://travel.state.gov/content/travel/en/international-travel/International-Travel-Country-Information-Pages/Pakistan.html	</v>
      <v xml:space="preserve">http://creativecommons.org/licenses/by-sa/3.0/		</v>
    </spb>
    <spb s="0">
      <v xml:space="preserve">Cia	</v>
      <v xml:space="preserve">	</v>
      <v xml:space="preserve">https://www.cia.gov/library/publications/the-world-factbook/geos/pk.html?Transportation	</v>
      <v xml:space="preserve">	</v>
    </spb>
    <spb s="0">
      <v xml:space="preserve">Wikipedia	Cia	Wikipedia	travel.state.gov	</v>
      <v xml:space="preserve">CC-BY-SA		CC-BY-SA		</v>
      <v xml:space="preserve">http://en.wikipedia.org/wiki/Pakistan	https://www.cia.gov/library/publications/the-world-factbook/geos/pk.html?Transportation	https://en.wikipedia.org/wiki/Pakistan	https://travel.state.gov/content/travel/en/international-travel/International-Travel-Country-Information-Pages/Pakistan.html	</v>
      <v xml:space="preserve">http://creativecommons.org/licenses/by-sa/3.0/		http://creativecommons.org/licenses/by-sa/3.0/		</v>
    </spb>
    <spb s="0">
      <v xml:space="preserve">Wikipedia	</v>
      <v xml:space="preserve">CC-BY-SA	</v>
      <v xml:space="preserve">http://en.wikipedia.org/wiki/Pakistan	</v>
      <v xml:space="preserve">http://creativecommons.org/licenses/by-sa/3.0/	</v>
    </spb>
    <spb s="0">
      <v xml:space="preserve">Wikipedia	Cia	</v>
      <v xml:space="preserve">CC-BY-SA		</v>
      <v xml:space="preserve">http://en.wikipedia.org/wiki/Pakistan	https://www.cia.gov/library/publications/the-world-factbook/geos/pk.html?Transportation	</v>
      <v xml:space="preserve">http://creativecommons.org/licenses/by-sa/3.0/		</v>
    </spb>
    <spb s="0">
      <v xml:space="preserve">Wikipedia	Cia	travel.state.gov	</v>
      <v xml:space="preserve">CC-BY-SA			</v>
      <v xml:space="preserve">http://en.wikipedia.org/wiki/Pakistan	https://www.cia.gov/library/publications/the-world-factbook/geos/pk.html?Transportation	https://travel.state.gov/content/travel/en/international-travel/International-Travel-Country-Information-Pages/Pakistan.html	</v>
      <v xml:space="preserve">http://creativecommons.org/licenses/by-sa/3.0/			</v>
    </spb>
    <spb s="0">
      <v xml:space="preserve">Wikipedia	Wikipedia	Cia	Wikipedia	travel.state.gov	</v>
      <v xml:space="preserve">CC-BY-SA	CC-BY-SA		CC-BY-SA		</v>
      <v xml:space="preserve">http://en.wikipedia.org/wiki/Pakistan	http://fr.wikipedia.org/wiki/Pakistan	https://www.cia.gov/library/publications/the-world-factbook/geos/pk.html?Transportation	https://en.wikipedia.org/wiki/Pakistan	https://travel.state.gov/content/travel/en/international-travel/International-Travel-Country-Information-Pages/Pakistan.html	</v>
      <v xml:space="preserve">http://creativecommons.org/licenses/by-sa/3.0/	http://creativecommons.org/licenses/by-sa/3.0/		http://creativecommons.org/licenses/by-sa/3.0/		</v>
    </spb>
    <spb s="25">
      <v>0</v>
      <v>1355</v>
      <v>1356</v>
      <v>1357</v>
      <v>4</v>
      <v>5</v>
      <v>1357</v>
      <v>1358</v>
      <v>1358</v>
      <v>1359</v>
      <v>1358</v>
      <v>1358</v>
      <v>1356</v>
      <v>11</v>
      <v>1360</v>
      <v>1356</v>
      <v>12</v>
      <v>1358</v>
      <v>1356</v>
      <v>13</v>
      <v>14</v>
      <v>15</v>
      <v>1356</v>
      <v>1356</v>
      <v>1361</v>
      <v>1356</v>
      <v>16</v>
      <v>17</v>
      <v>18</v>
      <v>46</v>
      <v>1356</v>
      <v>1360</v>
      <v>1356</v>
      <v>1356</v>
      <v>1356</v>
      <v>1356</v>
      <v>1356</v>
      <v>1356</v>
      <v>1356</v>
      <v>1356</v>
      <v>1356</v>
      <v>1356</v>
      <v>19</v>
    </spb>
    <spb s="14">
      <v>2019</v>
      <v>2017</v>
      <v>square km</v>
      <v>per thousand (2018)</v>
      <v>2019</v>
      <v>2019</v>
      <v>2018</v>
      <v>per liter (2016)</v>
      <v>2019</v>
      <v>years (2018)</v>
      <v>2011</v>
      <v>per thousand (2018)</v>
      <v>2019</v>
      <v>2017</v>
      <v>2016</v>
      <v>2019</v>
      <v>2016</v>
      <v>2018</v>
      <v>kilotons per year (2016)</v>
      <v>deaths per 100,000 (2017)</v>
      <v>kWh (2014)</v>
      <v>2014</v>
      <v>2016</v>
      <v>2015</v>
      <v>2015</v>
      <v>2015</v>
      <v>2015</v>
      <v>2015</v>
      <v>2015</v>
      <v>2015</v>
      <v>2015</v>
      <v>2018</v>
      <v>2018</v>
      <v>2019</v>
    </spb>
    <spb s="0">
      <v xml:space="preserve">Wikipedia	</v>
      <v xml:space="preserve">Public domain	</v>
      <v xml:space="preserve">http://en.wikipedia.org/wiki/Pakistan	</v>
      <v xml:space="preserve">http://en.wikipedia.org/wiki/Public_domain	</v>
    </spb>
    <spb s="0">
      <v xml:space="preserve">Wikipedia	Cia	travel.state.gov	</v>
      <v xml:space="preserve">CC-BY-SA			</v>
      <v xml:space="preserve">http://en.wikipedia.org/wiki/Palau	https://www.cia.gov/library/publications/the-world-factbook/geos/ps.html?Transportation	https://travel.state.gov/content/travel/en/international-travel/International-Travel-Country-Information-Pages/Palau.html	</v>
      <v xml:space="preserve">http://creativecommons.org/licenses/by-sa/3.0/			</v>
    </spb>
    <spb s="0">
      <v xml:space="preserve">Wikipedia	Wikipedia	Wikipedia	Wikipedia	Cia	</v>
      <v xml:space="preserve">CC-BY-SA	CC-BY-SA	CC-BY-SA	CC-BY-SA		</v>
      <v xml:space="preserve">http://en.wikipedia.org/wiki/Palau	http://de.wikipedia.org/wiki/Palau	http://es.wikipedia.org/wiki/Palaos	http://fr.wikipedia.org/wiki/Palaos	https://www.cia.gov/library/publications/the-world-factbook/geos/ps.html?Transportation	</v>
      <v xml:space="preserve">http://creativecommons.org/licenses/by-sa/3.0/	http://creativecommons.org/licenses/by-sa/3.0/	http://creativecommons.org/licenses/by-sa/3.0/	http://creativecommons.org/licenses/by-sa/3.0/		</v>
    </spb>
    <spb s="0">
      <v xml:space="preserve">Wikipedia	Wikipedia	travel.state.gov	</v>
      <v xml:space="preserve">CC-BY-SA	CC-BY-SA		</v>
      <v xml:space="preserve">http://en.wikipedia.org/wiki/Palau	https://en.wikipedia.org/wiki/Palau	https://travel.state.gov/content/travel/en/international-travel/International-Travel-Country-Information-Pages/Palau.html	</v>
      <v xml:space="preserve">http://creativecommons.org/licenses/by-sa/3.0/	http://creativecommons.org/licenses/by-sa/3.0/		</v>
    </spb>
    <spb s="0">
      <v xml:space="preserve">Wikipedia	</v>
      <v xml:space="preserve">CC-BY-SA	</v>
      <v xml:space="preserve">http://en.wikipedia.org/wiki/Palau	</v>
      <v xml:space="preserve">http://creativecommons.org/licenses/by-sa/3.0/	</v>
    </spb>
    <spb s="0">
      <v xml:space="preserve">Wikipedia	Cia	</v>
      <v xml:space="preserve">CC-BY-SA		</v>
      <v xml:space="preserve">http://en.wikipedia.org/wiki/Palau	https://www.cia.gov/library/publications/the-world-factbook/geos/ps.html?Transportation	</v>
      <v xml:space="preserve">http://creativecommons.org/licenses/by-sa/3.0/		</v>
    </spb>
    <spb s="0">
      <v xml:space="preserve">travel.state.gov	</v>
      <v xml:space="preserve">	</v>
      <v xml:space="preserve">https://travel.state.gov/content/travel/en/international-travel/International-Travel-Country-Information-Pages/Palau.html	</v>
      <v xml:space="preserve">	</v>
    </spb>
    <spb s="0">
      <v xml:space="preserve">Cia	</v>
      <v xml:space="preserve">	</v>
      <v xml:space="preserve">https://www.cia.gov/library/publications/the-world-factbook/geos/ps.html?Transportation	</v>
      <v xml:space="preserve">	</v>
    </spb>
    <spb s="0">
      <v xml:space="preserve">Wikipedia	Wikipedia	</v>
      <v xml:space="preserve">CC-BY-SA	CC-BY-SA	</v>
      <v xml:space="preserve">http://en.wikipedia.org/wiki/Palau	http://ko.wikipedia.org/wiki/팔라우_요리	</v>
      <v xml:space="preserve">http://creativecommons.org/licenses/by-sa/3.0/	http://creativecommons.org/licenses/by-sa/3.0/	</v>
    </spb>
    <spb s="69">
      <v>0</v>
      <v>1365</v>
      <v>1366</v>
      <v>1367</v>
      <v>4</v>
      <v>1368</v>
      <v>1367</v>
      <v>1368</v>
      <v>1368</v>
      <v>1369</v>
      <v>1368</v>
      <v>1368</v>
      <v>1368</v>
      <v>1370</v>
      <v>1371</v>
      <v>11</v>
      <v>1371</v>
      <v>12</v>
      <v>1368</v>
      <v>1371</v>
      <v>13</v>
      <v>14</v>
      <v>1371</v>
      <v>1372</v>
      <v>1371</v>
      <v>16</v>
      <v>17</v>
      <v>1371</v>
      <v>1371</v>
      <v>1371</v>
      <v>1371</v>
    </spb>
    <spb s="70">
      <v>2017</v>
      <v>2018</v>
      <v>square km</v>
      <v>per thousand (2018)</v>
      <v>2022</v>
      <v>2017</v>
      <v>2015</v>
      <v>2019</v>
      <v>years (2005)</v>
      <v>2018</v>
      <v>per thousand (2018)</v>
      <v>2019</v>
      <v>2016</v>
      <v>2016</v>
      <v>2014</v>
      <v>kilotons per year (2016)</v>
      <v>1990</v>
      <v>2015</v>
      <v>2014</v>
      <v>2013</v>
    </spb>
    <spb s="0">
      <v xml:space="preserve">Wikipedia	Cia	travel.state.gov	</v>
      <v xml:space="preserve">CC-BY-SA			</v>
      <v xml:space="preserve">http://en.wikipedia.org/wiki/Panama	https://www.cia.gov/library/publications/the-world-factbook/geos/pm.html?Transportation	https://travel.state.gov/content/travel/en/international-travel/International-Travel-Country-Information-Pages/Panama.html	</v>
      <v xml:space="preserve">http://creativecommons.org/licenses/by-sa/3.0/			</v>
    </spb>
    <spb s="0">
      <v xml:space="preserve">Wikipedia	Cia	</v>
      <v xml:space="preserve">CC-BY-SA		</v>
      <v xml:space="preserve">http://fr.wikipedia.org/wiki/Panama	https://www.cia.gov/library/publications/the-world-factbook/geos/pm.html?Transportation	</v>
      <v xml:space="preserve">http://creativecommons.org/licenses/by-sa/3.0/		</v>
    </spb>
    <spb s="0">
      <v xml:space="preserve">Wikipedia	Cia	Wikipedia	Wikipedia	travel.state.gov	Sec	</v>
      <v xml:space="preserve">CC-BY-SA		CC-BY-SA	CC-BY-SA			</v>
      <v xml:space="preserve">http://en.wikipedia.org/wiki/Panama	https://www.cia.gov/library/publications/the-world-factbook/geos/pm.html?Transportation	http://ru.wikipedia.org/wiki/Панама	https://en.wikipedia.org/wiki/Panama	https://travel.state.gov/content/travel/en/international-travel/International-Travel-Country-Information-Pages/Panama.html	https://www.sec.gov/cgi-bin/browse-edgar?action=getcompany&amp;CIK=0001865776	</v>
      <v xml:space="preserve">http://creativecommons.org/licenses/by-sa/3.0/		http://creativecommons.org/licenses/by-sa/3.0/	http://creativecommons.org/licenses/by-sa/3.0/			</v>
    </spb>
    <spb s="0">
      <v xml:space="preserve">Wikipedia	</v>
      <v xml:space="preserve">CC-BY-SA	</v>
      <v xml:space="preserve">http://en.wikipedia.org/wiki/Panama	</v>
      <v xml:space="preserve">http://creativecommons.org/licenses/by-sa/3.0/	</v>
    </spb>
    <spb s="0">
      <v xml:space="preserve">Wikipedia	Cia	</v>
      <v xml:space="preserve">CC-BY-SA		</v>
      <v xml:space="preserve">http://en.wikipedia.org/wiki/Panama	https://www.cia.gov/library/publications/the-world-factbook/geos/pm.html?Transportation	</v>
      <v xml:space="preserve">http://creativecommons.org/licenses/by-sa/3.0/		</v>
    </spb>
    <spb s="0">
      <v xml:space="preserve">Wikipedia	Wikipedia	Cia	Wikipedia	travel.state.gov	Sec	</v>
      <v xml:space="preserve">CC-BY-SA	CC-BY-SA		CC-BY-SA			</v>
      <v xml:space="preserve">http://en.wikipedia.org/wiki/Panama	http://fr.wikipedia.org/wiki/Panama	https://www.cia.gov/library/publications/the-world-factbook/geos/pm.html?Transportation	https://en.wikipedia.org/wiki/Panama	https://travel.state.gov/content/travel/en/international-travel/International-Travel-Country-Information-Pages/Panama.html	https://www.sec.gov/cgi-bin/browse-edgar?action=getcompany&amp;CIK=0001865776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https://travel.state.gov/content/travel/en/international-travel/International-Travel-Country-Information-Pages/Panama.html	</v>
      <v xml:space="preserve">	</v>
    </spb>
    <spb s="0">
      <v xml:space="preserve">Cia	</v>
      <v xml:space="preserve">	</v>
      <v xml:space="preserve">https://www.cia.gov/library/publications/the-world-factbook/geos/pm.html?Transportation	</v>
      <v xml:space="preserve">	</v>
    </spb>
    <spb s="0">
      <v xml:space="preserve">Wikipedia	Wikipedia	</v>
      <v xml:space="preserve">CC-BY-SA	CC-BY-SA	</v>
      <v xml:space="preserve">http://en.wikipedia.org/wiki/Panama	http://ru.wikipedia.org/wiki/Панама	</v>
      <v xml:space="preserve">http://creativecommons.org/licenses/by-sa/3.0/	http://creativecommons.org/licenses/by-sa/3.0/	</v>
    </spb>
    <spb s="118">
      <v>0</v>
      <v>1375</v>
      <v>1376</v>
      <v>1377</v>
      <v>4</v>
      <v>5</v>
      <v>1377</v>
      <v>1378</v>
      <v>1378</v>
      <v>1379</v>
      <v>1380</v>
      <v>1378</v>
      <v>1381</v>
      <v>1382</v>
      <v>11</v>
      <v>1375</v>
      <v>1382</v>
      <v>12</v>
      <v>1383</v>
      <v>13</v>
      <v>14</v>
      <v>15</v>
      <v>1382</v>
      <v>1382</v>
      <v>1380</v>
      <v>1382</v>
      <v>16</v>
      <v>17</v>
      <v>18</v>
      <v>46</v>
      <v>1382</v>
      <v>1375</v>
      <v>1382</v>
      <v>1382</v>
      <v>1382</v>
      <v>1382</v>
      <v>1382</v>
      <v>1382</v>
      <v>1382</v>
      <v>1382</v>
      <v>1382</v>
      <v>1382</v>
      <v>19</v>
    </spb>
    <spb s="2">
      <v>63</v>
      <v>Name</v>
      <v>LearnMoreOnLink</v>
    </spb>
    <spb s="72">
      <v>2019</v>
      <v>2019</v>
      <v>square km</v>
      <v>per thousand (2018)</v>
      <v>2019</v>
      <v>2019</v>
      <v>2018</v>
      <v>per liter (2016)</v>
      <v>2019</v>
      <v>years (2018)</v>
      <v>per thousand (2018)</v>
      <v>2019</v>
      <v>2017</v>
      <v>2016</v>
      <v>2019</v>
      <v>2016</v>
      <v>2016</v>
      <v>kilotons per year (2016)</v>
      <v>deaths per 100,000 (2017)</v>
      <v>kWh (2014)</v>
      <v>2014</v>
      <v>2019</v>
      <v>2018</v>
      <v>2018</v>
      <v>2018</v>
      <v>2018</v>
      <v>2018</v>
      <v>2015</v>
      <v>2018</v>
      <v>2018</v>
      <v>2017</v>
      <v>2016</v>
      <v>2019</v>
    </spb>
    <spb s="0">
      <v xml:space="preserve">Wikipedia	Cia	travel.state.gov	</v>
      <v xml:space="preserve">CC-BY-SA			</v>
      <v xml:space="preserve">http://en.wikipedia.org/wiki/Papua_New_Guinea	https://www.cia.gov/library/publications/the-world-factbook/geos/pp.html?Transportation	https://travel.state.gov/content/travel/en/international-travel/International-Travel-Country-Information-Pages/PapuaNewGuinea.html	</v>
      <v xml:space="preserve">http://creativecommons.org/licenses/by-sa/3.0/			</v>
    </spb>
    <spb s="0">
      <v xml:space="preserve">Wikipedia	Cia	</v>
      <v xml:space="preserve">CC-BY-SA		</v>
      <v xml:space="preserve">http://en.wikipedia.org/wiki/Papua_New_Guinea	https://www.cia.gov/library/publications/the-world-factbook/geos/pp.html?Transportation	</v>
      <v xml:space="preserve">http://creativecommons.org/licenses/by-sa/3.0/		</v>
    </spb>
    <spb s="0">
      <v xml:space="preserve">Wikipedia	Cia	Wikipedia	travel.state.gov	</v>
      <v xml:space="preserve">CC-BY-SA		CC-BY-SA		</v>
      <v xml:space="preserve">http://en.wikipedia.org/wiki/Papua_New_Guinea	https://www.cia.gov/library/publications/the-world-factbook/geos/pp.html?Transportation	https://en.wikipedia.org/wiki/Papua_New_Guinea	https://travel.state.gov/content/travel/en/international-travel/International-Travel-Country-Information-Pages/PapuaNewGuinea.html	</v>
      <v xml:space="preserve">http://creativecommons.org/licenses/by-sa/3.0/		http://creativecommons.org/licenses/by-sa/3.0/		</v>
    </spb>
    <spb s="0">
      <v xml:space="preserve">Wikipedia	</v>
      <v xml:space="preserve">CC-BY-SA	</v>
      <v xml:space="preserve">http://en.wikipedia.org/wiki/Papua_New_Guinea	</v>
      <v xml:space="preserve">http://creativecommons.org/licenses/by-sa/3.0/	</v>
    </spb>
    <spb s="0">
      <v xml:space="preserve">Wikipedia	travel.state.gov	</v>
      <v xml:space="preserve">CC-BY-SA		</v>
      <v xml:space="preserve">http://en.wikipedia.org/wiki/Papua_New_Guinea	https://travel.state.gov/content/travel/en/international-travel/International-Travel-Country-Information-Pages/PapuaNewGuinea.html	</v>
      <v xml:space="preserve">http://creativecommons.org/licenses/by-sa/3.0/		</v>
    </spb>
    <spb s="0">
      <v xml:space="preserve">Cia	</v>
      <v xml:space="preserve">	</v>
      <v xml:space="preserve">https://www.cia.gov/library/publications/the-world-factbook/geos/pp.html?Transportation	</v>
      <v xml:space="preserve">	</v>
    </spb>
    <spb s="119">
      <v>0</v>
      <v>1387</v>
      <v>1388</v>
      <v>1389</v>
      <v>4</v>
      <v>5</v>
      <v>1389</v>
      <v>1390</v>
      <v>1390</v>
      <v>1388</v>
      <v>1387</v>
      <v>1390</v>
      <v>1390</v>
      <v>1391</v>
      <v>1392</v>
      <v>11</v>
      <v>1387</v>
      <v>1392</v>
      <v>12</v>
      <v>1390</v>
      <v>1392</v>
      <v>13</v>
      <v>14</v>
      <v>15</v>
      <v>1392</v>
      <v>1392</v>
      <v>1387</v>
      <v>1392</v>
      <v>16</v>
      <v>17</v>
      <v>18</v>
      <v>1387</v>
      <v>1392</v>
      <v>1392</v>
      <v>1392</v>
      <v>1392</v>
      <v>1392</v>
      <v>1392</v>
      <v>1392</v>
      <v>1392</v>
      <v>1392</v>
      <v>1392</v>
      <v>19</v>
    </spb>
    <spb s="2">
      <v>64</v>
      <v>Name</v>
      <v>LearnMoreOnLink</v>
    </spb>
    <spb s="120">
      <v>2019</v>
      <v>2019</v>
      <v>square km</v>
      <v>per thousand (2018)</v>
      <v>2019</v>
      <v>2019</v>
      <v>2018</v>
      <v>per liter (2014)</v>
      <v>2019</v>
      <v>years (2018)</v>
      <v>2018</v>
      <v>per thousand (2018)</v>
      <v>2019</v>
      <v>2017</v>
      <v>2016</v>
      <v>2019</v>
      <v>2016</v>
      <v>2018</v>
      <v>kilotons per year (2016)</v>
      <v>deaths per 100,000 (2017)</v>
      <v>2011</v>
      <v>2009</v>
      <v>2009</v>
      <v>2009</v>
      <v>2009</v>
      <v>2009</v>
      <v>2015</v>
      <v>2009</v>
      <v>2009</v>
      <v>2016</v>
      <v>1999</v>
      <v>2019</v>
    </spb>
    <spb s="0">
      <v xml:space="preserve">Wikipedia	Cia	travel.state.gov	</v>
      <v xml:space="preserve">CC-BY-SA			</v>
      <v xml:space="preserve">http://en.wikipedia.org/wiki/Paraguay	https://www.cia.gov/library/publications/the-world-factbook/geos/pa.html?Transportation	https://travel.state.gov/content/travel/en/international-travel/International-Travel-Country-Information-Pages/Paraguay.html	</v>
      <v xml:space="preserve">http://creativecommons.org/licenses/by-sa/3.0/			</v>
    </spb>
    <spb s="0">
      <v xml:space="preserve">Wikipedia	Cia	</v>
      <v xml:space="preserve">CC-BY-SA		</v>
      <v xml:space="preserve">http://fr.wikipedia.org/wiki/Paraguay	https://www.cia.gov/library/publications/the-world-factbook/geos/pa.html?Transportation	</v>
      <v xml:space="preserve">http://creativecommons.org/licenses/by-sa/3.0/		</v>
    </spb>
    <spb s="0">
      <v xml:space="preserve">Wikipedia	Wikipedia	travel.state.gov	</v>
      <v xml:space="preserve">CC-BY-SA	CC-BY-SA		</v>
      <v xml:space="preserve">http://en.wikipedia.org/wiki/Paraguay	https://en.wikipedia.org/wiki/Paraguay	https://travel.state.gov/content/travel/en/international-travel/International-Travel-Country-Information-Pages/Paraguay.html	</v>
      <v xml:space="preserve">http://creativecommons.org/licenses/by-sa/3.0/	http://creativecommons.org/licenses/by-sa/3.0/		</v>
    </spb>
    <spb s="0">
      <v xml:space="preserve">Wikipedia	</v>
      <v xml:space="preserve">CC-BY-SA	</v>
      <v xml:space="preserve">http://en.wikipedia.org/wiki/Paraguay	</v>
      <v xml:space="preserve">http://creativecommons.org/licenses/by-sa/3.0/	</v>
    </spb>
    <spb s="0">
      <v xml:space="preserve">Wikipedia	Cia	</v>
      <v xml:space="preserve">CC-BY-SA		</v>
      <v xml:space="preserve">http://en.wikipedia.org/wiki/Paraguay	https://www.cia.gov/library/publications/the-world-factbook/geos/pa.html?Transportation	</v>
      <v xml:space="preserve">http://creativecommons.org/licenses/by-sa/3.0/		</v>
    </spb>
    <spb s="0">
      <v xml:space="preserve">travel.state.gov	</v>
      <v xml:space="preserve">	</v>
      <v xml:space="preserve">https://travel.state.gov/content/travel/en/international-travel/International-Travel-Country-Information-Pages/Paraguay.html	</v>
      <v xml:space="preserve">	</v>
    </spb>
    <spb s="0">
      <v xml:space="preserve">Cia	</v>
      <v xml:space="preserve">	</v>
      <v xml:space="preserve">https://www.cia.gov/library/publications/the-world-factbook/geos/pa.html?Transportation	</v>
      <v xml:space="preserve">	</v>
    </spb>
    <spb s="36">
      <v>0</v>
      <v>1396</v>
      <v>1397</v>
      <v>1398</v>
      <v>4</v>
      <v>5</v>
      <v>1398</v>
      <v>1399</v>
      <v>1399</v>
      <v>1400</v>
      <v>1399</v>
      <v>1399</v>
      <v>1401</v>
      <v>1402</v>
      <v>11</v>
      <v>1396</v>
      <v>1402</v>
      <v>12</v>
      <v>1399</v>
      <v>1402</v>
      <v>13</v>
      <v>14</v>
      <v>15</v>
      <v>1402</v>
      <v>1402</v>
      <v>1396</v>
      <v>1402</v>
      <v>16</v>
      <v>17</v>
      <v>18</v>
      <v>46</v>
      <v>1402</v>
      <v>1396</v>
      <v>1402</v>
      <v>1402</v>
      <v>1402</v>
      <v>1402</v>
      <v>1402</v>
      <v>1402</v>
      <v>1402</v>
      <v>1402</v>
      <v>1402</v>
      <v>1402</v>
      <v>19</v>
    </spb>
    <spb s="14">
      <v>2019</v>
      <v>2019</v>
      <v>square km</v>
      <v>per thousand (2018)</v>
      <v>2019</v>
      <v>2019</v>
      <v>2018</v>
      <v>per liter (2016)</v>
      <v>2019</v>
      <v>years (2018)</v>
      <v>2018</v>
      <v>per thousand (2018)</v>
      <v>2019</v>
      <v>2017</v>
      <v>2016</v>
      <v>2019</v>
      <v>2016</v>
      <v>2018</v>
      <v>kilotons per year (2016)</v>
      <v>deaths per 100,000 (2017)</v>
      <v>kWh (2014)</v>
      <v>2014</v>
      <v>1999</v>
      <v>2018</v>
      <v>2018</v>
      <v>2018</v>
      <v>2018</v>
      <v>2018</v>
      <v>2015</v>
      <v>2018</v>
      <v>2018</v>
      <v>2012</v>
      <v>2010</v>
      <v>2019</v>
    </spb>
    <spb s="0">
      <v xml:space="preserve">Wikipedia	Cia	travel.state.gov	</v>
      <v xml:space="preserve">CC-BY-SA			</v>
      <v xml:space="preserve">http://en.wikipedia.org/wiki/Peru	https://www.cia.gov/library/publications/the-world-factbook/geos/pe.html?Transportation	https://travel.state.gov/content/travel/en/international-travel/International-Travel-Country-Information-Pages/Peru.html	</v>
      <v xml:space="preserve">http://creativecommons.org/licenses/by-sa/3.0/			</v>
    </spb>
    <spb s="0">
      <v xml:space="preserve">Wikipedia	Cia	</v>
      <v xml:space="preserve">CC-BY-SA		</v>
      <v xml:space="preserve">http://en.wikipedia.org/wiki/Peru	https://www.cia.gov/library/publications/the-world-factbook/geos/pe.html?Transportation	</v>
      <v xml:space="preserve">http://creativecommons.org/licenses/by-sa/3.0/		</v>
    </spb>
    <spb s="0">
      <v xml:space="preserve">Wikipedia	Wikidata	Cia	Wikipedia	travel.state.gov	Sec	</v>
      <v xml:space="preserve">CC-BY-SA			CC-BY-SA			</v>
      <v xml:space="preserve">http://en.wikipedia.org/wiki/Peru	https://www.wikidata.org/wiki/Q419	https://www.cia.gov/library/publications/the-world-factbook/geos/pe.html?Transportation	https://en.wikipedia.org/wiki/Peru	https://travel.state.gov/content/travel/en/international-travel/International-Travel-Country-Information-Pages/Peru.html	https://www.sec.gov/cgi-bin/browse-edgar?action=getcompany&amp;CIK=0001785330	</v>
      <v xml:space="preserve">http://creativecommons.org/licenses/by-sa/3.0/			http://creativecommons.org/licenses/by-sa/3.0/			</v>
    </spb>
    <spb s="0">
      <v xml:space="preserve">Wikipedia	</v>
      <v xml:space="preserve">CC-BY-SA	</v>
      <v xml:space="preserve">http://en.wikipedia.org/wiki/Peru	</v>
      <v xml:space="preserve">http://creativecommons.org/licenses/by-sa/3.0/	</v>
    </spb>
    <spb s="0">
      <v xml:space="preserve">Wikipedia	Cia	travel.state.gov	Sec	</v>
      <v xml:space="preserve">CC-BY-SA				</v>
      <v xml:space="preserve">http://en.wikipedia.org/wiki/Peru	https://www.cia.gov/library/publications/the-world-factbook/geos/pe.html?Transportation	https://travel.state.gov/content/travel/en/international-travel/International-Travel-Country-Information-Pages/Peru.html	https://www.sec.gov/cgi-bin/browse-edgar?action=getcompany&amp;CIK=0001785330	</v>
      <v xml:space="preserve">http://creativecommons.org/licenses/by-sa/3.0/				</v>
    </spb>
    <spb s="0">
      <v xml:space="preserve">travel.state.gov	</v>
      <v xml:space="preserve">	</v>
      <v xml:space="preserve">https://travel.state.gov/content/travel/en/international-travel/International-Travel-Country-Information-Pages/Peru.html	</v>
      <v xml:space="preserve">	</v>
    </spb>
    <spb s="0">
      <v xml:space="preserve">Cia	</v>
      <v xml:space="preserve">	</v>
      <v xml:space="preserve">https://www.cia.gov/library/publications/the-world-factbook/geos/pe.html?Transportation	</v>
      <v xml:space="preserve">	</v>
    </spb>
    <spb s="13">
      <v>0</v>
      <v>1405</v>
      <v>1406</v>
      <v>1407</v>
      <v>4</v>
      <v>5</v>
      <v>1407</v>
      <v>1408</v>
      <v>1408</v>
      <v>1406</v>
      <v>1409</v>
      <v>1408</v>
      <v>1408</v>
      <v>1410</v>
      <v>1411</v>
      <v>11</v>
      <v>1405</v>
      <v>1411</v>
      <v>12</v>
      <v>1408</v>
      <v>1411</v>
      <v>13</v>
      <v>14</v>
      <v>15</v>
      <v>1411</v>
      <v>1411</v>
      <v>1409</v>
      <v>1411</v>
      <v>16</v>
      <v>17</v>
      <v>18</v>
      <v>46</v>
      <v>1411</v>
      <v>1405</v>
      <v>1411</v>
      <v>1411</v>
      <v>1411</v>
      <v>1411</v>
      <v>1411</v>
      <v>1411</v>
      <v>1411</v>
      <v>1411</v>
      <v>1411</v>
      <v>1411</v>
      <v>19</v>
    </spb>
    <spb s="14">
      <v>2019</v>
      <v>2019</v>
      <v>square km</v>
      <v>per thousand (2018)</v>
      <v>2019</v>
      <v>2019</v>
      <v>2018</v>
      <v>per liter (2016)</v>
      <v>2019</v>
      <v>years (2018)</v>
      <v>2018</v>
      <v>per thousand (2018)</v>
      <v>2019</v>
      <v>2017</v>
      <v>2016</v>
      <v>2019</v>
      <v>2016</v>
      <v>2016</v>
      <v>kilotons per year (2016)</v>
      <v>deaths per 100,000 (2017)</v>
      <v>kWh (2014)</v>
      <v>2014</v>
      <v>2019</v>
      <v>2018</v>
      <v>2018</v>
      <v>2018</v>
      <v>2018</v>
      <v>2018</v>
      <v>2015</v>
      <v>2018</v>
      <v>2018</v>
      <v>2018</v>
      <v>2017</v>
      <v>2019</v>
    </spb>
    <spb s="0">
      <v xml:space="preserve">Wikipedia	Cia	travel.state.gov	</v>
      <v xml:space="preserve">CC-BY-SA			</v>
      <v xml:space="preserve">http://en.wikipedia.org/wiki/Philippines	https://www.cia.gov/library/publications/the-world-factbook/geos/rp.html?Transportation	https://travel.state.gov/content/travel/en/international-travel/International-Travel-Country-Information-Pages/Philippines.html	</v>
      <v xml:space="preserve">http://creativecommons.org/licenses/by-sa/3.0/			</v>
    </spb>
    <spb s="0">
      <v xml:space="preserve">Wikipedia	Cia	</v>
      <v xml:space="preserve">CC-BY-SA		</v>
      <v xml:space="preserve">http://en.wikipedia.org/wiki/Philippines	https://www.cia.gov/library/publications/the-world-factbook/geos/rp.html?Transportation	</v>
      <v xml:space="preserve">http://creativecommons.org/licenses/by-sa/3.0/		</v>
    </spb>
    <spb s="0">
      <v xml:space="preserve">Wikipedia	Cia	Wikipedia	travel.state.gov	Sec	</v>
      <v xml:space="preserve">CC-BY-SA		CC-BY-SA			</v>
      <v xml:space="preserve">http://en.wikipedia.org/wiki/Philippines	https://www.cia.gov/library/publications/the-world-factbook/geos/rp.html?Transportation	https://en.wikipedia.org/wiki/Philippines	https://travel.state.gov/content/travel/en/international-travel/International-Travel-Country-Information-Pages/Philippines.html	https://www.sec.gov/cgi-bin/browse-edgar?action=getcompany&amp;CIK=0001932359	</v>
      <v xml:space="preserve">http://creativecommons.org/licenses/by-sa/3.0/		http://creativecommons.org/licenses/by-sa/3.0/			</v>
    </spb>
    <spb s="0">
      <v xml:space="preserve">Wikipedia	</v>
      <v xml:space="preserve">CC-BY-SA	</v>
      <v xml:space="preserve">http://en.wikipedia.org/wiki/Philippines	</v>
      <v xml:space="preserve">http://creativecommons.org/licenses/by-sa/3.0/	</v>
    </spb>
    <spb s="0">
      <v xml:space="preserve">Wikipedia	Wikipedia	Cia	travel.state.gov	</v>
      <v xml:space="preserve">CC-BY-SA	CC-BY-SA			</v>
      <v xml:space="preserve">http://en.wikipedia.org/wiki/Philippines	http://fr.wikipedia.org/wiki/Philippines	https://www.cia.gov/library/publications/the-world-factbook/geos/rp.html?Transportation	https://travel.state.gov/content/travel/en/international-travel/International-Travel-Country-Information-Pages/Philippines.html	</v>
      <v xml:space="preserve">http://creativecommons.org/licenses/by-sa/3.0/	http://creativecommons.org/licenses/by-sa/3.0/			</v>
    </spb>
    <spb s="0">
      <v xml:space="preserve">Cia	</v>
      <v xml:space="preserve">	</v>
      <v xml:space="preserve">https://www.cia.gov/library/publications/the-world-factbook/geos/rp.html?Transportation	</v>
      <v xml:space="preserve">	</v>
    </spb>
    <spb s="0">
      <v xml:space="preserve">Wikipedia	Wikidata	</v>
      <v xml:space="preserve">CC-BY-SA		</v>
      <v xml:space="preserve">http://en.wikipedia.org/wiki/Philippines	https://www.wikidata.org/wiki/Q65416167	</v>
      <v xml:space="preserve">http://creativecommons.org/licenses/by-sa/3.0/		</v>
    </spb>
    <spb s="22">
      <v>0</v>
      <v>1414</v>
      <v>1415</v>
      <v>1416</v>
      <v>4</v>
      <v>5</v>
      <v>1416</v>
      <v>1417</v>
      <v>1417</v>
      <v>1415</v>
      <v>1418</v>
      <v>1417</v>
      <v>1417</v>
      <v>1419</v>
      <v>11</v>
      <v>1414</v>
      <v>1419</v>
      <v>12</v>
      <v>1420</v>
      <v>1419</v>
      <v>13</v>
      <v>14</v>
      <v>15</v>
      <v>1419</v>
      <v>1419</v>
      <v>1418</v>
      <v>1419</v>
      <v>16</v>
      <v>17</v>
      <v>18</v>
      <v>46</v>
      <v>1419</v>
      <v>1414</v>
      <v>1419</v>
      <v>1419</v>
      <v>1419</v>
      <v>1419</v>
      <v>1419</v>
      <v>1419</v>
      <v>1419</v>
      <v>1419</v>
      <v>1419</v>
      <v>1419</v>
      <v>19</v>
    </spb>
    <spb s="14">
      <v>2019</v>
      <v>2019</v>
      <v>square km</v>
      <v>per thousand (2018)</v>
      <v>2019</v>
      <v>2019</v>
      <v>2018</v>
      <v>per liter (2016)</v>
      <v>2019</v>
      <v>years (2018)</v>
      <v>2018</v>
      <v>per thousand (2018)</v>
      <v>2019</v>
      <v>2017</v>
      <v>2016</v>
      <v>2019</v>
      <v>2016</v>
      <v>2017</v>
      <v>kilotons per year (2016)</v>
      <v>deaths per 100,000 (2017)</v>
      <v>kWh (2014)</v>
      <v>2014</v>
      <v>2019</v>
      <v>2015</v>
      <v>2015</v>
      <v>2015</v>
      <v>2015</v>
      <v>2015</v>
      <v>2015</v>
      <v>2015</v>
      <v>2015</v>
      <v>2017</v>
      <v>2017</v>
      <v>2019</v>
    </spb>
    <spb s="0">
      <v xml:space="preserve">Wikipedia	</v>
      <v xml:space="preserve">Public domain	</v>
      <v xml:space="preserve">http://en.wikipedia.org/wiki/Philippines	</v>
      <v xml:space="preserve">http://en.wikipedia.org/wiki/Public_domain	</v>
    </spb>
    <spb s="0">
      <v xml:space="preserve">Wikipedia	Cia	travel.state.gov	</v>
      <v xml:space="preserve">CC-BY-SA			</v>
      <v xml:space="preserve">http://en.wikipedia.org/wiki/Poland	https://www.cia.gov/library/publications/the-world-factbook/geos/pl.html?Transportation	https://travel.state.gov/content/travel/en/international-travel/International-Travel-Country-Information-Pages/Poland.html	</v>
      <v xml:space="preserve">http://creativecommons.org/licenses/by-sa/3.0/			</v>
    </spb>
    <spb s="0">
      <v xml:space="preserve">Cia	</v>
      <v xml:space="preserve">	</v>
      <v xml:space="preserve">https://www.cia.gov/library/publications/the-world-factbook/geos/pl.html?Transportation	</v>
      <v xml:space="preserve">	</v>
    </spb>
    <spb s="0">
      <v xml:space="preserve">Wikipedia	Wikipedia	Cia	travel.state.gov	</v>
      <v xml:space="preserve">CC-BY-SA	CC-BY-SA			</v>
      <v xml:space="preserve">http://en.wikipedia.org/wiki/Poland	https://en.wikipedia.org/wiki/Poland	https://www.cia.gov/library/publications/the-world-factbook/geos/pl.html?Transportation	https://travel.state.gov/content/travel/en/international-travel/International-Travel-Country-Information-Pages/Poland.html	</v>
      <v xml:space="preserve">http://creativecommons.org/licenses/by-sa/3.0/	http://creativecommons.org/licenses/by-sa/3.0/			</v>
    </spb>
    <spb s="0">
      <v xml:space="preserve">Wikipedia	</v>
      <v xml:space="preserve">CC-BY-SA	</v>
      <v xml:space="preserve">http://en.wikipedia.org/wiki/Poland	</v>
      <v xml:space="preserve">http://creativecommons.org/licenses/by-sa/3.0/	</v>
    </spb>
    <spb s="0">
      <v xml:space="preserve">Wikipedia	Cia	</v>
      <v xml:space="preserve">CC-BY-SA		</v>
      <v xml:space="preserve">http://en.wikipedia.org/wiki/Poland	https://www.cia.gov/library/publications/the-world-factbook/geos/pl.html?Transportation	</v>
      <v xml:space="preserve">http://creativecommons.org/licenses/by-sa/3.0/		</v>
    </spb>
    <spb s="0">
      <v xml:space="preserve">Wikipedia	Wikipedia	Wikidata	Cia	travel.state.gov	</v>
      <v xml:space="preserve">CC-BY-SA	CC-BY-SA				</v>
      <v xml:space="preserve">http://en.wikipedia.org/wiki/Poland	http://fr.wikipedia.org/wiki/Pologne	https://www.wikidata.org/wiki/Q36	https://www.cia.gov/library/publications/the-world-factbook/geos/pl.html?Transportation	https://travel.state.gov/content/travel/en/international-travel/International-Travel-Country-Information-Pages/Poland.html	</v>
      <v xml:space="preserve">http://creativecommons.org/licenses/by-sa/3.0/	http://creativecommons.org/licenses/by-sa/3.0/				</v>
    </spb>
    <spb s="0">
      <v xml:space="preserve">Wikipedia	travel.state.gov	</v>
      <v xml:space="preserve">CC-BY-SA		</v>
      <v xml:space="preserve">http://en.wikipedia.org/wiki/Poland	https://travel.state.gov/content/travel/en/international-travel/International-Travel-Country-Information-Pages/Poland.html	</v>
      <v xml:space="preserve">http://creativecommons.org/licenses/by-sa/3.0/		</v>
    </spb>
    <spb s="13">
      <v>0</v>
      <v>1424</v>
      <v>1425</v>
      <v>1426</v>
      <v>4</v>
      <v>5</v>
      <v>1426</v>
      <v>1427</v>
      <v>1427</v>
      <v>1428</v>
      <v>1429</v>
      <v>1427</v>
      <v>1427</v>
      <v>1430</v>
      <v>1425</v>
      <v>11</v>
      <v>1424</v>
      <v>1425</v>
      <v>12</v>
      <v>1427</v>
      <v>1425</v>
      <v>13</v>
      <v>14</v>
      <v>15</v>
      <v>1425</v>
      <v>1425</v>
      <v>1429</v>
      <v>1425</v>
      <v>16</v>
      <v>17</v>
      <v>18</v>
      <v>46</v>
      <v>1425</v>
      <v>1424</v>
      <v>1425</v>
      <v>1425</v>
      <v>1425</v>
      <v>1425</v>
      <v>1425</v>
      <v>1425</v>
      <v>1425</v>
      <v>1425</v>
      <v>1425</v>
      <v>1425</v>
      <v>19</v>
    </spb>
    <spb s="0">
      <v xml:space="preserve">Wikipedia	</v>
      <v xml:space="preserve">Public domain	</v>
      <v xml:space="preserve">http://en.wikipedia.org/wiki/Poland	</v>
      <v xml:space="preserve">http://en.wikipedia.org/wiki/Public_domain	</v>
    </spb>
    <spb s="0">
      <v xml:space="preserve">Wikipedia	Cia	travel.state.gov	</v>
      <v xml:space="preserve">CC-BY-SA			</v>
      <v xml:space="preserve">http://en.wikipedia.org/wiki/Portugal	https://www.cia.gov/library/publications/the-world-factbook/geos/po.html?Transportation	https://travel.state.gov/content/travel/en/international-travel/International-Travel-Country-Information-Pages/Portugal.html	</v>
      <v xml:space="preserve">http://creativecommons.org/licenses/by-sa/3.0/			</v>
    </spb>
    <spb s="0">
      <v xml:space="preserve">Wikipedia	</v>
      <v xml:space="preserve">CC-BY-SA	</v>
      <v xml:space="preserve">http://en.wikipedia.org/wiki/Portugal	</v>
      <v xml:space="preserve">http://creativecommons.org/licenses/by-sa/3.0/	</v>
    </spb>
    <spb s="0">
      <v xml:space="preserve">Wikipedia	Cia	Wikipedia	travel.state.gov	Sec	</v>
      <v xml:space="preserve">CC-BY-SA		CC-BY-SA			</v>
      <v xml:space="preserve">http://en.wikipedia.org/wiki/Portugal	https://www.cia.gov/library/publications/the-world-factbook/geos/po.html?Transportation	https://en.wikipedia.org/wiki/Portugal	https://travel.state.gov/content/travel/en/international-travel/International-Travel-Country-Information-Pages/Portugal.html	https://www.sec.gov/cgi-bin/browse-edgar?action=getcompany&amp;CIK=0001746278	</v>
      <v xml:space="preserve">http://creativecommons.org/licenses/by-sa/3.0/		http://creativecommons.org/licenses/by-sa/3.0/			</v>
    </spb>
    <spb s="0">
      <v xml:space="preserve">Wikipedia	Cia	</v>
      <v xml:space="preserve">CC-BY-SA		</v>
      <v xml:space="preserve">http://en.wikipedia.org/wiki/Portugal	https://www.cia.gov/library/publications/the-world-factbook/geos/po.html?Transportation	</v>
      <v xml:space="preserve">http://creativecommons.org/licenses/by-sa/3.0/		</v>
    </spb>
    <spb s="0">
      <v xml:space="preserve">Wikipedia	Wikipedia	Cia	travel.state.gov	</v>
      <v xml:space="preserve">CC-BY-SA	CC-BY-SA			</v>
      <v xml:space="preserve">http://en.wikipedia.org/wiki/Portugal	http://fr.wikipedia.org/wiki/Portugal	https://www.cia.gov/library/publications/the-world-factbook/geos/po.html?Transportation	https://travel.state.gov/content/travel/en/international-travel/International-Travel-Country-Information-Pages/Portugal.html	</v>
      <v xml:space="preserve">http://creativecommons.org/licenses/by-sa/3.0/	http://creativecommons.org/licenses/by-sa/3.0/			</v>
    </spb>
    <spb s="0">
      <v xml:space="preserve">Cia	</v>
      <v xml:space="preserve">	</v>
      <v xml:space="preserve">https://www.cia.gov/library/publications/the-world-factbook/geos/po.html?Transportation	</v>
      <v xml:space="preserve">	</v>
    </spb>
    <spb s="13">
      <v>0</v>
      <v>1433</v>
      <v>1434</v>
      <v>1435</v>
      <v>4</v>
      <v>5</v>
      <v>1435</v>
      <v>1434</v>
      <v>1434</v>
      <v>1436</v>
      <v>1437</v>
      <v>1434</v>
      <v>1434</v>
      <v>1434</v>
      <v>1438</v>
      <v>11</v>
      <v>1433</v>
      <v>1438</v>
      <v>12</v>
      <v>1434</v>
      <v>1438</v>
      <v>13</v>
      <v>14</v>
      <v>15</v>
      <v>1438</v>
      <v>1438</v>
      <v>1437</v>
      <v>1438</v>
      <v>16</v>
      <v>17</v>
      <v>18</v>
      <v>46</v>
      <v>1438</v>
      <v>1433</v>
      <v>1438</v>
      <v>1438</v>
      <v>1438</v>
      <v>1438</v>
      <v>1438</v>
      <v>1438</v>
      <v>1438</v>
      <v>1438</v>
      <v>1438</v>
      <v>1438</v>
      <v>19</v>
    </spb>
    <spb s="0">
      <v xml:space="preserve">Wikipedia	</v>
      <v xml:space="preserve">Public domain	</v>
      <v xml:space="preserve">http://en.wikipedia.org/wiki/Portugal	</v>
      <v xml:space="preserve">http://en.wikipedia.org/wiki/Public_domain	</v>
    </spb>
    <spb s="0">
      <v xml:space="preserve">Wikipedia	Cia	travel.state.gov	</v>
      <v xml:space="preserve">CC-BY-SA			</v>
      <v xml:space="preserve">http://en.wikipedia.org/wiki/Qatar	https://www.cia.gov/library/publications/the-world-factbook/geos/qa.html?Transportation	https://travel.state.gov/content/travel/en/international-travel/International-Travel-Country-Information-Pages/Qatar.html	</v>
      <v xml:space="preserve">http://creativecommons.org/licenses/by-sa/3.0/			</v>
    </spb>
    <spb s="0">
      <v xml:space="preserve">Wikipedia	Wikipedia	Cia	</v>
      <v xml:space="preserve">CC-BY-SA	CC-BY-SA		</v>
      <v xml:space="preserve">http://es.wikipedia.org/wiki/Catar	http://fr.wikipedia.org/wiki/Qatar	https://www.cia.gov/library/publications/the-world-factbook/geos/qa.html?Transportation	</v>
      <v xml:space="preserve">http://creativecommons.org/licenses/by-sa/3.0/	http://creativecommons.org/licenses/by-sa/3.0/		</v>
    </spb>
    <spb s="0">
      <v xml:space="preserve">Wikipedia	Wikipedia	travel.state.gov	Sec	</v>
      <v xml:space="preserve">CC-BY-SA	CC-BY-SA			</v>
      <v xml:space="preserve">http://en.wikipedia.org/wiki/Qatar	https://en.wikipedia.org/wiki/Qatar	https://travel.state.gov/content/travel/en/international-travel/International-Travel-Country-Information-Pages/Qatar.html	https://www.sec.gov/cgi-bin/browse-edgar?action=getcompany&amp;CIK=0001709921	</v>
      <v xml:space="preserve">http://creativecommons.org/licenses/by-sa/3.0/	http://creativecommons.org/licenses/by-sa/3.0/			</v>
    </spb>
    <spb s="0">
      <v xml:space="preserve">Wikipedia	</v>
      <v xml:space="preserve">CC-BY-SA	</v>
      <v xml:space="preserve">http://en.wikipedia.org/wiki/Qatar	</v>
      <v xml:space="preserve">http://creativecommons.org/licenses/by-sa/3.0/	</v>
    </spb>
    <spb s="0">
      <v xml:space="preserve">Wikipedia	Cia	</v>
      <v xml:space="preserve">CC-BY-SA		</v>
      <v xml:space="preserve">http://en.wikipedia.org/wiki/Qatar	https://www.cia.gov/library/publications/the-world-factbook/geos/qa.html?Transportation	</v>
      <v xml:space="preserve">http://creativecommons.org/licenses/by-sa/3.0/		</v>
    </spb>
    <spb s="0">
      <v xml:space="preserve">Wikipedia	Wikipedia	Cia	travel.state.gov	Sec	</v>
      <v xml:space="preserve">CC-BY-SA	CC-BY-SA				</v>
      <v xml:space="preserve">http://en.wikipedia.org/wiki/Qatar	http://fr.wikipedia.org/wiki/Qatar	https://www.cia.gov/library/publications/the-world-factbook/geos/qa.html?Transportation	https://travel.state.gov/content/travel/en/international-travel/International-Travel-Country-Information-Pages/Qatar.html	https://www.sec.gov/cgi-bin/browse-edgar?action=getcompany&amp;CIK=0001709921	</v>
      <v xml:space="preserve">http://creativecommons.org/licenses/by-sa/3.0/	http://creativecommons.org/licenses/by-sa/3.0/				</v>
    </spb>
    <spb s="0">
      <v xml:space="preserve">travel.state.gov	</v>
      <v xml:space="preserve">	</v>
      <v xml:space="preserve">https://travel.state.gov/content/travel/en/international-travel/International-Travel-Country-Information-Pages/Qatar.html	</v>
      <v xml:space="preserve">	</v>
    </spb>
    <spb s="0">
      <v xml:space="preserve">Cia	</v>
      <v xml:space="preserve">	</v>
      <v xml:space="preserve">https://www.cia.gov/library/publications/the-world-factbook/geos/qa.html?Transportation	</v>
      <v xml:space="preserve">	</v>
    </spb>
    <spb s="0">
      <v xml:space="preserve">Wikipedia	Wikipedia	</v>
      <v xml:space="preserve">CC-BY-SA	CC-BY-SA	</v>
      <v xml:space="preserve">http://en.wikipedia.org/wiki/Qatar	http://ceb.wikipedia.org/wiki/Qaţār	</v>
      <v xml:space="preserve">http://creativecommons.org/licenses/by-sa/3.0/	http://creativecommons.org/licenses/by-sa/3.0/	</v>
    </spb>
    <spb s="121">
      <v>0</v>
      <v>1441</v>
      <v>1442</v>
      <v>1443</v>
      <v>4</v>
      <v>5</v>
      <v>1443</v>
      <v>1444</v>
      <v>1444</v>
      <v>1445</v>
      <v>1446</v>
      <v>1444</v>
      <v>1447</v>
      <v>1448</v>
      <v>11</v>
      <v>1441</v>
      <v>1448</v>
      <v>12</v>
      <v>1449</v>
      <v>1448</v>
      <v>13</v>
      <v>14</v>
      <v>15</v>
      <v>1448</v>
      <v>1448</v>
      <v>1446</v>
      <v>1448</v>
      <v>16</v>
      <v>17</v>
      <v>18</v>
      <v>46</v>
      <v>1448</v>
      <v>1441</v>
      <v>1448</v>
      <v>1448</v>
      <v>1448</v>
      <v>19</v>
    </spb>
    <spb s="2">
      <v>65</v>
      <v>Name</v>
      <v>LearnMoreOnLink</v>
    </spb>
    <spb s="30">
      <v>2019</v>
      <v>2019</v>
      <v>square km</v>
      <v>per thousand (2018)</v>
      <v>2019</v>
      <v>2019</v>
      <v>2018</v>
      <v>per liter (2016)</v>
      <v>2019</v>
      <v>years (2018)</v>
      <v>2010</v>
      <v>per thousand (2018)</v>
      <v>2019</v>
      <v>2017</v>
      <v>2016</v>
      <v>2019</v>
      <v>2016</v>
      <v>2018</v>
      <v>kilotons per year (2016)</v>
      <v>deaths per 100,000 (2017)</v>
      <v>kWh (2014)</v>
      <v>2014</v>
      <v>2019</v>
      <v>2015</v>
      <v>2018</v>
      <v>2018</v>
      <v>2019</v>
    </spb>
    <spb s="0">
      <v xml:space="preserve">Wikipedia	</v>
      <v xml:space="preserve">Public domain	</v>
      <v xml:space="preserve">http://en.wikipedia.org/wiki/Qatar	</v>
      <v xml:space="preserve">http://en.wikipedia.org/wiki/Public_domain	</v>
    </spb>
    <spb s="0">
      <v xml:space="preserve">Wikipedia	Cia	travel.state.gov	</v>
      <v xml:space="preserve">CC-BY-SA			</v>
      <v xml:space="preserve">http://en.wikipedia.org/wiki/Romania	https://www.cia.gov/library/publications/the-world-factbook/geos/ro.html?Transportation	https://travel.state.gov/content/travel/en/international-travel/International-Travel-Country-Information-Pages/Romania.html	</v>
      <v xml:space="preserve">http://creativecommons.org/licenses/by-sa/3.0/			</v>
    </spb>
    <spb s="0">
      <v xml:space="preserve">Wikipedia	Cia	</v>
      <v xml:space="preserve">CC-BY-SA		</v>
      <v xml:space="preserve">http://es.wikipedia.org/wiki/Rumania	https://www.cia.gov/library/publications/the-world-factbook/geos/ro.html?Transportation	</v>
      <v xml:space="preserve">http://creativecommons.org/licenses/by-sa/3.0/		</v>
    </spb>
    <spb s="0">
      <v xml:space="preserve">Wikipedia	Wikipedia	Wikidata	Cia	Wikipedia	travel.state.gov	Sec	</v>
      <v xml:space="preserve">CC-BY-SA	CC-BY-SA			CC-BY-SA			</v>
      <v xml:space="preserve">http://en.wikipedia.org/wiki/Romania	https://en.wikipedia.org/wiki/Romania	https://www.wikidata.org/wiki/Q218	https://www.cia.gov/library/publications/the-world-factbook/geos/ro.html?Transportation	http://ru.wikipedia.org/wiki/Румыния	https://travel.state.gov/content/travel/en/international-travel/International-Travel-Country-Information-Pages/Romania.html	https://www.sec.gov/cgi-bin/browse-edgar?action=getcompany&amp;CIK=0001788586	</v>
      <v xml:space="preserve">http://creativecommons.org/licenses/by-sa/3.0/	http://creativecommons.org/licenses/by-sa/3.0/			http://creativecommons.org/licenses/by-sa/3.0/			</v>
    </spb>
    <spb s="0">
      <v xml:space="preserve">Wikipedia	</v>
      <v xml:space="preserve">CC-BY-SA	</v>
      <v xml:space="preserve">http://en.wikipedia.org/wiki/Romania	</v>
      <v xml:space="preserve">http://creativecommons.org/licenses/by-sa/3.0/	</v>
    </spb>
    <spb s="0">
      <v xml:space="preserve">Wikipedia	Cia	</v>
      <v xml:space="preserve">CC-BY-SA		</v>
      <v xml:space="preserve">http://en.wikipedia.org/wiki/Romania	https://www.cia.gov/library/publications/the-world-factbook/geos/ro.html?Transportation	</v>
      <v xml:space="preserve">http://creativecommons.org/licenses/by-sa/3.0/		</v>
    </spb>
    <spb s="0">
      <v xml:space="preserve">Wikipedia	Wikipedia	Cia	travel.state.gov	Sec	</v>
      <v xml:space="preserve">CC-BY-SA	CC-BY-SA				</v>
      <v xml:space="preserve">http://en.wikipedia.org/wiki/Romania	http://fr.wikipedia.org/wiki/Roumanie	https://www.cia.gov/library/publications/the-world-factbook/geos/ro.html?Transportation	https://travel.state.gov/content/travel/en/international-travel/International-Travel-Country-Information-Pages/Romania.html	https://www.sec.gov/cgi-bin/browse-edgar?action=getcompany&amp;CIK=0001788586	</v>
      <v xml:space="preserve">http://creativecommons.org/licenses/by-sa/3.0/	http://creativecommons.org/licenses/by-sa/3.0/				</v>
    </spb>
    <spb s="0">
      <v xml:space="preserve">travel.state.gov	</v>
      <v xml:space="preserve">	</v>
      <v xml:space="preserve">https://travel.state.gov/content/travel/en/international-travel/International-Travel-Country-Information-Pages/Romania.html	</v>
      <v xml:space="preserve">	</v>
    </spb>
    <spb s="0">
      <v xml:space="preserve">Cia	</v>
      <v xml:space="preserve">	</v>
      <v xml:space="preserve">https://www.cia.gov/library/publications/the-world-factbook/geos/ro.html?Transportation	</v>
      <v xml:space="preserve">	</v>
    </spb>
    <spb s="0">
      <v xml:space="preserve">Wikipedia	Wikidata	Wikipedia	</v>
      <v xml:space="preserve">CC-BY-SA		CC-BY-SA	</v>
      <v xml:space="preserve">http://en.wikipedia.org/wiki/Romania	https://www.wikidata.org/wiki/Q218	http://ru.wikipedia.org/wiki/Румыния	</v>
      <v xml:space="preserve">http://creativecommons.org/licenses/by-sa/3.0/		http://creativecommons.org/licenses/by-sa/3.0/	</v>
    </spb>
    <spb s="13">
      <v>0</v>
      <v>1454</v>
      <v>1455</v>
      <v>1456</v>
      <v>4</v>
      <v>5</v>
      <v>1456</v>
      <v>1457</v>
      <v>1457</v>
      <v>1458</v>
      <v>1459</v>
      <v>1457</v>
      <v>1457</v>
      <v>1460</v>
      <v>1461</v>
      <v>11</v>
      <v>1454</v>
      <v>1461</v>
      <v>12</v>
      <v>1462</v>
      <v>1461</v>
      <v>13</v>
      <v>14</v>
      <v>15</v>
      <v>1461</v>
      <v>1461</v>
      <v>1459</v>
      <v>1461</v>
      <v>16</v>
      <v>17</v>
      <v>18</v>
      <v>46</v>
      <v>1461</v>
      <v>1454</v>
      <v>1461</v>
      <v>1461</v>
      <v>1461</v>
      <v>1461</v>
      <v>1461</v>
      <v>1461</v>
      <v>1461</v>
      <v>1461</v>
      <v>1461</v>
      <v>1461</v>
      <v>19</v>
    </spb>
    <spb s="14">
      <v>2019</v>
      <v>2019</v>
      <v>square km</v>
      <v>per thousand (2018)</v>
      <v>2019</v>
      <v>2019</v>
      <v>2018</v>
      <v>per liter (2016)</v>
      <v>2019</v>
      <v>years (2018)</v>
      <v>2018</v>
      <v>per thousand (2018)</v>
      <v>2019</v>
      <v>2017</v>
      <v>2016</v>
      <v>2019</v>
      <v>2016</v>
      <v>2017</v>
      <v>kilotons per year (2016)</v>
      <v>deaths per 100,000 (2017)</v>
      <v>kWh (2014)</v>
      <v>2014</v>
      <v>2019</v>
      <v>2017</v>
      <v>2017</v>
      <v>2017</v>
      <v>2017</v>
      <v>2017</v>
      <v>2015</v>
      <v>2017</v>
      <v>2017</v>
      <v>2017</v>
      <v>2017</v>
      <v>2019</v>
    </spb>
    <spb s="0">
      <v xml:space="preserve">Wikipedia	</v>
      <v xml:space="preserve">Public domain	</v>
      <v xml:space="preserve">http://en.wikipedia.org/wiki/Romania	</v>
      <v xml:space="preserve">http://en.wikipedia.org/wiki/Public_domain	</v>
    </spb>
    <spb s="0">
      <v xml:space="preserve">Wikipedia	Cia	travel.state.gov	</v>
      <v xml:space="preserve">CC-BY-SA			</v>
      <v xml:space="preserve">http://en.wikipedia.org/wiki/Russia	https://www.cia.gov/library/publications/the-world-factbook/geos/rs.html?Transportation	https://travel.state.gov/content/travel/en/international-travel/International-Travel-Country-Information-Pages/RussianFederation.html	</v>
      <v xml:space="preserve">http://creativecommons.org/licenses/by-sa/3.0/			</v>
    </spb>
    <spb s="0">
      <v xml:space="preserve">Cia	</v>
      <v xml:space="preserve">	</v>
      <v xml:space="preserve">https://www.cia.gov/library/publications/the-world-factbook/geos/rs.html?Transportation	</v>
      <v xml:space="preserve">	</v>
    </spb>
    <spb s="0">
      <v xml:space="preserve">Wikipedia	Wikipedia	Cia	travel.state.gov	</v>
      <v xml:space="preserve">CC-BY-SA	CC-BY-SA			</v>
      <v xml:space="preserve">http://en.wikipedia.org/wiki/Russia	https://en.wikipedia.org/wiki/Russia	https://www.cia.gov/library/publications/the-world-factbook/geos/rs.html?Transportation	https://travel.state.gov/content/travel/en/international-travel/International-Travel-Country-Information-Pages/RussianFederation.html	</v>
      <v xml:space="preserve">http://creativecommons.org/licenses/by-sa/3.0/	http://creativecommons.org/licenses/by-sa/3.0/			</v>
    </spb>
    <spb s="0">
      <v xml:space="preserve">Wikipedia	</v>
      <v xml:space="preserve">CC-BY-SA	</v>
      <v xml:space="preserve">http://en.wikipedia.org/wiki/Russia	</v>
      <v xml:space="preserve">http://creativecommons.org/licenses/by-sa/3.0/	</v>
    </spb>
    <spb s="0">
      <v xml:space="preserve">Wikipedia	Cia	</v>
      <v xml:space="preserve">CC-BY-SA		</v>
      <v xml:space="preserve">http://en.wikipedia.org/wiki/Russia	https://www.cia.gov/library/publications/the-world-factbook/geos/rs.html?Transportation	</v>
      <v xml:space="preserve">http://creativecommons.org/licenses/by-sa/3.0/		</v>
    </spb>
    <spb s="0">
      <v xml:space="preserve">Wikipedia	Wikipedia	Wikipedia	Cia	travel.state.gov	Sec	</v>
      <v xml:space="preserve">CC-BY-SA	CC-BY-SA	CC-BY-SA				</v>
      <v xml:space="preserve">http://en.wikipedia.org/wiki/Russia	https://en.wikipedia.org/wiki/Russia	http://fr.wikipedia.org/wiki/Russie	https://www.cia.gov/library/publications/the-world-factbook/geos/rs.html?Transportation	https://travel.state.gov/content/travel/en/international-travel/International-Travel-Country-Information-Pages/RussianFederation.html	https://www.sec.gov/cgi-bin/browse-edgar?action=getcompany&amp;CIK=0001814824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https://travel.state.gov/content/travel/en/international-travel/International-Travel-Country-Information-Pages/RussianFederation.html	</v>
      <v xml:space="preserve">	</v>
    </spb>
    <spb s="13">
      <v>0</v>
      <v>1466</v>
      <v>1467</v>
      <v>1468</v>
      <v>4</v>
      <v>5</v>
      <v>1468</v>
      <v>1469</v>
      <v>1469</v>
      <v>1470</v>
      <v>1471</v>
      <v>1469</v>
      <v>1469</v>
      <v>1472</v>
      <v>1467</v>
      <v>11</v>
      <v>1466</v>
      <v>1467</v>
      <v>12</v>
      <v>1469</v>
      <v>1467</v>
      <v>13</v>
      <v>14</v>
      <v>15</v>
      <v>1467</v>
      <v>1467</v>
      <v>1471</v>
      <v>1467</v>
      <v>16</v>
      <v>17</v>
      <v>18</v>
      <v>46</v>
      <v>1467</v>
      <v>1466</v>
      <v>1467</v>
      <v>1467</v>
      <v>1467</v>
      <v>1467</v>
      <v>1467</v>
      <v>1467</v>
      <v>1467</v>
      <v>1467</v>
      <v>1467</v>
      <v>1467</v>
      <v>19</v>
    </spb>
    <spb s="14">
      <v>2019</v>
      <v>2019</v>
      <v>square km</v>
      <v>per thousand (2018)</v>
      <v>2019</v>
      <v>2019</v>
      <v>2018</v>
      <v>per liter (2016)</v>
      <v>2019</v>
      <v>years (2018)</v>
      <v>2018</v>
      <v>per thousand (2018)</v>
      <v>2019</v>
      <v>2017</v>
      <v>2016</v>
      <v>2019</v>
      <v>2016</v>
      <v>2016</v>
      <v>kilotons per year (2016)</v>
      <v>deaths per 100,000 (2017)</v>
      <v>kWh (2014)</v>
      <v>2014</v>
      <v>2018</v>
      <v>2018</v>
      <v>2018</v>
      <v>2018</v>
      <v>2018</v>
      <v>2018</v>
      <v>2015</v>
      <v>2018</v>
      <v>2018</v>
      <v>2017</v>
      <v>2017</v>
      <v>2019</v>
    </spb>
    <spb s="0">
      <v xml:space="preserve">Wikipedia	</v>
      <v xml:space="preserve">Public domain	</v>
      <v xml:space="preserve">http://no.wikipedia.org/wiki/Russland	</v>
      <v xml:space="preserve">http://en.wikipedia.org/wiki/Public_domain	</v>
    </spb>
    <spb s="0">
      <v xml:space="preserve">Wikipedia	Cia	travel.state.gov	</v>
      <v xml:space="preserve">CC-BY-SA			</v>
      <v xml:space="preserve">http://en.wikipedia.org/wiki/Rwanda	https://www.cia.gov/library/publications/the-world-factbook/geos/rw.html?Transportation	https://travel.state.gov/content/travel/en/international-travel/International-Travel-Country-Information-Pages/Rwanda.html	</v>
      <v xml:space="preserve">http://creativecommons.org/licenses/by-sa/3.0/			</v>
    </spb>
    <spb s="0">
      <v xml:space="preserve">Wikipedia	Wikipedia	Wikipedia	Cia	</v>
      <v xml:space="preserve">CC-BY-SA	CC-BY-SA	CC-BY-SA		</v>
      <v xml:space="preserve">http://en.wikipedia.org/wiki/Rwanda	http://es.wikipedia.org/wiki/Ruanda	http://fr.wikipedia.org/wiki/Rwanda	https://www.cia.gov/library/publications/the-world-factbook/geos/rw.html?Transportation	</v>
      <v xml:space="preserve">http://creativecommons.org/licenses/by-sa/3.0/	http://creativecommons.org/licenses/by-sa/3.0/	http://creativecommons.org/licenses/by-sa/3.0/		</v>
    </spb>
    <spb s="0">
      <v xml:space="preserve">Wikipedia	Cia	Wikipedia	travel.state.gov	</v>
      <v xml:space="preserve">CC-BY-SA		CC-BY-SA		</v>
      <v xml:space="preserve">http://en.wikipedia.org/wiki/Rwanda	https://www.cia.gov/library/publications/the-world-factbook/geos/rw.html?Transportation	https://en.wikipedia.org/wiki/Rwanda	https://travel.state.gov/content/travel/en/international-travel/International-Travel-Country-Information-Pages/Rwanda.html	</v>
      <v xml:space="preserve">http://creativecommons.org/licenses/by-sa/3.0/		http://creativecommons.org/licenses/by-sa/3.0/		</v>
    </spb>
    <spb s="0">
      <v xml:space="preserve">Wikipedia	</v>
      <v xml:space="preserve">CC-BY-SA	</v>
      <v xml:space="preserve">http://en.wikipedia.org/wiki/Rwanda	</v>
      <v xml:space="preserve">http://creativecommons.org/licenses/by-sa/3.0/	</v>
    </spb>
    <spb s="0">
      <v xml:space="preserve">Wikipedia	Cia	</v>
      <v xml:space="preserve">CC-BY-SA		</v>
      <v xml:space="preserve">http://en.wikipedia.org/wiki/Rwanda	https://www.cia.gov/library/publications/the-world-factbook/geos/rw.html?Transportation	</v>
      <v xml:space="preserve">http://creativecommons.org/licenses/by-sa/3.0/		</v>
    </spb>
    <spb s="0">
      <v xml:space="preserve">Wikipedia	Wikipedia	Cia	Wikipedia	travel.state.gov	</v>
      <v xml:space="preserve">CC-BY-SA	CC-BY-SA		CC-BY-SA		</v>
      <v xml:space="preserve">http://en.wikipedia.org/wiki/Rwanda	http://fr.wikipedia.org/wiki/Rwanda	https://www.cia.gov/library/publications/the-world-factbook/geos/rw.html?Transportation	https://en.wikipedia.org/wiki/Rwanda	https://travel.state.gov/content/travel/en/international-travel/International-Travel-Country-Information-Pages/Rwanda.html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https://travel.state.gov/content/travel/en/international-travel/International-Travel-Country-Information-Pages/Rwanda.html	</v>
      <v xml:space="preserve">	</v>
    </spb>
    <spb s="0">
      <v xml:space="preserve">Cia	</v>
      <v xml:space="preserve">	</v>
      <v xml:space="preserve">https://www.cia.gov/library/publications/the-world-factbook/geos/rw.html?Transportation	</v>
      <v xml:space="preserve">	</v>
    </spb>
    <spb s="122">
      <v>0</v>
      <v>1476</v>
      <v>1477</v>
      <v>1478</v>
      <v>4</v>
      <v>5</v>
      <v>1478</v>
      <v>1479</v>
      <v>1479</v>
      <v>1480</v>
      <v>1481</v>
      <v>1479</v>
      <v>1482</v>
      <v>1483</v>
      <v>11</v>
      <v>1476</v>
      <v>1483</v>
      <v>12</v>
      <v>1479</v>
      <v>1483</v>
      <v>13</v>
      <v>14</v>
      <v>15</v>
      <v>1483</v>
      <v>1483</v>
      <v>1481</v>
      <v>1483</v>
      <v>16</v>
      <v>17</v>
      <v>18</v>
      <v>1476</v>
      <v>1483</v>
      <v>1483</v>
      <v>1483</v>
      <v>1483</v>
      <v>1483</v>
      <v>1483</v>
      <v>1483</v>
      <v>1483</v>
      <v>1483</v>
      <v>1483</v>
      <v>19</v>
    </spb>
    <spb s="2">
      <v>66</v>
      <v>Name</v>
      <v>LearnMoreOnLink</v>
    </spb>
    <spb s="120">
      <v>2019</v>
      <v>2019</v>
      <v>square km</v>
      <v>per thousand (2018)</v>
      <v>2019</v>
      <v>2019</v>
      <v>2018</v>
      <v>per liter (2016)</v>
      <v>2019</v>
      <v>years (2018)</v>
      <v>2018</v>
      <v>per thousand (2018)</v>
      <v>2019</v>
      <v>2017</v>
      <v>2016</v>
      <v>2019</v>
      <v>2016</v>
      <v>2018</v>
      <v>kilotons per year (2016)</v>
      <v>deaths per 100,000 (2017)</v>
      <v>2019</v>
      <v>2016</v>
      <v>2016</v>
      <v>2016</v>
      <v>2016</v>
      <v>2016</v>
      <v>2015</v>
      <v>2016</v>
      <v>2016</v>
      <v>2018</v>
      <v>2018</v>
      <v>2019</v>
    </spb>
    <spb s="0">
      <v xml:space="preserve">Wikipedia	Cia	travel.state.gov	</v>
      <v xml:space="preserve">CC-BY-SA			</v>
      <v xml:space="preserve">http://en.wikipedia.org/wiki/Saint_Kitts_and_Nevis	https://www.cia.gov/library/publications/the-world-factbook/geos/sc.html?Transportation	https://travel.state.gov/content/travel/en/international-travel/International-Travel-Country-Information-Pages/SaintKittsandNevis.html	</v>
      <v xml:space="preserve">http://creativecommons.org/licenses/by-sa/3.0/			</v>
    </spb>
    <spb s="0">
      <v xml:space="preserve">Wikipedia	Wikipedia	Cia	</v>
      <v xml:space="preserve">CC-BY-SA	CC-BY-SA		</v>
      <v xml:space="preserve">http://en.wikipedia.org/wiki/Saint_Kitts_and_Nevis	http://de.wikipedia.org/wiki/St._Kitts_und_Nevis	https://www.cia.gov/library/publications/the-world-factbook/geos/sc.html?Transportation	</v>
      <v xml:space="preserve">http://creativecommons.org/licenses/by-sa/3.0/	http://creativecommons.org/licenses/by-sa/3.0/		</v>
    </spb>
    <spb s="0">
      <v xml:space="preserve">Wikipedia	Wikipedia	travel.state.gov	</v>
      <v xml:space="preserve">CC-BY-SA	CC-BY-SA		</v>
      <v xml:space="preserve">http://en.wikipedia.org/wiki/Saint_Kitts_and_Nevis	https://en.wikipedia.org/wiki/Saint_Kitts_and_Nevis	https://travel.state.gov/content/travel/en/international-travel/International-Travel-Country-Information-Pages/SaintKittsandNevis.html	</v>
      <v xml:space="preserve">http://creativecommons.org/licenses/by-sa/3.0/	http://creativecommons.org/licenses/by-sa/3.0/		</v>
    </spb>
    <spb s="0">
      <v xml:space="preserve">Wikipedia	</v>
      <v xml:space="preserve">CC-BY-SA	</v>
      <v xml:space="preserve">http://en.wikipedia.org/wiki/Saint_Kitts_and_Nevis	</v>
      <v xml:space="preserve">http://creativecommons.org/licenses/by-sa/3.0/	</v>
    </spb>
    <spb s="0">
      <v xml:space="preserve">Wikipedia	Cia	Wikipedia	</v>
      <v xml:space="preserve">CC-BY-SA		CC-BY-SA	</v>
      <v xml:space="preserve">http://en.wikipedia.org/wiki/Saint_Kitts_and_Nevis	https://www.cia.gov/library/publications/the-world-factbook/geos/sc.html?Transportation	http://ja.wikipedia.org/wiki/セントクリストファー・ネイビスの行政区画	</v>
      <v xml:space="preserve">http://creativecommons.org/licenses/by-sa/3.0/		http://creativecommons.org/licenses/by-sa/3.0/	</v>
    </spb>
    <spb s="0">
      <v xml:space="preserve">travel.state.gov	</v>
      <v xml:space="preserve">	</v>
      <v xml:space="preserve">https://travel.state.gov/content/travel/en/international-travel/International-Travel-Country-Information-Pages/SaintKittsandNevis.html	</v>
      <v xml:space="preserve">	</v>
    </spb>
    <spb s="0">
      <v xml:space="preserve">Cia	</v>
      <v xml:space="preserve">	</v>
      <v xml:space="preserve">https://www.cia.gov/library/publications/the-world-factbook/geos/sc.html?Transportation	</v>
      <v xml:space="preserve">	</v>
    </spb>
    <spb s="69">
      <v>0</v>
      <v>1487</v>
      <v>1488</v>
      <v>1489</v>
      <v>4</v>
      <v>5</v>
      <v>1489</v>
      <v>1490</v>
      <v>1490</v>
      <v>1490</v>
      <v>1491</v>
      <v>1490</v>
      <v>1490</v>
      <v>1492</v>
      <v>1493</v>
      <v>11</v>
      <v>1493</v>
      <v>12</v>
      <v>1490</v>
      <v>1493</v>
      <v>13</v>
      <v>14</v>
      <v>1493</v>
      <v>1491</v>
      <v>1493</v>
      <v>16</v>
      <v>17</v>
      <v>1493</v>
      <v>1493</v>
      <v>1493</v>
      <v>1493</v>
    </spb>
    <spb s="70">
      <v>2018</v>
      <v>2019</v>
      <v>square km</v>
      <v>per thousand (2014)</v>
      <v>2019</v>
      <v>2018</v>
      <v>2002</v>
      <v>2019</v>
      <v>years (2002)</v>
      <v>2017</v>
      <v>per thousand (2018)</v>
      <v>2019</v>
      <v>2016</v>
      <v>2016</v>
      <v>2015</v>
      <v>kilotons per year (2016)</v>
      <v>2007</v>
      <v>2015</v>
      <v>2016</v>
      <v>2015</v>
    </spb>
    <spb s="0">
      <v xml:space="preserve">Wikipedia	Cia	travel.state.gov	</v>
      <v xml:space="preserve">CC-BY-SA			</v>
      <v xml:space="preserve">http://en.wikipedia.org/wiki/Saint_Lucia	https://www.cia.gov/library/publications/the-world-factbook/geos/st.html?Transportation	https://travel.state.gov/content/travel/en/international-travel/International-Travel-Country-Information-Pages/SaintLucia.html	</v>
      <v xml:space="preserve">http://creativecommons.org/licenses/by-sa/3.0/			</v>
    </spb>
    <spb s="0">
      <v xml:space="preserve">Cia	</v>
      <v xml:space="preserve">	</v>
      <v xml:space="preserve">https://www.cia.gov/library/publications/the-world-factbook/geos/st.html?Transportation	</v>
      <v xml:space="preserve">	</v>
    </spb>
    <spb s="0">
      <v xml:space="preserve">Wikipedia	Wikipedia	travel.state.gov	Sec	</v>
      <v xml:space="preserve">CC-BY-SA	CC-BY-SA			</v>
      <v xml:space="preserve">http://en.wikipedia.org/wiki/Saint_Lucia	https://en.wikipedia.org/wiki/Saint_Lucia	https://travel.state.gov/content/travel/en/international-travel/International-Travel-Country-Information-Pages/SaintLucia.html	https://www.sec.gov/cgi-bin/browse-edgar?action=getcompany&amp;CIK=0001772594	</v>
      <v xml:space="preserve">http://creativecommons.org/licenses/by-sa/3.0/	http://creativecommons.org/licenses/by-sa/3.0/			</v>
    </spb>
    <spb s="0">
      <v xml:space="preserve">Wikipedia	</v>
      <v xml:space="preserve">CC-BY-SA	</v>
      <v xml:space="preserve">http://en.wikipedia.org/wiki/Saint_Lucia	</v>
      <v xml:space="preserve">http://creativecommons.org/licenses/by-sa/3.0/	</v>
    </spb>
    <spb s="0">
      <v xml:space="preserve">Wikipedia	Wikipedia	Cia	travel.state.gov	Sec	</v>
      <v xml:space="preserve">CC-BY-SA	CC-BY-SA				</v>
      <v xml:space="preserve">http://en.wikipedia.org/wiki/Saint_Lucia	http://fr.wikipedia.org/wiki/Sainte-Lucie	https://www.cia.gov/library/publications/the-world-factbook/geos/st.html?Transportation	https://travel.state.gov/content/travel/en/international-travel/International-Travel-Country-Information-Pages/SaintLucia.html	https://www.sec.gov/cgi-bin/browse-edgar?action=getcompany&amp;CIK=0001772594	</v>
      <v xml:space="preserve">http://creativecommons.org/licenses/by-sa/3.0/	http://creativecommons.org/licenses/by-sa/3.0/				</v>
    </spb>
    <spb s="0">
      <v xml:space="preserve">travel.state.gov	</v>
      <v xml:space="preserve">	</v>
      <v xml:space="preserve">https://travel.state.gov/content/travel/en/international-travel/International-Travel-Country-Information-Pages/SaintLucia.html	</v>
      <v xml:space="preserve">	</v>
    </spb>
    <spb s="123">
      <v>0</v>
      <v>1496</v>
      <v>1497</v>
      <v>1498</v>
      <v>4</v>
      <v>5</v>
      <v>1498</v>
      <v>1499</v>
      <v>1499</v>
      <v>1499</v>
      <v>1500</v>
      <v>1499</v>
      <v>1501</v>
      <v>1497</v>
      <v>11</v>
      <v>1496</v>
      <v>1497</v>
      <v>12</v>
      <v>1499</v>
      <v>1497</v>
      <v>13</v>
      <v>14</v>
      <v>1497</v>
      <v>1497</v>
      <v>1500</v>
      <v>1497</v>
      <v>16</v>
      <v>17</v>
      <v>18</v>
      <v>1497</v>
      <v>1497</v>
      <v>1497</v>
      <v>1497</v>
      <v>1497</v>
      <v>1497</v>
      <v>1497</v>
      <v>1497</v>
      <v>1497</v>
      <v>1497</v>
      <v>1497</v>
      <v>19</v>
    </spb>
    <spb s="2">
      <v>67</v>
      <v>Name</v>
      <v>LearnMoreOnLink</v>
    </spb>
    <spb s="124">
      <v>2018</v>
      <v>2019</v>
      <v>square km</v>
      <v>per thousand (2018)</v>
      <v>2019</v>
      <v>2018</v>
      <v>2018</v>
      <v>per liter (2014)</v>
      <v>2019</v>
      <v>years (2018)</v>
      <v>2017</v>
      <v>per thousand (2018)</v>
      <v>2019</v>
      <v>2016</v>
      <v>2019</v>
      <v>2016</v>
      <v>2017</v>
      <v>kilotons per year (2016)</v>
      <v>deaths per 100,000 (2017)</v>
      <v>2007</v>
      <v>2016</v>
      <v>2016</v>
      <v>2016</v>
      <v>2016</v>
      <v>2016</v>
      <v>2015</v>
      <v>2016</v>
      <v>2016</v>
      <v>2018</v>
      <v>2018</v>
      <v>2019</v>
    </spb>
    <spb s="0">
      <v xml:space="preserve">Wikipedia	</v>
      <v xml:space="preserve">Public domain	</v>
      <v xml:space="preserve">http://en.wikipedia.org/wiki/Saint_Lucia	</v>
      <v xml:space="preserve">http://en.wikipedia.org/wiki/Public_domain	</v>
    </spb>
    <spb s="0">
      <v xml:space="preserve">Wikipedia	Cia	travel.state.gov	</v>
      <v xml:space="preserve">CC-BY-SA			</v>
      <v xml:space="preserve">http://en.wikipedia.org/wiki/Samoa	https://www.cia.gov/library/publications/the-world-factbook/geos/ws.html?Transportation	https://travel.state.gov/content/travel/en/international-travel/International-Travel-Country-Information-Pages/Samoa.html	</v>
      <v xml:space="preserve">http://creativecommons.org/licenses/by-sa/3.0/			</v>
    </spb>
    <spb s="0">
      <v xml:space="preserve">Wikipedia	Cia	</v>
      <v xml:space="preserve">CC-BY-SA		</v>
      <v xml:space="preserve">http://es.wikipedia.org/wiki/Samoa	https://www.cia.gov/library/publications/the-world-factbook/geos/ws.html?Transportation	</v>
      <v xml:space="preserve">http://creativecommons.org/licenses/by-sa/3.0/		</v>
    </spb>
    <spb s="0">
      <v xml:space="preserve">Wikipedia	Cia	Wikipedia	travel.state.gov	</v>
      <v xml:space="preserve">CC-BY-SA		CC-BY-SA		</v>
      <v xml:space="preserve">http://en.wikipedia.org/wiki/Samoa	https://www.cia.gov/library/publications/the-world-factbook/geos/ws.html?Transportation	https://en.wikipedia.org/wiki/Samoa	https://travel.state.gov/content/travel/en/international-travel/International-Travel-Country-Information-Pages/Samoa.html	</v>
      <v xml:space="preserve">http://creativecommons.org/licenses/by-sa/3.0/		http://creativecommons.org/licenses/by-sa/3.0/		</v>
    </spb>
    <spb s="0">
      <v xml:space="preserve">Wikipedia	</v>
      <v xml:space="preserve">CC-BY-SA	</v>
      <v xml:space="preserve">http://en.wikipedia.org/wiki/Samoa	</v>
      <v xml:space="preserve">http://creativecommons.org/licenses/by-sa/3.0/	</v>
    </spb>
    <spb s="0">
      <v xml:space="preserve">Wikipedia	Cia	</v>
      <v xml:space="preserve">CC-BY-SA		</v>
      <v xml:space="preserve">http://en.wikipedia.org/wiki/Samoa	https://www.cia.gov/library/publications/the-world-factbook/geos/ws.html?Transportation	</v>
      <v xml:space="preserve">http://creativecommons.org/licenses/by-sa/3.0/		</v>
    </spb>
    <spb s="0">
      <v xml:space="preserve">Wikipedia	Wikipedia	Cia	travel.state.gov	</v>
      <v xml:space="preserve">CC-BY-SA	CC-BY-SA			</v>
      <v xml:space="preserve">http://en.wikipedia.org/wiki/Samoa	http://fr.wikipedia.org/wiki/Samoa	https://www.cia.gov/library/publications/the-world-factbook/geos/ws.html?Transportation	https://travel.state.gov/content/travel/en/international-travel/International-Travel-Country-Information-Pages/Samoa.html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https://travel.state.gov/content/travel/en/international-travel/International-Travel-Country-Information-Pages/Samoa.html	</v>
      <v xml:space="preserve">	</v>
    </spb>
    <spb s="0">
      <v xml:space="preserve">Cia	</v>
      <v xml:space="preserve">	</v>
      <v xml:space="preserve">https://www.cia.gov/library/publications/the-world-factbook/geos/ws.html?Transportation	</v>
      <v xml:space="preserve">	</v>
    </spb>
    <spb s="125">
      <v>0</v>
      <v>1506</v>
      <v>1507</v>
      <v>1508</v>
      <v>4</v>
      <v>1509</v>
      <v>1508</v>
      <v>1509</v>
      <v>1509</v>
      <v>1510</v>
      <v>1511</v>
      <v>1509</v>
      <v>1509</v>
      <v>1512</v>
      <v>1513</v>
      <v>11</v>
      <v>1506</v>
      <v>1513</v>
      <v>12</v>
      <v>1509</v>
      <v>1513</v>
      <v>13</v>
      <v>14</v>
      <v>1513</v>
      <v>1513</v>
      <v>1511</v>
      <v>1513</v>
      <v>16</v>
      <v>17</v>
      <v>18</v>
      <v>1513</v>
      <v>1513</v>
      <v>1513</v>
      <v>1513</v>
      <v>1513</v>
      <v>1513</v>
      <v>1513</v>
      <v>1513</v>
      <v>1513</v>
      <v>1513</v>
      <v>1513</v>
      <v>19</v>
    </spb>
    <spb s="2">
      <v>68</v>
      <v>Name</v>
      <v>LearnMoreOnLink</v>
    </spb>
    <spb s="124">
      <v>2019</v>
      <v>2019</v>
      <v>square km</v>
      <v>per thousand (2018)</v>
      <v>2020-10</v>
      <v>2019</v>
      <v>2018</v>
      <v>per liter (2016)</v>
      <v>2019</v>
      <v>years (2018)</v>
      <v>2018</v>
      <v>per thousand (2018)</v>
      <v>2019</v>
      <v>2016</v>
      <v>2019</v>
      <v>2016</v>
      <v>2016</v>
      <v>kilotons per year (2016)</v>
      <v>deaths per 100,000 (2017)</v>
      <v>2007</v>
      <v>2013</v>
      <v>2013</v>
      <v>2013</v>
      <v>2013</v>
      <v>2013</v>
      <v>2015</v>
      <v>2013</v>
      <v>2013</v>
      <v>2018</v>
      <v>2000</v>
      <v>2019</v>
    </spb>
    <spb s="0">
      <v xml:space="preserve">Wikipedia	</v>
      <v xml:space="preserve">Public domain	</v>
      <v xml:space="preserve">http://en.wikipedia.org/wiki/Samoa	</v>
      <v xml:space="preserve">http://en.wikipedia.org/wiki/Public_domain	</v>
    </spb>
    <spb s="0">
      <v xml:space="preserve">Wikipedia	Cia	</v>
      <v xml:space="preserve">CC-BY-SA		</v>
      <v xml:space="preserve">http://en.wikipedia.org/wiki/San_Marino	https://www.cia.gov/library/publications/the-world-factbook/geos/sm.html?Transportation	</v>
      <v xml:space="preserve">http://creativecommons.org/licenses/by-sa/3.0/		</v>
    </spb>
    <spb s="0">
      <v xml:space="preserve">Wikipedia	</v>
      <v xml:space="preserve">CC-BY-SA	</v>
      <v xml:space="preserve">http://en.wikipedia.org/wiki/San_Marino	</v>
      <v xml:space="preserve">http://creativecommons.org/licenses/by-sa/3.0/	</v>
    </spb>
    <spb s="0">
      <v xml:space="preserve">Wikipedia	Wikipedia	</v>
      <v xml:space="preserve">CC-BY-SA	CC-BY-SA	</v>
      <v xml:space="preserve">http://en.wikipedia.org/wiki/San_Marino	https://en.wikipedia.org/wiki/San_Marino	</v>
      <v xml:space="preserve">http://creativecommons.org/licenses/by-sa/3.0/	http://creativecommons.org/licenses/by-sa/3.0/	</v>
    </spb>
    <spb s="0">
      <v xml:space="preserve">Wikipedia	Wikipedia	Wikipedia	</v>
      <v xml:space="preserve">CC-BY-SA	CC-BY-SA	CC-BY-SA	</v>
      <v xml:space="preserve">http://en.wikipedia.org/wiki/San_Marino	http://fr.wikipedia.org/wiki/Saint-Marin	http://tt.wikipedia.org/wiki/سان-مارىنو	</v>
      <v xml:space="preserve">http://creativecommons.org/licenses/by-sa/3.0/	http://creativecommons.org/licenses/by-sa/3.0/	http://creativecommons.org/licenses/by-sa/3.0/	</v>
    </spb>
    <spb s="0">
      <v xml:space="preserve">Cia	</v>
      <v xml:space="preserve">	</v>
      <v xml:space="preserve">https://www.cia.gov/library/publications/the-world-factbook/geos/sm.html?Transportation	</v>
      <v xml:space="preserve">	</v>
    </spb>
    <spb s="0">
      <v xml:space="preserve">Wikipedia	Wikipedia	</v>
      <v xml:space="preserve">CC-BY-SA	CC-BY-SA	</v>
      <v xml:space="preserve">http://en.wikipedia.org/wiki/San_Marino	http://tt.wikipedia.org/wiki/سان-مارىنو	</v>
      <v xml:space="preserve">http://creativecommons.org/licenses/by-sa/3.0/	http://creativecommons.org/licenses/by-sa/3.0/	</v>
    </spb>
    <spb s="126">
      <v>0</v>
      <v>1518</v>
      <v>1519</v>
      <v>1520</v>
      <v>4</v>
      <v>5</v>
      <v>1520</v>
      <v>1519</v>
      <v>1519</v>
      <v>1518</v>
      <v>1521</v>
      <v>1519</v>
      <v>1522</v>
      <v>11</v>
      <v>1522</v>
      <v>12</v>
      <v>1523</v>
      <v>1522</v>
      <v>13</v>
      <v>14</v>
      <v>1522</v>
      <v>1521</v>
      <v>1522</v>
      <v>16</v>
      <v>1522</v>
      <v>1522</v>
      <v>1522</v>
    </spb>
    <spb s="2">
      <v>69</v>
      <v>Name</v>
      <v>LearnMoreOnLink</v>
    </spb>
    <spb s="127">
      <v>2017</v>
      <v>2018</v>
      <v>square km</v>
      <v>per thousand (2018)</v>
      <v>2019</v>
      <v>2017</v>
      <v>2012</v>
      <v>2019</v>
      <v>years (2012)</v>
      <v>2018</v>
      <v>per thousand (2018)</v>
      <v>2019</v>
      <v>2016</v>
      <v>2016</v>
      <v>2014</v>
      <v>2015</v>
      <v>2018</v>
      <v>2018</v>
    </spb>
    <spb s="0">
      <v xml:space="preserve">Wikipedia	Wikipedia	Cia	travel.state.gov	</v>
      <v xml:space="preserve">CC-BY-SA	CC-BY-SA			</v>
      <v xml:space="preserve">http://en.wikipedia.org/wiki/São_Tomé_and_Príncipe	http://lv.wikipedia.org/wiki/Santome_un_Prinsipi	https://www.cia.gov/library/publications/the-world-factbook/geos/tp.html?Transportation	https://travel.state.gov/content/travel/en/international-travel/International-Travel-Country-Information-Pages/SaoTomeandPrincipe.html	</v>
      <v xml:space="preserve">http://creativecommons.org/licenses/by-sa/3.0/	http://creativecommons.org/licenses/by-sa/3.0/			</v>
    </spb>
    <spb s="0">
      <v xml:space="preserve">Wikipedia	Cia	</v>
      <v xml:space="preserve">CC-BY-SA		</v>
      <v xml:space="preserve">http://en.wikipedia.org/wiki/São_Tomé_and_Príncipe	https://www.cia.gov/library/publications/the-world-factbook/geos/tp.html?Transportation	</v>
      <v xml:space="preserve">http://creativecommons.org/licenses/by-sa/3.0/		</v>
    </spb>
    <spb s="0">
      <v xml:space="preserve">Wikipedia	Wikipedia	Wikipedia	</v>
      <v xml:space="preserve">CC-BY-SA	CC-BY-SA	CC-BY-SA	</v>
      <v xml:space="preserve">http://en.wikipedia.org/wiki/São_Tomé_and_Príncipe	http://lv.wikipedia.org/wiki/Santome_un_Prinsipi	https://en.wikipedia.org/wiki/São_Tomé_and_Príncipe	</v>
      <v xml:space="preserve">http://creativecommons.org/licenses/by-sa/3.0/	http://creativecommons.org/licenses/by-sa/3.0/	http://creativecommons.org/licenses/by-sa/3.0/	</v>
    </spb>
    <spb s="0">
      <v xml:space="preserve">Wikipedia	</v>
      <v xml:space="preserve">CC-BY-SA	</v>
      <v xml:space="preserve">http://en.wikipedia.org/wiki/São_Tomé_and_Príncipe	</v>
      <v xml:space="preserve">http://creativecommons.org/licenses/by-sa/3.0/	</v>
    </spb>
    <spb s="0">
      <v xml:space="preserve">Wikipedia	Wikipedia	Cia	</v>
      <v xml:space="preserve">CC-BY-SA	CC-BY-SA		</v>
      <v xml:space="preserve">http://en.wikipedia.org/wiki/São_Tomé_and_Príncipe	http://lv.wikipedia.org/wiki/Santome_un_Prinsipi	https://www.cia.gov/library/publications/the-world-factbook/geos/tp.html?Transportation	</v>
      <v xml:space="preserve">http://creativecommons.org/licenses/by-sa/3.0/	http://creativecommons.org/licenses/by-sa/3.0/		</v>
    </spb>
    <spb s="0">
      <v xml:space="preserve">Cia	</v>
      <v xml:space="preserve">	</v>
      <v xml:space="preserve">https://www.cia.gov/library/publications/the-world-factbook/geos/tp.html?Transportation	</v>
      <v xml:space="preserve">	</v>
    </spb>
    <spb s="0">
      <v xml:space="preserve">Wikipedia	Wikipedia	Wikipedia	</v>
      <v xml:space="preserve">CC-BY-SA	CC-BY-SA	CC-BY-SA	</v>
      <v xml:space="preserve">http://en.wikipedia.org/wiki/São_Tomé_and_Príncipe	http://en.wikipedia.org/wiki/Provinces_of_São_Tomé_and_Príncipe	http://lv.wikipedia.org/wiki/Santome_un_Prinsipi	</v>
      <v xml:space="preserve">http://creativecommons.org/licenses/by-sa/3.0/	http://creativecommons.org/licenses/by-sa/3.0/	http://creativecommons.org/licenses/by-sa/3.0/	</v>
    </spb>
    <spb s="128">
      <v>0</v>
      <v>1527</v>
      <v>1528</v>
      <v>1529</v>
      <v>4</v>
      <v>5</v>
      <v>1529</v>
      <v>1530</v>
      <v>1530</v>
      <v>1531</v>
      <v>1531</v>
      <v>1530</v>
      <v>1532</v>
      <v>11</v>
      <v>1532</v>
      <v>12</v>
      <v>1533</v>
      <v>1532</v>
      <v>13</v>
      <v>14</v>
      <v>15</v>
      <v>1532</v>
      <v>1532</v>
      <v>1531</v>
      <v>1532</v>
      <v>16</v>
      <v>17</v>
      <v>18</v>
      <v>1532</v>
      <v>1532</v>
      <v>1532</v>
      <v>1532</v>
      <v>1532</v>
      <v>1532</v>
      <v>1532</v>
      <v>1532</v>
      <v>1532</v>
      <v>1532</v>
      <v>1532</v>
      <v>19</v>
    </spb>
    <spb s="2">
      <v>70</v>
      <v>Name</v>
      <v>LearnMoreOnLink</v>
    </spb>
    <spb s="89">
      <v>2018</v>
      <v>2019</v>
      <v>square km</v>
      <v>per thousand (2018)</v>
      <v>2019</v>
      <v>2018</v>
      <v>2018</v>
      <v>2019</v>
      <v>years (2018)</v>
      <v>2012</v>
      <v>per thousand (2018)</v>
      <v>2019</v>
      <v>1999</v>
      <v>2016</v>
      <v>2019</v>
      <v>2016</v>
      <v>2017</v>
      <v>kilotons per year (2016)</v>
      <v>deaths per 100,000 (2017)</v>
      <v>2007</v>
      <v>2017</v>
      <v>2017</v>
      <v>2017</v>
      <v>2017</v>
      <v>2017</v>
      <v>2015</v>
      <v>2017</v>
      <v>2017</v>
      <v>2017</v>
      <v>2015</v>
      <v>2019</v>
    </spb>
    <spb s="0">
      <v xml:space="preserve">Wikipedia	Cia	travel.state.gov	</v>
      <v xml:space="preserve">CC-BY-SA			</v>
      <v xml:space="preserve">http://en.wikipedia.org/wiki/Saudi_Arabia	https://www.cia.gov/library/publications/the-world-factbook/geos/sa.html?Transportation	https://travel.state.gov/content/travel/en/international-travel/International-Travel-Country-Information-Pages/SaudiArabia.html	</v>
      <v xml:space="preserve">http://creativecommons.org/licenses/by-sa/3.0/			</v>
    </spb>
    <spb s="0">
      <v xml:space="preserve">Wikipedia	Wikipedia	Wikipedia	Cia	</v>
      <v xml:space="preserve">CC-BY-SA	CC-BY-SA	CC-BY-SA		</v>
      <v xml:space="preserve">http://en.wikipedia.org/wiki/Saudi_Arabia	http://es.wikipedia.org/wiki/Arabia_Saudita	http://fr.wikipedia.org/wiki/Arabie_saoudite	https://www.cia.gov/library/publications/the-world-factbook/geos/sa.html?Transportation	</v>
      <v xml:space="preserve">http://creativecommons.org/licenses/by-sa/3.0/	http://creativecommons.org/licenses/by-sa/3.0/	http://creativecommons.org/licenses/by-sa/3.0/		</v>
    </spb>
    <spb s="0">
      <v xml:space="preserve">Wikipedia	Cia	Wikipedia	travel.state.gov	Sec	</v>
      <v xml:space="preserve">CC-BY-SA		CC-BY-SA			</v>
      <v xml:space="preserve">http://en.wikipedia.org/wiki/Saudi_Arabia	https://www.cia.gov/library/publications/the-world-factbook/geos/sa.html?Transportation	https://en.wikipedia.org/wiki/Saudi_Arabia	https://travel.state.gov/content/travel/en/international-travel/International-Travel-Country-Information-Pages/SaudiArabia.html	https://www.sec.gov/cgi-bin/browse-edgar?action=getcompany&amp;CIK=0001918181	</v>
      <v xml:space="preserve">http://creativecommons.org/licenses/by-sa/3.0/		http://creativecommons.org/licenses/by-sa/3.0/			</v>
    </spb>
    <spb s="0">
      <v xml:space="preserve">Wikipedia	</v>
      <v xml:space="preserve">CC-BY-SA	</v>
      <v xml:space="preserve">http://en.wikipedia.org/wiki/Saudi_Arabia	</v>
      <v xml:space="preserve">http://creativecommons.org/licenses/by-sa/3.0/	</v>
    </spb>
    <spb s="0">
      <v xml:space="preserve">Wikipedia	Cia	</v>
      <v xml:space="preserve">CC-BY-SA		</v>
      <v xml:space="preserve">http://en.wikipedia.org/wiki/Saudi_Arabia	https://www.cia.gov/library/publications/the-world-factbook/geos/sa.html?Transportation	</v>
      <v xml:space="preserve">http://creativecommons.org/licenses/by-sa/3.0/		</v>
    </spb>
    <spb s="0">
      <v xml:space="preserve">Wikipedia	Wikipedia	Cia	Wikipedia	travel.state.gov	Sec	</v>
      <v xml:space="preserve">CC-BY-SA	CC-BY-SA		CC-BY-SA			</v>
      <v xml:space="preserve">http://en.wikipedia.org/wiki/Saudi_Arabia	http://fr.wikipedia.org/wiki/Arabie_saoudite	https://www.cia.gov/library/publications/the-world-factbook/geos/sa.html?Transportation	https://en.wikipedia.org/wiki/Saudi_Arabia	https://travel.state.gov/content/travel/en/international-travel/International-Travel-Country-Information-Pages/SaudiArabia.html	https://www.sec.gov/cgi-bin/browse-edgar?action=getcompany&amp;CIK=0001918181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https://travel.state.gov/content/travel/en/international-travel/International-Travel-Country-Information-Pages/SaudiArabia.html	</v>
      <v xml:space="preserve">	</v>
    </spb>
    <spb s="0">
      <v xml:space="preserve">Cia	</v>
      <v xml:space="preserve">	</v>
      <v xml:space="preserve">https://www.cia.gov/library/publications/the-world-factbook/geos/sa.html?Transportation	</v>
      <v xml:space="preserve">	</v>
    </spb>
    <spb s="100">
      <v>0</v>
      <v>1537</v>
      <v>1538</v>
      <v>1539</v>
      <v>4</v>
      <v>5</v>
      <v>1539</v>
      <v>1540</v>
      <v>1540</v>
      <v>1541</v>
      <v>1542</v>
      <v>1540</v>
      <v>1540</v>
      <v>1543</v>
      <v>1544</v>
      <v>11</v>
      <v>1537</v>
      <v>1544</v>
      <v>12</v>
      <v>1540</v>
      <v>1544</v>
      <v>13</v>
      <v>14</v>
      <v>15</v>
      <v>1544</v>
      <v>1544</v>
      <v>1542</v>
      <v>1544</v>
      <v>16</v>
      <v>17</v>
      <v>18</v>
      <v>46</v>
      <v>1544</v>
      <v>1537</v>
      <v>1544</v>
      <v>1544</v>
      <v>1544</v>
      <v>19</v>
    </spb>
    <spb s="30">
      <v>2019</v>
      <v>2019</v>
      <v>square km</v>
      <v>per thousand (2018)</v>
      <v>2019</v>
      <v>2019</v>
      <v>2018</v>
      <v>per liter (2016)</v>
      <v>2019</v>
      <v>years (2018)</v>
      <v>2018</v>
      <v>per thousand (2018)</v>
      <v>2019</v>
      <v>2017</v>
      <v>2016</v>
      <v>2019</v>
      <v>2016</v>
      <v>2018</v>
      <v>kilotons per year (2016)</v>
      <v>deaths per 100,000 (2017)</v>
      <v>kWh (2014)</v>
      <v>2014</v>
      <v>2019</v>
      <v>2015</v>
      <v>2018</v>
      <v>2018</v>
      <v>2019</v>
    </spb>
    <spb s="0">
      <v xml:space="preserve">Wikipedia	Cia	travel.state.gov	</v>
      <v xml:space="preserve">CC-BY-SA			</v>
      <v xml:space="preserve">http://en.wikipedia.org/wiki/Senegal	https://www.cia.gov/library/publications/the-world-factbook/geos/sg.html?Transportation	https://travel.state.gov/content/travel/en/international-travel/International-Travel-Country-Information-Pages/Senegal.html	</v>
      <v xml:space="preserve">http://creativecommons.org/licenses/by-sa/3.0/			</v>
    </spb>
    <spb s="0">
      <v xml:space="preserve">Wikipedia	Cia	</v>
      <v xml:space="preserve">CC-BY-SA		</v>
      <v xml:space="preserve">http://es.wikipedia.org/wiki/Senegal	https://www.cia.gov/library/publications/the-world-factbook/geos/sg.html?Transportation	</v>
      <v xml:space="preserve">http://creativecommons.org/licenses/by-sa/3.0/		</v>
    </spb>
    <spb s="0">
      <v xml:space="preserve">Wikipedia	Cia	Wikipedia	travel.state.gov	</v>
      <v xml:space="preserve">CC-BY-SA		CC-BY-SA		</v>
      <v xml:space="preserve">http://en.wikipedia.org/wiki/Senegal	https://www.cia.gov/library/publications/the-world-factbook/geos/sg.html?Transportation	https://en.wikipedia.org/wiki/Senegal	https://travel.state.gov/content/travel/en/international-travel/International-Travel-Country-Information-Pages/Senegal.html	</v>
      <v xml:space="preserve">http://creativecommons.org/licenses/by-sa/3.0/		http://creativecommons.org/licenses/by-sa/3.0/		</v>
    </spb>
    <spb s="0">
      <v xml:space="preserve">Wikipedia	</v>
      <v xml:space="preserve">CC-BY-SA	</v>
      <v xml:space="preserve">http://en.wikipedia.org/wiki/Senegal	</v>
      <v xml:space="preserve">http://creativecommons.org/licenses/by-sa/3.0/	</v>
    </spb>
    <spb s="0">
      <v xml:space="preserve">Wikipedia	Cia	</v>
      <v xml:space="preserve">CC-BY-SA		</v>
      <v xml:space="preserve">http://en.wikipedia.org/wiki/Senegal	https://www.cia.gov/library/publications/the-world-factbook/geos/sg.html?Transportation	</v>
      <v xml:space="preserve">http://creativecommons.org/licenses/by-sa/3.0/		</v>
    </spb>
    <spb s="0">
      <v xml:space="preserve">Cia	</v>
      <v xml:space="preserve">	</v>
      <v xml:space="preserve">https://www.cia.gov/library/publications/the-world-factbook/geos/sg.html?Transportation	</v>
      <v xml:space="preserve">	</v>
    </spb>
    <spb s="0">
      <v xml:space="preserve">Wikipedia	Wikipedia	</v>
      <v xml:space="preserve">CC-BY-SA	CC-BY-SA	</v>
      <v xml:space="preserve">http://en.wikipedia.org/wiki/Senegal	http://hi.wikipedia.org/wiki/सेनीगल	</v>
      <v xml:space="preserve">http://creativecommons.org/licenses/by-sa/3.0/	http://creativecommons.org/licenses/by-sa/3.0/	</v>
    </spb>
    <spb s="109">
      <v>0</v>
      <v>1547</v>
      <v>1548</v>
      <v>1549</v>
      <v>4</v>
      <v>5</v>
      <v>1549</v>
      <v>1550</v>
      <v>1550</v>
      <v>1551</v>
      <v>1550</v>
      <v>1550</v>
      <v>1552</v>
      <v>11</v>
      <v>1547</v>
      <v>1552</v>
      <v>12</v>
      <v>1553</v>
      <v>1552</v>
      <v>13</v>
      <v>14</v>
      <v>15</v>
      <v>1552</v>
      <v>1552</v>
      <v>1547</v>
      <v>1552</v>
      <v>16</v>
      <v>17</v>
      <v>18</v>
      <v>46</v>
      <v>1552</v>
      <v>1552</v>
      <v>1552</v>
      <v>1552</v>
      <v>1552</v>
      <v>1552</v>
      <v>1552</v>
      <v>1552</v>
      <v>1552</v>
      <v>1552</v>
      <v>1552</v>
      <v>19</v>
    </spb>
    <spb s="12">
      <v>2019</v>
      <v>2019</v>
      <v>square km</v>
      <v>per thousand (2018)</v>
      <v>2019</v>
      <v>2019</v>
      <v>2018</v>
      <v>per liter (2016)</v>
      <v>2019</v>
      <v>years (2018)</v>
      <v>2018</v>
      <v>per thousand (2018)</v>
      <v>2019</v>
      <v>2017</v>
      <v>2016</v>
      <v>2019</v>
      <v>2016</v>
      <v>2017</v>
      <v>kilotons per year (2016)</v>
      <v>deaths per 100,000 (2017)</v>
      <v>kWh (2014)</v>
      <v>2014</v>
      <v>2011</v>
      <v>2011</v>
      <v>2011</v>
      <v>2011</v>
      <v>2011</v>
      <v>2015</v>
      <v>2011</v>
      <v>2011</v>
      <v>2018</v>
      <v>2018</v>
      <v>2019</v>
    </spb>
    <spb s="0">
      <v xml:space="preserve">Wikipedia	Cia	</v>
      <v xml:space="preserve">CC-BY-SA		</v>
      <v xml:space="preserve">http://en.wikipedia.org/wiki/Serbia	https://www.cia.gov/library/publications/the-world-factbook/geos/ri.html?Transportation	</v>
      <v xml:space="preserve">http://creativecommons.org/licenses/by-sa/3.0/		</v>
    </spb>
    <spb s="0">
      <v xml:space="preserve">Wikipedia	Cia	</v>
      <v xml:space="preserve">CC-BY-SA		</v>
      <v xml:space="preserve">http://fr.wikipedia.org/wiki/Serbie	https://www.cia.gov/library/publications/the-world-factbook/geos/ri.html?Transportation	</v>
      <v xml:space="preserve">http://creativecommons.org/licenses/by-sa/3.0/		</v>
    </spb>
    <spb s="0">
      <v xml:space="preserve">Wikipedia	Cia	Wikipedia	Sec	</v>
      <v xml:space="preserve">CC-BY-SA		CC-BY-SA		</v>
      <v xml:space="preserve">http://en.wikipedia.org/wiki/Serbia	https://www.cia.gov/library/publications/the-world-factbook/geos/ri.html?Transportation	https://en.wikipedia.org/wiki/Serbia	https://www.sec.gov/cgi-bin/browse-edgar?action=getcompany&amp;CIK=0001887912	</v>
      <v xml:space="preserve">http://creativecommons.org/licenses/by-sa/3.0/		http://creativecommons.org/licenses/by-sa/3.0/		</v>
    </spb>
    <spb s="0">
      <v xml:space="preserve">Wikipedia	</v>
      <v xml:space="preserve">CC-BY-SA	</v>
      <v xml:space="preserve">http://en.wikipedia.org/wiki/Serbia	</v>
      <v xml:space="preserve">http://creativecommons.org/licenses/by-sa/3.0/	</v>
    </spb>
    <spb s="0">
      <v xml:space="preserve">Wikipedia	Wikipedia	Cia	</v>
      <v xml:space="preserve">CC-BY-SA	CC-BY-SA		</v>
      <v xml:space="preserve">http://en.wikipedia.org/wiki/Serbia	http://fr.wikipedia.org/wiki/Serbie	https://www.cia.gov/library/publications/the-world-factbook/geos/ri.html?Transportation	</v>
      <v xml:space="preserve">http://creativecommons.org/licenses/by-sa/3.0/	http://creativecommons.org/licenses/by-sa/3.0/		</v>
    </spb>
    <spb s="0">
      <v xml:space="preserve">Cia	</v>
      <v xml:space="preserve">	</v>
      <v xml:space="preserve">https://www.cia.gov/library/publications/the-world-factbook/geos/ri.html?Transportation	</v>
      <v xml:space="preserve">	</v>
    </spb>
    <spb s="22">
      <v>0</v>
      <v>1556</v>
      <v>1557</v>
      <v>1558</v>
      <v>4</v>
      <v>5</v>
      <v>1558</v>
      <v>1559</v>
      <v>1559</v>
      <v>1559</v>
      <v>1560</v>
      <v>1559</v>
      <v>1559</v>
      <v>1561</v>
      <v>11</v>
      <v>1556</v>
      <v>1561</v>
      <v>12</v>
      <v>1559</v>
      <v>1561</v>
      <v>13</v>
      <v>14</v>
      <v>15</v>
      <v>1561</v>
      <v>1561</v>
      <v>1560</v>
      <v>1561</v>
      <v>16</v>
      <v>17</v>
      <v>18</v>
      <v>46</v>
      <v>1561</v>
      <v>1556</v>
      <v>1561</v>
      <v>1561</v>
      <v>1561</v>
      <v>1561</v>
      <v>1561</v>
      <v>1561</v>
      <v>1561</v>
      <v>1561</v>
      <v>1561</v>
      <v>1561</v>
      <v>19</v>
    </spb>
    <spb s="14">
      <v>2019</v>
      <v>2019</v>
      <v>square km</v>
      <v>per thousand (2018)</v>
      <v>2019</v>
      <v>2019</v>
      <v>2018</v>
      <v>per liter (2016)</v>
      <v>2019</v>
      <v>years (2018)</v>
      <v>2012</v>
      <v>per thousand (2018)</v>
      <v>2019</v>
      <v>2017</v>
      <v>2016</v>
      <v>2019</v>
      <v>2016</v>
      <v>2016</v>
      <v>kilotons per year (2016)</v>
      <v>deaths per 100,000 (2017)</v>
      <v>kWh (2014)</v>
      <v>2014</v>
      <v>2011</v>
      <v>2017</v>
      <v>2017</v>
      <v>2017</v>
      <v>2017</v>
      <v>2017</v>
      <v>2015</v>
      <v>2017</v>
      <v>2017</v>
      <v>2018</v>
      <v>2018</v>
      <v>2019</v>
    </spb>
    <spb s="0">
      <v xml:space="preserve">Wikipedia	</v>
      <v xml:space="preserve">Public domain	</v>
      <v xml:space="preserve">http://en.wikipedia.org/wiki/Serbia	</v>
      <v xml:space="preserve">http://en.wikipedia.org/wiki/Public_domain	</v>
    </spb>
    <spb s="0">
      <v xml:space="preserve">Wikipedia	Cia	travel.state.gov	</v>
      <v xml:space="preserve">CC-BY-SA			</v>
      <v xml:space="preserve">http://en.wikipedia.org/wiki/Seychelles	https://www.cia.gov/library/publications/the-world-factbook/geos/se.html?Transportation	https://travel.state.gov/content/travel/en/international-travel/International-Travel-Country-Information-Pages/Seychelles.html	</v>
      <v xml:space="preserve">http://creativecommons.org/licenses/by-sa/3.0/			</v>
    </spb>
    <spb s="0">
      <v xml:space="preserve">Wikipedia	Wikipedia	Wikipedia	Cia	</v>
      <v xml:space="preserve">CC-BY-SA	CC-BY-SA	CC-BY-SA		</v>
      <v xml:space="preserve">http://de.wikipedia.org/wiki/Seychellen	http://es.wikipedia.org/wiki/Seychelles	http://fr.wikipedia.org/wiki/Seychelles	https://www.cia.gov/library/publications/the-world-factbook/geos/se.html?Transportation	</v>
      <v xml:space="preserve">http://creativecommons.org/licenses/by-sa/3.0/	http://creativecommons.org/licenses/by-sa/3.0/	http://creativecommons.org/licenses/by-sa/3.0/		</v>
    </spb>
    <spb s="0">
      <v xml:space="preserve">Wikipedia	piao.ctrip.com	Wikipedia	travel.state.gov	Sec	</v>
      <v xml:space="preserve">CC-BY-SA		CC-BY-SA			</v>
      <v xml:space="preserve">http://en.wikipedia.org/wiki/Seychelles	http://piao.ctrip.com/dest/t136602.html	https://en.wikipedia.org/wiki/Seychelles	https://travel.state.gov/content/travel/en/international-travel/International-Travel-Country-Information-Pages/Seychelles.html	https://www.sec.gov/cgi-bin/browse-edgar?action=getcompany&amp;CIK=0001811397	</v>
      <v xml:space="preserve">http://creativecommons.org/licenses/by-sa/3.0/		http://creativecommons.org/licenses/by-sa/3.0/			</v>
    </spb>
    <spb s="0">
      <v xml:space="preserve">Wikipedia	</v>
      <v xml:space="preserve">CC-BY-SA	</v>
      <v xml:space="preserve">http://en.wikipedia.org/wiki/Seychelles	</v>
      <v xml:space="preserve">http://creativecommons.org/licenses/by-sa/3.0/	</v>
    </spb>
    <spb s="0">
      <v xml:space="preserve">Wikipedia	Cia	</v>
      <v xml:space="preserve">CC-BY-SA		</v>
      <v xml:space="preserve">http://en.wikipedia.org/wiki/Seychelles	https://www.cia.gov/library/publications/the-world-factbook/geos/se.html?Transportation	</v>
      <v xml:space="preserve">http://creativecommons.org/licenses/by-sa/3.0/		</v>
    </spb>
    <spb s="0">
      <v xml:space="preserve">Wikipedia	Wikipedia	Cia	</v>
      <v xml:space="preserve">CC-BY-SA	CC-BY-SA		</v>
      <v xml:space="preserve">http://en.wikipedia.org/wiki/Seychelles	http://fr.wikipedia.org/wiki/Seychelles	https://www.cia.gov/library/publications/the-world-factbook/geos/se.html?Transportation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https://travel.state.gov/content/travel/en/international-travel/International-Travel-Country-Information-Pages/Seychelles.html	</v>
      <v xml:space="preserve">	</v>
    </spb>
    <spb s="0">
      <v xml:space="preserve">Cia	</v>
      <v xml:space="preserve">	</v>
      <v xml:space="preserve">https://www.cia.gov/library/publications/the-world-factbook/geos/se.html?Transportation	</v>
      <v xml:space="preserve">	</v>
    </spb>
    <spb s="0">
      <v xml:space="preserve">Wikipedia	Wikipedia	</v>
      <v xml:space="preserve">CC-BY-SA	CC-BY-SA	</v>
      <v xml:space="preserve">http://en.wikipedia.org/wiki/Seychelles	http://si.wikipedia.org/wiki/සී‍චෙල්ස්	</v>
      <v xml:space="preserve">http://creativecommons.org/licenses/by-sa/3.0/	http://creativecommons.org/licenses/by-sa/3.0/	</v>
    </spb>
    <spb s="129">
      <v>0</v>
      <v>1565</v>
      <v>1566</v>
      <v>1567</v>
      <v>4</v>
      <v>5</v>
      <v>1567</v>
      <v>1568</v>
      <v>1568</v>
      <v>1569</v>
      <v>1570</v>
      <v>1568</v>
      <v>1568</v>
      <v>1571</v>
      <v>1572</v>
      <v>11</v>
      <v>1572</v>
      <v>12</v>
      <v>1573</v>
      <v>1572</v>
      <v>13</v>
      <v>14</v>
      <v>15</v>
      <v>1572</v>
      <v>1570</v>
      <v>1572</v>
      <v>16</v>
      <v>17</v>
      <v>18</v>
      <v>1572</v>
      <v>1565</v>
      <v>1572</v>
      <v>1572</v>
      <v>1572</v>
      <v>1572</v>
      <v>1572</v>
      <v>1572</v>
      <v>1572</v>
      <v>1572</v>
      <v>1572</v>
      <v>1572</v>
    </spb>
    <spb s="2">
      <v>71</v>
      <v>Name</v>
      <v>LearnMoreOnLink</v>
    </spb>
    <spb s="130">
      <v>2019</v>
      <v>2019</v>
      <v>square km</v>
      <v>per thousand (2018)</v>
      <v>2019</v>
      <v>2019</v>
      <v>2018</v>
      <v>2019</v>
      <v>years (2018)</v>
      <v>2018</v>
      <v>per thousand (2018)</v>
      <v>2019</v>
      <v>2017</v>
      <v>2016</v>
      <v>2016</v>
      <v>2016</v>
      <v>kilotons per year (2016)</v>
      <v>deaths per 100,000 (2017)</v>
      <v>2007</v>
      <v>2019</v>
      <v>2013</v>
      <v>2013</v>
      <v>2013</v>
      <v>2013</v>
      <v>2013</v>
      <v>2015</v>
      <v>2013</v>
      <v>2013</v>
      <v>2018</v>
      <v>2018</v>
    </spb>
    <spb s="0">
      <v xml:space="preserve">Wikipedia	</v>
      <v xml:space="preserve">Public domain	</v>
      <v xml:space="preserve">http://en.wikipedia.org/wiki/Seychelles	</v>
      <v xml:space="preserve">http://en.wikipedia.org/wiki/Public_domain	</v>
    </spb>
    <spb s="0">
      <v xml:space="preserve">Wikipedia	Cia	travel.state.gov	</v>
      <v xml:space="preserve">CC-BY-SA			</v>
      <v xml:space="preserve">http://en.wikipedia.org/wiki/Sierra_Leone	https://www.cia.gov/library/publications/the-world-factbook/geos/sl.html?Transportation	https://travel.state.gov/content/travel/en/international-travel/International-Travel-Country-Information-Pages/SierraLeone.html	</v>
      <v xml:space="preserve">http://creativecommons.org/licenses/by-sa/3.0/			</v>
    </spb>
    <spb s="0">
      <v xml:space="preserve">Wikipedia	Wikipedia	Wikipedia	Cia	</v>
      <v xml:space="preserve">CC-BY-SA	CC-BY-SA	CC-BY-SA		</v>
      <v xml:space="preserve">http://en.wikipedia.org/wiki/Sierra_Leone	http://es.wikipedia.org/wiki/Sierra_Leona	http://fr.wikipedia.org/wiki/Sierra_Leone	https://www.cia.gov/library/publications/the-world-factbook/geos/sl.html?Transportation	</v>
      <v xml:space="preserve">http://creativecommons.org/licenses/by-sa/3.0/	http://creativecommons.org/licenses/by-sa/3.0/	http://creativecommons.org/licenses/by-sa/3.0/		</v>
    </spb>
    <spb s="0">
      <v xml:space="preserve">Wikipedia	Wikipedia	travel.state.gov	</v>
      <v xml:space="preserve">CC-BY-SA	CC-BY-SA		</v>
      <v xml:space="preserve">http://en.wikipedia.org/wiki/Sierra_Leone	https://en.wikipedia.org/wiki/Sierra_Leone	https://travel.state.gov/content/travel/en/international-travel/International-Travel-Country-Information-Pages/SierraLeone.html	</v>
      <v xml:space="preserve">http://creativecommons.org/licenses/by-sa/3.0/	http://creativecommons.org/licenses/by-sa/3.0/		</v>
    </spb>
    <spb s="0">
      <v xml:space="preserve">Wikipedia	</v>
      <v xml:space="preserve">CC-BY-SA	</v>
      <v xml:space="preserve">http://en.wikipedia.org/wiki/Sierra_Leone	</v>
      <v xml:space="preserve">http://creativecommons.org/licenses/by-sa/3.0/	</v>
    </spb>
    <spb s="0">
      <v xml:space="preserve">Wikipedia	Cia	</v>
      <v xml:space="preserve">CC-BY-SA		</v>
      <v xml:space="preserve">http://en.wikipedia.org/wiki/Sierra_Leone	https://www.cia.gov/library/publications/the-world-factbook/geos/sl.html?Transportation	</v>
      <v xml:space="preserve">http://creativecommons.org/licenses/by-sa/3.0/		</v>
    </spb>
    <spb s="0">
      <v xml:space="preserve">Wikipedia	Wikipedia	Cia	Wikipedia	travel.state.gov	</v>
      <v xml:space="preserve">CC-BY-SA	CC-BY-SA		CC-BY-SA		</v>
      <v xml:space="preserve">http://en.wikipedia.org/wiki/Sierra_Leone	http://fr.wikipedia.org/wiki/Sierra_Leone	https://www.cia.gov/library/publications/the-world-factbook/geos/sl.html?Transportation	https://en.wikipedia.org/wiki/Sierra_Leone	https://travel.state.gov/content/travel/en/international-travel/International-Travel-Country-Information-Pages/SierraLeone.html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https://travel.state.gov/content/travel/en/international-travel/International-Travel-Country-Information-Pages/SierraLeone.html	</v>
      <v xml:space="preserve">	</v>
    </spb>
    <spb s="0">
      <v xml:space="preserve">Cia	</v>
      <v xml:space="preserve">	</v>
      <v xml:space="preserve">https://www.cia.gov/library/publications/the-world-factbook/geos/sl.html?Transportation	</v>
      <v xml:space="preserve">	</v>
    </spb>
    <spb s="48">
      <v>0</v>
      <v>1578</v>
      <v>1579</v>
      <v>1580</v>
      <v>4</v>
      <v>5</v>
      <v>1580</v>
      <v>1581</v>
      <v>1581</v>
      <v>1582</v>
      <v>1583</v>
      <v>1581</v>
      <v>1581</v>
      <v>1584</v>
      <v>1585</v>
      <v>11</v>
      <v>1578</v>
      <v>1585</v>
      <v>12</v>
      <v>1581</v>
      <v>1585</v>
      <v>13</v>
      <v>14</v>
      <v>15</v>
      <v>1585</v>
      <v>1585</v>
      <v>1583</v>
      <v>1585</v>
      <v>16</v>
      <v>17</v>
      <v>18</v>
      <v>1585</v>
      <v>1585</v>
      <v>1585</v>
      <v>1585</v>
      <v>1585</v>
      <v>1585</v>
      <v>1585</v>
      <v>1585</v>
      <v>1585</v>
      <v>1585</v>
      <v>19</v>
    </spb>
    <spb s="49">
      <v>2019</v>
      <v>2019</v>
      <v>square km</v>
      <v>per thousand (2018)</v>
      <v>2019</v>
      <v>2019</v>
      <v>2018</v>
      <v>per liter (2016)</v>
      <v>2019</v>
      <v>years (2018)</v>
      <v>2014</v>
      <v>per thousand (2018)</v>
      <v>2019</v>
      <v>2017</v>
      <v>2016</v>
      <v>2019</v>
      <v>2016</v>
      <v>2011</v>
      <v>kilotons per year (2016)</v>
      <v>deaths per 100,000 (2017)</v>
      <v>2018</v>
      <v>2018</v>
      <v>2018</v>
      <v>2018</v>
      <v>2018</v>
      <v>2015</v>
      <v>2018</v>
      <v>2018</v>
      <v>2018</v>
      <v>2002</v>
      <v>2019</v>
    </spb>
    <spb s="0">
      <v xml:space="preserve">Wikipedia	Cia	travel.state.gov	</v>
      <v xml:space="preserve">CC-BY-SA			</v>
      <v xml:space="preserve">http://en.wikipedia.org/wiki/Singapore	https://www.cia.gov/library/publications/the-world-factbook/geos/sn.html?Transportation	https://travel.state.gov/content/travel/en/international-travel/International-Travel-Country-Information-Pages/Singapore.html	</v>
      <v xml:space="preserve">http://creativecommons.org/licenses/by-sa/3.0/			</v>
    </spb>
    <spb s="0">
      <v xml:space="preserve">Wikipedia	</v>
      <v xml:space="preserve">CC-BY-SA	</v>
      <v xml:space="preserve">http://en.wikipedia.org/wiki/Singapore	</v>
      <v xml:space="preserve">http://creativecommons.org/licenses/by-sa/3.0/	</v>
    </spb>
    <spb s="0">
      <v xml:space="preserve">Wikipedia	Cia	Wikipedia	travel.state.gov	Sec	</v>
      <v xml:space="preserve">CC-BY-SA		CC-BY-SA			</v>
      <v xml:space="preserve">http://en.wikipedia.org/wiki/Singapore	https://www.cia.gov/library/publications/the-world-factbook/geos/sn.html?Transportation	https://en.wikipedia.org/wiki/Singapore	https://travel.state.gov/content/travel/en/international-travel/International-Travel-Country-Information-Pages/Singapore.html	https://www.sec.gov/cgi-bin/browse-edgar?action=getcompany&amp;CIK=0001934957	</v>
      <v xml:space="preserve">http://creativecommons.org/licenses/by-sa/3.0/		http://creativecommons.org/licenses/by-sa/3.0/			</v>
    </spb>
    <spb s="0">
      <v xml:space="preserve">Wikipedia	Cia	</v>
      <v xml:space="preserve">CC-BY-SA		</v>
      <v xml:space="preserve">http://en.wikipedia.org/wiki/Singapore	https://www.cia.gov/library/publications/the-world-factbook/geos/sn.html?Transportation	</v>
      <v xml:space="preserve">http://creativecommons.org/licenses/by-sa/3.0/		</v>
    </spb>
    <spb s="0">
      <v xml:space="preserve">Wikipedia	travel.state.gov	</v>
      <v xml:space="preserve">CC-BY-SA		</v>
      <v xml:space="preserve">http://en.wikipedia.org/wiki/Singapore	https://travel.state.gov/content/travel/en/international-travel/International-Travel-Country-Information-Pages/Singapore.html	</v>
      <v xml:space="preserve">http://creativecommons.org/licenses/by-sa/3.0/		</v>
    </spb>
    <spb s="0">
      <v xml:space="preserve">Cia	</v>
      <v xml:space="preserve">	</v>
      <v xml:space="preserve">https://www.cia.gov/library/publications/the-world-factbook/geos/sn.html?Transportation	</v>
      <v xml:space="preserve">	</v>
    </spb>
    <spb s="0">
      <v xml:space="preserve">Wikipedia	Wikipedia	</v>
      <v xml:space="preserve">CC-BY-SA	CC-BY-SA	</v>
      <v xml:space="preserve">http://en.wikipedia.org/wiki/Singapore	http://en.wikipedia.org/wiki/Intelligent_Island	</v>
      <v xml:space="preserve">http://creativecommons.org/licenses/by-sa/3.0/	http://creativecommons.org/licenses/by-sa/3.0/	</v>
    </spb>
    <spb s="131">
      <v>0</v>
      <v>1588</v>
      <v>1589</v>
      <v>1590</v>
      <v>4</v>
      <v>5</v>
      <v>1590</v>
      <v>1589</v>
      <v>1589</v>
      <v>1591</v>
      <v>1589</v>
      <v>1592</v>
      <v>1593</v>
      <v>11</v>
      <v>1588</v>
      <v>1593</v>
      <v>12</v>
      <v>1594</v>
      <v>1593</v>
      <v>13</v>
      <v>14</v>
      <v>15</v>
      <v>1593</v>
      <v>1593</v>
      <v>1593</v>
      <v>16</v>
      <v>17</v>
      <v>18</v>
      <v>46</v>
      <v>1593</v>
      <v>1588</v>
      <v>1593</v>
      <v>1593</v>
      <v>1593</v>
      <v>19</v>
    </spb>
    <spb s="2">
      <v>72</v>
      <v>Name</v>
      <v>LearnMoreOnLink</v>
    </spb>
    <spb s="30">
      <v>2019</v>
      <v>2019</v>
      <v>square km</v>
      <v>per thousand (2018)</v>
      <v>2019</v>
      <v>2019</v>
      <v>2018</v>
      <v>per liter (2016)</v>
      <v>2019</v>
      <v>years (2018)</v>
      <v>2018</v>
      <v>per thousand (2018)</v>
      <v>2019</v>
      <v>2017</v>
      <v>2016</v>
      <v>2019</v>
      <v>2016</v>
      <v>2016</v>
      <v>kilotons per year (2016)</v>
      <v>deaths per 100,000 (2017)</v>
      <v>kWh (2014)</v>
      <v>2014</v>
      <v>2019</v>
      <v>2015</v>
      <v>2017</v>
      <v>2017</v>
      <v>2019</v>
    </spb>
    <spb s="0">
      <v xml:space="preserve">Wikipedia	</v>
      <v xml:space="preserve">Public domain	</v>
      <v xml:space="preserve">http://en.wikipedia.org/wiki/Singapore	</v>
      <v xml:space="preserve">http://en.wikipedia.org/wiki/Public_domain	</v>
    </spb>
    <spb s="0">
      <v xml:space="preserve">Wikipedia	Cia	travel.state.gov	</v>
      <v xml:space="preserve">CC-BY-SA			</v>
      <v xml:space="preserve">http://en.wikipedia.org/wiki/Slovakia	https://www.cia.gov/library/publications/the-world-factbook/geos/lo.html?Transportation	https://travel.state.gov/content/travel/en/international-travel/International-Travel-Country-Information-Pages/Slovakia.html	</v>
      <v xml:space="preserve">http://creativecommons.org/licenses/by-sa/3.0/			</v>
    </spb>
    <spb s="0">
      <v xml:space="preserve">Wikipedia	Wikipedia	Wikipedia	Cia	</v>
      <v xml:space="preserve">CC-BY-SA	CC-BY-SA	CC-BY-SA		</v>
      <v xml:space="preserve">http://en.wikipedia.org/wiki/Slovakia	http://es.wikipedia.org/wiki/Eslovaquia	http://fr.wikipedia.org/wiki/Slovaquie	https://www.cia.gov/library/publications/the-world-factbook/geos/lo.html?Transportation	</v>
      <v xml:space="preserve">http://creativecommons.org/licenses/by-sa/3.0/	http://creativecommons.org/licenses/by-sa/3.0/	http://creativecommons.org/licenses/by-sa/3.0/		</v>
    </spb>
    <spb s="0">
      <v xml:space="preserve">Wikipedia	Wikipedia	Cia	travel.state.gov	Sec	</v>
      <v xml:space="preserve">CC-BY-SA	CC-BY-SA				</v>
      <v xml:space="preserve">http://en.wikipedia.org/wiki/Slovakia	https://en.wikipedia.org/wiki/Slovakia	https://www.cia.gov/library/publications/the-world-factbook/geos/lo.html?Transportation	https://travel.state.gov/content/travel/en/international-travel/International-Travel-Country-Information-Pages/Slovakia.html	https://www.sec.gov/cgi-bin/browse-edgar?action=getcompany&amp;CIK=0001700849	</v>
      <v xml:space="preserve">http://creativecommons.org/licenses/by-sa/3.0/	http://creativecommons.org/licenses/by-sa/3.0/				</v>
    </spb>
    <spb s="0">
      <v xml:space="preserve">Wikipedia	</v>
      <v xml:space="preserve">CC-BY-SA	</v>
      <v xml:space="preserve">http://en.wikipedia.org/wiki/Slovakia	</v>
      <v xml:space="preserve">http://creativecommons.org/licenses/by-sa/3.0/	</v>
    </spb>
    <spb s="0">
      <v xml:space="preserve">Wikipedia	Cia	</v>
      <v xml:space="preserve">CC-BY-SA		</v>
      <v xml:space="preserve">http://en.wikipedia.org/wiki/Slovakia	https://www.cia.gov/library/publications/the-world-factbook/geos/lo.html?Transportation	</v>
      <v xml:space="preserve">http://creativecommons.org/licenses/by-sa/3.0/		</v>
    </spb>
    <spb s="0">
      <v xml:space="preserve">Wikipedia	Wikipedia	Cia	travel.state.gov	</v>
      <v xml:space="preserve">CC-BY-SA	CC-BY-SA			</v>
      <v xml:space="preserve">http://en.wikipedia.org/wiki/Slovakia	http://fr.wikipedia.org/wiki/Slovaquie	https://www.cia.gov/library/publications/the-world-factbook/geos/lo.html?Transportation	https://travel.state.gov/content/travel/en/international-travel/International-Travel-Country-Information-Pages/Slovakia.html	</v>
      <v xml:space="preserve">http://creativecommons.org/licenses/by-sa/3.0/	http://creativecommons.org/licenses/by-sa/3.0/			</v>
    </spb>
    <spb s="0">
      <v xml:space="preserve">Cia	</v>
      <v xml:space="preserve">	</v>
      <v xml:space="preserve">https://www.cia.gov/library/publications/the-world-factbook/geos/lo.html?Transportation	</v>
      <v xml:space="preserve">	</v>
    </spb>
    <spb s="0">
      <v xml:space="preserve">Wikipedia	Wikipedia	</v>
      <v xml:space="preserve">CC-BY-SA	CC-BY-SA	</v>
      <v xml:space="preserve">http://en.wikipedia.org/wiki/Slovakia	http://sk.wikipedia.org/wiki/Slovenská_republika	</v>
      <v xml:space="preserve">http://creativecommons.org/licenses/by-sa/3.0/	http://creativecommons.org/licenses/by-sa/3.0/	</v>
    </spb>
    <spb s="13">
      <v>0</v>
      <v>1599</v>
      <v>1600</v>
      <v>1601</v>
      <v>4</v>
      <v>5</v>
      <v>1601</v>
      <v>1602</v>
      <v>1602</v>
      <v>1603</v>
      <v>1604</v>
      <v>1602</v>
      <v>1602</v>
      <v>1602</v>
      <v>1605</v>
      <v>11</v>
      <v>1599</v>
      <v>1605</v>
      <v>12</v>
      <v>1606</v>
      <v>1605</v>
      <v>13</v>
      <v>14</v>
      <v>15</v>
      <v>1605</v>
      <v>1605</v>
      <v>1604</v>
      <v>1605</v>
      <v>16</v>
      <v>17</v>
      <v>18</v>
      <v>46</v>
      <v>1605</v>
      <v>1599</v>
      <v>1605</v>
      <v>1605</v>
      <v>1605</v>
      <v>1605</v>
      <v>1605</v>
      <v>1605</v>
      <v>1605</v>
      <v>1605</v>
      <v>1605</v>
      <v>1605</v>
      <v>19</v>
    </spb>
    <spb s="14">
      <v>2019</v>
      <v>2019</v>
      <v>square km</v>
      <v>per thousand (2018)</v>
      <v>2019</v>
      <v>2019</v>
      <v>2018</v>
      <v>per liter (2016)</v>
      <v>2019</v>
      <v>years (2018)</v>
      <v>2018</v>
      <v>per thousand (2018)</v>
      <v>2019</v>
      <v>2017</v>
      <v>2016</v>
      <v>2019</v>
      <v>2016</v>
      <v>2017</v>
      <v>kilotons per year (2016)</v>
      <v>deaths per 100,000 (2017)</v>
      <v>kWh (2014)</v>
      <v>2015</v>
      <v>2013</v>
      <v>2016</v>
      <v>2016</v>
      <v>2016</v>
      <v>2016</v>
      <v>2016</v>
      <v>2015</v>
      <v>2016</v>
      <v>2016</v>
      <v>2017</v>
      <v>2017</v>
      <v>2019</v>
    </spb>
    <spb s="0">
      <v xml:space="preserve">Wikipedia	Cia	travel.state.gov	</v>
      <v xml:space="preserve">CC-BY-SA			</v>
      <v xml:space="preserve">http://en.wikipedia.org/wiki/Slovenia	https://www.cia.gov/library/publications/the-world-factbook/geos/si.html?Transportation	https://travel.state.gov/content/travel/en/international-travel/International-Travel-Country-Information-Pages/Slovenia.html	</v>
      <v xml:space="preserve">http://creativecommons.org/licenses/by-sa/3.0/			</v>
    </spb>
    <spb s="0">
      <v xml:space="preserve">Wikipedia	Cia	</v>
      <v xml:space="preserve">CC-BY-SA		</v>
      <v xml:space="preserve">http://es.wikipedia.org/wiki/Eslovenia	https://www.cia.gov/library/publications/the-world-factbook/geos/si.html?Transportation	</v>
      <v xml:space="preserve">http://creativecommons.org/licenses/by-sa/3.0/		</v>
    </spb>
    <spb s="0">
      <v xml:space="preserve">Wikipedia	Wikipedia	Cia	travel.state.gov	</v>
      <v xml:space="preserve">CC-BY-SA	CC-BY-SA			</v>
      <v xml:space="preserve">http://en.wikipedia.org/wiki/Slovenia	https://en.wikipedia.org/wiki/Slovenia	https://www.cia.gov/library/publications/the-world-factbook/geos/si.html?Transportation	https://travel.state.gov/content/travel/en/international-travel/International-Travel-Country-Information-Pages/Slovenia.html	</v>
      <v xml:space="preserve">http://creativecommons.org/licenses/by-sa/3.0/	http://creativecommons.org/licenses/by-sa/3.0/			</v>
    </spb>
    <spb s="0">
      <v xml:space="preserve">Wikipedia	</v>
      <v xml:space="preserve">CC-BY-SA	</v>
      <v xml:space="preserve">http://en.wikipedia.org/wiki/Slovenia	</v>
      <v xml:space="preserve">http://creativecommons.org/licenses/by-sa/3.0/	</v>
    </spb>
    <spb s="0">
      <v xml:space="preserve">travel.state.gov	</v>
      <v xml:space="preserve">	</v>
      <v xml:space="preserve">https://travel.state.gov/content/travel/en/international-travel/International-Travel-Country-Information-Pages/Slovenia.html	</v>
      <v xml:space="preserve">	</v>
    </spb>
    <spb s="0">
      <v xml:space="preserve">Cia	</v>
      <v xml:space="preserve">	</v>
      <v xml:space="preserve">https://www.cia.gov/library/publications/the-world-factbook/geos/si.html?Transportation	</v>
      <v xml:space="preserve">	</v>
    </spb>
    <spb s="13">
      <v>0</v>
      <v>1609</v>
      <v>1610</v>
      <v>1611</v>
      <v>4</v>
      <v>5</v>
      <v>1611</v>
      <v>1612</v>
      <v>1612</v>
      <v>1612</v>
      <v>1609</v>
      <v>1612</v>
      <v>1612</v>
      <v>1613</v>
      <v>1614</v>
      <v>11</v>
      <v>1609</v>
      <v>1614</v>
      <v>12</v>
      <v>1612</v>
      <v>1614</v>
      <v>13</v>
      <v>14</v>
      <v>15</v>
      <v>1614</v>
      <v>1614</v>
      <v>1609</v>
      <v>1614</v>
      <v>16</v>
      <v>17</v>
      <v>18</v>
      <v>46</v>
      <v>1614</v>
      <v>1609</v>
      <v>1614</v>
      <v>1614</v>
      <v>1614</v>
      <v>1614</v>
      <v>1614</v>
      <v>1614</v>
      <v>1614</v>
      <v>1614</v>
      <v>1614</v>
      <v>1614</v>
      <v>19</v>
    </spb>
    <spb s="0">
      <v xml:space="preserve">Wikipedia	Cia	travel.state.gov	</v>
      <v xml:space="preserve">CC-BY-SA			</v>
      <v xml:space="preserve">http://en.wikipedia.org/wiki/Solomon_Islands	https://www.cia.gov/library/publications/the-world-factbook/geos/bp.html?Transportation	https://travel.state.gov/content/travel/en/international-travel/International-Travel-Country-Information-Pages/SolomonIslands.html	</v>
      <v xml:space="preserve">http://creativecommons.org/licenses/by-sa/3.0/			</v>
    </spb>
    <spb s="0">
      <v xml:space="preserve">Cia	</v>
      <v xml:space="preserve">	</v>
      <v xml:space="preserve">https://www.cia.gov/library/publications/the-world-factbook/geos/bp.html?Transportation	</v>
      <v xml:space="preserve">	</v>
    </spb>
    <spb s="0">
      <v xml:space="preserve">Wikipedia	Wikipedia	travel.state.gov	</v>
      <v xml:space="preserve">CC-BY-SA	CC-BY-SA		</v>
      <v xml:space="preserve">http://en.wikipedia.org/wiki/Solomon_Islands	https://en.wikipedia.org/wiki/Solomon_Islands	https://travel.state.gov/content/travel/en/international-travel/International-Travel-Country-Information-Pages/SolomonIslands.html	</v>
      <v xml:space="preserve">http://creativecommons.org/licenses/by-sa/3.0/	http://creativecommons.org/licenses/by-sa/3.0/		</v>
    </spb>
    <spb s="0">
      <v xml:space="preserve">Wikipedia	</v>
      <v xml:space="preserve">CC-BY-SA	</v>
      <v xml:space="preserve">http://en.wikipedia.org/wiki/Solomon_Islands	</v>
      <v xml:space="preserve">http://creativecommons.org/licenses/by-sa/3.0/	</v>
    </spb>
    <spb s="0">
      <v xml:space="preserve">Wikipedia	Cia	</v>
      <v xml:space="preserve">CC-BY-SA		</v>
      <v xml:space="preserve">http://en.wikipedia.org/wiki/Solomon_Islands	https://www.cia.gov/library/publications/the-world-factbook/geos/bp.html?Transportation	</v>
      <v xml:space="preserve">http://creativecommons.org/licenses/by-sa/3.0/		</v>
    </spb>
    <spb s="0">
      <v xml:space="preserve">Wikipedia	Wikipedia	Cia	travel.state.gov	</v>
      <v xml:space="preserve">CC-BY-SA	CC-BY-SA			</v>
      <v xml:space="preserve">http://en.wikipedia.org/wiki/Solomon_Islands	http://fr.wikipedia.org/wiki/Salomon_(pays)	https://www.cia.gov/library/publications/the-world-factbook/geos/bp.html?Transportation	https://travel.state.gov/content/travel/en/international-travel/International-Travel-Country-Information-Pages/SolomonIslands.html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https://travel.state.gov/content/travel/en/international-travel/International-Travel-Country-Information-Pages/SolomonIslands.html	</v>
      <v xml:space="preserve">	</v>
    </spb>
    <spb s="0">
      <v xml:space="preserve">Wikipedia	Wikipedia	</v>
      <v xml:space="preserve">CC-BY-SA	CC-BY-SA	</v>
      <v xml:space="preserve">http://en.wikipedia.org/wiki/Solomon_Islands	http://hi.wikipedia.org/wiki/सोलोमन_द्वीपसमूह	</v>
      <v xml:space="preserve">http://creativecommons.org/licenses/by-sa/3.0/	http://creativecommons.org/licenses/by-sa/3.0/	</v>
    </spb>
    <spb s="132">
      <v>0</v>
      <v>1616</v>
      <v>1617</v>
      <v>1618</v>
      <v>4</v>
      <v>5</v>
      <v>1618</v>
      <v>1619</v>
      <v>1619</v>
      <v>1620</v>
      <v>1621</v>
      <v>1619</v>
      <v>1619</v>
      <v>1622</v>
      <v>1617</v>
      <v>11</v>
      <v>1617</v>
      <v>12</v>
      <v>1623</v>
      <v>1617</v>
      <v>13</v>
      <v>14</v>
      <v>1617</v>
      <v>1617</v>
      <v>1621</v>
      <v>1617</v>
      <v>16</v>
      <v>17</v>
      <v>18</v>
      <v>1617</v>
      <v>1617</v>
      <v>1617</v>
      <v>1617</v>
      <v>1617</v>
      <v>1617</v>
      <v>1617</v>
      <v>1617</v>
      <v>1617</v>
      <v>1617</v>
      <v>19</v>
    </spb>
    <spb s="2">
      <v>73</v>
      <v>Name</v>
      <v>LearnMoreOnLink</v>
    </spb>
    <spb s="133">
      <v>2019</v>
      <v>2019</v>
      <v>square km</v>
      <v>per thousand (2018)</v>
      <v>2019</v>
      <v>2019</v>
      <v>2018</v>
      <v>2019</v>
      <v>years (2018)</v>
      <v>2018</v>
      <v>per thousand (2018)</v>
      <v>2019</v>
      <v>2016</v>
      <v>2019</v>
      <v>2016</v>
      <v>2016</v>
      <v>kilotons per year (2016)</v>
      <v>deaths per 100,000 (2017)</v>
      <v>2007</v>
      <v>2013</v>
      <v>2013</v>
      <v>2013</v>
      <v>2013</v>
      <v>2013</v>
      <v>2015</v>
      <v>2013</v>
      <v>2013</v>
      <v>2018</v>
      <v>2019</v>
    </spb>
    <spb s="0">
      <v xml:space="preserve">Wikipedia	</v>
      <v xml:space="preserve">Public domain	</v>
      <v xml:space="preserve">http://en.wikipedia.org/wiki/Solomon_Islands	</v>
      <v xml:space="preserve">http://en.wikipedia.org/wiki/Public_domain	</v>
    </spb>
    <spb s="0">
      <v xml:space="preserve">Wikipedia	Cia	travel.state.gov	</v>
      <v xml:space="preserve">CC-BY-SA			</v>
      <v xml:space="preserve">http://en.wikipedia.org/wiki/South_Africa	https://www.cia.gov/library/publications/the-world-factbook/geos/sf.html?Transportation	https://travel.state.gov/content/travel/en/international-travel/International-Travel-Country-Information-Pages/SouthAfrica.html	</v>
      <v xml:space="preserve">http://creativecommons.org/licenses/by-sa/3.0/			</v>
    </spb>
    <spb s="0">
      <v xml:space="preserve">Cia	</v>
      <v xml:space="preserve">	</v>
      <v xml:space="preserve">https://www.cia.gov/library/publications/the-world-factbook/geos/sf.html?Transportation	</v>
      <v xml:space="preserve">	</v>
    </spb>
    <spb s="0">
      <v xml:space="preserve">Wikipedia	Cia	Wikipedia	travel.state.gov	Sec	</v>
      <v xml:space="preserve">CC-BY-SA		CC-BY-SA			</v>
      <v xml:space="preserve">http://en.wikipedia.org/wiki/South_Africa	https://www.cia.gov/library/publications/the-world-factbook/geos/sf.html?Transportation	https://en.wikipedia.org/wiki/South_Africa	https://travel.state.gov/content/travel/en/international-travel/International-Travel-Country-Information-Pages/SouthAfrica.html	https://www.sec.gov/cgi-bin/browse-edgar?action=getcompany&amp;CIK=0001910319	</v>
      <v xml:space="preserve">http://creativecommons.org/licenses/by-sa/3.0/		http://creativecommons.org/licenses/by-sa/3.0/			</v>
    </spb>
    <spb s="0">
      <v xml:space="preserve">Wikipedia	</v>
      <v xml:space="preserve">CC-BY-SA	</v>
      <v xml:space="preserve">http://en.wikipedia.org/wiki/South_Africa	</v>
      <v xml:space="preserve">http://creativecommons.org/licenses/by-sa/3.0/	</v>
    </spb>
    <spb s="0">
      <v xml:space="preserve">Wikipedia	Cia	</v>
      <v xml:space="preserve">CC-BY-SA		</v>
      <v xml:space="preserve">http://en.wikipedia.org/wiki/South_Africa	https://www.cia.gov/library/publications/the-world-factbook/geos/sf.html?Transportation	</v>
      <v xml:space="preserve">http://creativecommons.org/licenses/by-sa/3.0/		</v>
    </spb>
    <spb s="0">
      <v xml:space="preserve">travel.state.gov	</v>
      <v xml:space="preserve">	</v>
      <v xml:space="preserve">https://travel.state.gov/content/travel/en/international-travel/International-Travel-Country-Information-Pages/SouthAfrica.html	</v>
      <v xml:space="preserve">	</v>
    </spb>
    <spb s="0">
      <v xml:space="preserve">Wikipedia	Wikipedia	</v>
      <v xml:space="preserve">CC-BY-SA	CC-BY-SA	</v>
      <v xml:space="preserve">http://en.wikipedia.org/wiki/South_Africa	http://hi.wikipedia.org/wiki/दक्षिण_अफ्रीका	</v>
      <v xml:space="preserve">http://creativecommons.org/licenses/by-sa/3.0/	http://creativecommons.org/licenses/by-sa/3.0/	</v>
    </spb>
    <spb s="0">
      <v xml:space="preserve">Wikipedia	Wikipedia	Cia	Wikipedia	Wikipedia	travel.state.gov	Sec	</v>
      <v xml:space="preserve">CC-BY-SA	CC-BY-SA		CC-BY-SA	CC-BY-SA			</v>
      <v xml:space="preserve">http://en.wikipedia.org/wiki/South_Africa	http://fr.wikipedia.org/wiki/Afrique_du_Sud	https://www.cia.gov/library/publications/the-world-factbook/geos/sf.html?Transportation	http://hi.wikipedia.org/wiki/दक्षिण_अफ्रीका	https://en.wikipedia.org/wiki/South_Africa	https://travel.state.gov/content/travel/en/international-travel/International-Travel-Country-Information-Pages/SouthAfrica.html	https://www.sec.gov/cgi-bin/browse-edgar?action=getcompany&amp;CIK=0001910319	</v>
      <v xml:space="preserve">http://creativecommons.org/licenses/by-sa/3.0/	http://creativecommons.org/licenses/by-sa/3.0/		http://creativecommons.org/licenses/by-sa/3.0/	http://creativecommons.org/licenses/by-sa/3.0/			</v>
    </spb>
    <spb s="134">
      <v>0</v>
      <v>1628</v>
      <v>1629</v>
      <v>1630</v>
      <v>4</v>
      <v>5</v>
      <v>1630</v>
      <v>1631</v>
      <v>1631</v>
      <v>1632</v>
      <v>1631</v>
      <v>1633</v>
      <v>1629</v>
      <v>11</v>
      <v>1628</v>
      <v>1629</v>
      <v>12</v>
      <v>1634</v>
      <v>1629</v>
      <v>13</v>
      <v>14</v>
      <v>15</v>
      <v>1629</v>
      <v>1629</v>
      <v>1635</v>
      <v>1629</v>
      <v>16</v>
      <v>17</v>
      <v>18</v>
      <v>46</v>
      <v>1629</v>
      <v>1628</v>
      <v>1629</v>
      <v>1629</v>
      <v>1629</v>
      <v>1629</v>
      <v>1629</v>
      <v>1629</v>
      <v>1629</v>
      <v>1629</v>
      <v>1629</v>
      <v>1629</v>
      <v>19</v>
    </spb>
    <spb s="14">
      <v>2019</v>
      <v>2019</v>
      <v>square km</v>
      <v>per thousand (2018)</v>
      <v>2019</v>
      <v>2019</v>
      <v>2018</v>
      <v>per liter (2016)</v>
      <v>2019</v>
      <v>years (2018)</v>
      <v>2018</v>
      <v>per thousand (2018)</v>
      <v>2019</v>
      <v>2017</v>
      <v>2016</v>
      <v>2019</v>
      <v>2016</v>
      <v>2017</v>
      <v>kilotons per year (2016)</v>
      <v>deaths per 100,000 (2017)</v>
      <v>kWh (2014)</v>
      <v>2014</v>
      <v>2019</v>
      <v>2014</v>
      <v>2014</v>
      <v>2014</v>
      <v>2014</v>
      <v>2014</v>
      <v>2015</v>
      <v>2014</v>
      <v>2014</v>
      <v>2017</v>
      <v>2017</v>
      <v>2019</v>
    </spb>
    <spb s="0">
      <v xml:space="preserve">Wikipedia	travel.state.gov	</v>
      <v xml:space="preserve">CC-BY-SA		</v>
      <v xml:space="preserve">http://en.wikipedia.org/wiki/South_Korea	https://travel.state.gov/content/travel/en/international-travel/International-Travel-Country-Information-Pages/SouthKorea.html	</v>
      <v xml:space="preserve">http://creativecommons.org/licenses/by-sa/3.0/		</v>
    </spb>
    <spb s="0">
      <v xml:space="preserve">Cia	</v>
      <v xml:space="preserve">	</v>
      <v xml:space="preserve">https://www.cia.gov/library/publications/the-world-factbook/geos/ks.html?Transportation	</v>
      <v xml:space="preserve">	</v>
    </spb>
    <spb s="0">
      <v xml:space="preserve">Wikipedia	Wikipedia	Kosis	travel.state.gov	</v>
      <v xml:space="preserve">CC-BY-SA	CC-BY-SA			</v>
      <v xml:space="preserve">http://en.wikipedia.org/wiki/South_Korea	https://en.wikipedia.org/wiki/South_Korea	http://kosis.kr/statHtml/statHtml.do?orgId=101&amp;tblId=DT_1IN0001_ENG&amp;conn_path=I2&amp;language=en	https://travel.state.gov/content/travel/en/international-travel/International-Travel-Country-Information-Pages/SouthKorea.html	</v>
      <v xml:space="preserve">http://creativecommons.org/licenses/by-sa/3.0/	http://creativecommons.org/licenses/by-sa/3.0/			</v>
    </spb>
    <spb s="0">
      <v xml:space="preserve">Wikipedia	</v>
      <v xml:space="preserve">CC-BY-SA	</v>
      <v xml:space="preserve">http://en.wikipedia.org/wiki/South_Korea	</v>
      <v xml:space="preserve">http://creativecommons.org/licenses/by-sa/3.0/	</v>
    </spb>
    <spb s="0">
      <v xml:space="preserve">Wikipedia	Cia	</v>
      <v xml:space="preserve">CC-BY-SA		</v>
      <v xml:space="preserve">http://en.wikipedia.org/wiki/South_Korea	https://www.cia.gov/library/publications/the-world-factbook/geos/ks.html?Transportation	</v>
      <v xml:space="preserve">http://creativecommons.org/licenses/by-sa/3.0/		</v>
    </spb>
    <spb s="0">
      <v xml:space="preserve">Wikipedia	Cia	Kosis	travel.state.gov	Sec	</v>
      <v xml:space="preserve">CC-BY-SA					</v>
      <v xml:space="preserve">http://en.wikipedia.org/wiki/South_Korea	https://www.cia.gov/library/publications/the-world-factbook/geos/ks.html?Transportation	http://kosis.kr/statHtml/statHtml.do?orgId=101&amp;tblId=DT_1IN0001_ENG&amp;conn_path=I2&amp;language=en	https://travel.state.gov/content/travel/en/international-travel/International-Travel-Country-Information-Pages/SouthKorea.html	https://www.sec.gov/cgi-bin/browse-edgar?action=getcompany&amp;CIK=0001932335	</v>
      <v xml:space="preserve">http://creativecommons.org/licenses/by-sa/3.0/					</v>
    </spb>
    <spb s="0">
      <v xml:space="preserve">Wikipedia	Cia	travel.state.gov	</v>
      <v xml:space="preserve">CC-BY-SA			</v>
      <v xml:space="preserve">http://en.wikipedia.org/wiki/South_Korea	https://www.cia.gov/library/publications/the-world-factbook/geos/ks.html?Transportation	https://travel.state.gov/content/travel/en/international-travel/International-Travel-Country-Information-Pages/SouthKorea.html	</v>
      <v xml:space="preserve">http://creativecommons.org/licenses/by-sa/3.0/			</v>
    </spb>
    <spb s="0">
      <v xml:space="preserve">Wikipedia	Wikidata	Wikipedia	</v>
      <v xml:space="preserve">CC-BY-SA		CC-BY-SA	</v>
      <v xml:space="preserve">http://en.wikipedia.org/wiki/South_Korea	https://www.wikidata.org/wiki/Q884	http://tg.wikipedia.org/wiki/Қурия	</v>
      <v xml:space="preserve">http://creativecommons.org/licenses/by-sa/3.0/		http://creativecommons.org/licenses/by-sa/3.0/	</v>
    </spb>
    <spb s="22">
      <v>0</v>
      <v>1638</v>
      <v>1639</v>
      <v>1640</v>
      <v>4</v>
      <v>5</v>
      <v>1640</v>
      <v>1641</v>
      <v>1641</v>
      <v>1642</v>
      <v>1643</v>
      <v>1641</v>
      <v>1641</v>
      <v>1639</v>
      <v>11</v>
      <v>1644</v>
      <v>1639</v>
      <v>12</v>
      <v>1645</v>
      <v>1639</v>
      <v>13</v>
      <v>14</v>
      <v>15</v>
      <v>1639</v>
      <v>1639</v>
      <v>1643</v>
      <v>1639</v>
      <v>16</v>
      <v>17</v>
      <v>18</v>
      <v>46</v>
      <v>1639</v>
      <v>1644</v>
      <v>1639</v>
      <v>1639</v>
      <v>1639</v>
      <v>1639</v>
      <v>1639</v>
      <v>1639</v>
      <v>1639</v>
      <v>1639</v>
      <v>1639</v>
      <v>1639</v>
      <v>19</v>
    </spb>
    <spb s="14">
      <v>2019</v>
      <v>2017</v>
      <v>square km</v>
      <v>per thousand (2018)</v>
      <v>2019</v>
      <v>2019</v>
      <v>2018</v>
      <v>per liter (2016)</v>
      <v>2019</v>
      <v>years (2018)</v>
      <v>2018</v>
      <v>per thousand (2018)</v>
      <v>2019</v>
      <v>2017</v>
      <v>2016</v>
      <v>2019</v>
      <v>2016</v>
      <v>2017</v>
      <v>kilotons per year (2016)</v>
      <v>deaths per 100,000 (2017)</v>
      <v>kWh (2014)</v>
      <v>2015</v>
      <v>2018</v>
      <v>2012</v>
      <v>2012</v>
      <v>2012</v>
      <v>2012</v>
      <v>2012</v>
      <v>2015</v>
      <v>2012</v>
      <v>2012</v>
      <v>2017</v>
      <v>2017</v>
      <v>2019</v>
    </spb>
    <spb s="0">
      <v xml:space="preserve">Wikipedia	</v>
      <v xml:space="preserve">Public domain	</v>
      <v xml:space="preserve">http://en.wikipedia.org/wiki/South_Korea	</v>
      <v xml:space="preserve">http://en.wikipedia.org/wiki/Public_domain	</v>
    </spb>
    <spb s="0">
      <v xml:space="preserve">Wikipedia	Cia	Facebook	</v>
      <v xml:space="preserve">CC-BY-SA			</v>
      <v xml:space="preserve">http://en.wikipedia.org/wiki/Spain	https://www.cia.gov/library/publications/the-world-factbook/geos/sp.html?Transportation	https://www.facebook.com/spain.info.no	</v>
      <v xml:space="preserve">http://creativecommons.org/licenses/by-sa/3.0/			</v>
    </spb>
    <spb s="0">
      <v xml:space="preserve">Cia	</v>
      <v xml:space="preserve">	</v>
      <v xml:space="preserve">https://www.cia.gov/library/publications/the-world-factbook/geos/sp.html?Transportation	</v>
      <v xml:space="preserve">	</v>
    </spb>
    <spb s="0">
      <v xml:space="preserve">Wikipedia	Wikipedia	Cia	Ine	Facebook	Sec	</v>
      <v xml:space="preserve">CC-BY-SA	CC-BY-SA					</v>
      <v xml:space="preserve">http://en.wikipedia.org/wiki/Spain	https://en.wikipedia.org/wiki/Spain	https://www.cia.gov/library/publications/the-world-factbook/geos/sp.html?Transportation	http://www.ine.es/jaxiT3/Tabla.htm?t=9681&amp;L=1	https://www.facebook.com/spain.info.no	https://www.sec.gov/cgi-bin/browse-edgar?action=getcompany&amp;CIK=0001921938	</v>
      <v xml:space="preserve">http://creativecommons.org/licenses/by-sa/3.0/	http://creativecommons.org/licenses/by-sa/3.0/					</v>
    </spb>
    <spb s="0">
      <v xml:space="preserve">Wikipedia	</v>
      <v xml:space="preserve">CC-BY-SA	</v>
      <v xml:space="preserve">http://en.wikipedia.org/wiki/Spain	</v>
      <v xml:space="preserve">http://creativecommons.org/licenses/by-sa/3.0/	</v>
    </spb>
    <spb s="0">
      <v xml:space="preserve">Wikipedia	Cia	</v>
      <v xml:space="preserve">CC-BY-SA		</v>
      <v xml:space="preserve">http://en.wikipedia.org/wiki/Spain	https://www.cia.gov/library/publications/the-world-factbook/geos/sp.html?Transportation	</v>
      <v xml:space="preserve">http://creativecommons.org/licenses/by-sa/3.0/		</v>
    </spb>
    <spb s="0">
      <v xml:space="preserve">Wikipedia	Wikipedia	Cia	Facebook	Sec	</v>
      <v xml:space="preserve">CC-BY-SA	CC-BY-SA				</v>
      <v xml:space="preserve">http://en.wikipedia.org/wiki/Spain	http://fr.wikipedia.org/wiki/Espagne	https://www.cia.gov/library/publications/the-world-factbook/geos/sp.html?Transportation	https://www.facebook.com/spain.info.no	https://www.sec.gov/cgi-bin/browse-edgar?action=getcompany&amp;CIK=0001921938	</v>
      <v xml:space="preserve">http://creativecommons.org/licenses/by-sa/3.0/	http://creativecommons.org/licenses/by-sa/3.0/				</v>
    </spb>
    <spb s="22">
      <v>0</v>
      <v>1649</v>
      <v>1650</v>
      <v>1651</v>
      <v>4</v>
      <v>5</v>
      <v>1651</v>
      <v>1652</v>
      <v>1652</v>
      <v>1653</v>
      <v>1654</v>
      <v>1652</v>
      <v>1652</v>
      <v>1650</v>
      <v>11</v>
      <v>1649</v>
      <v>1650</v>
      <v>12</v>
      <v>1652</v>
      <v>1650</v>
      <v>13</v>
      <v>14</v>
      <v>15</v>
      <v>1650</v>
      <v>1650</v>
      <v>1654</v>
      <v>1650</v>
      <v>16</v>
      <v>17</v>
      <v>18</v>
      <v>46</v>
      <v>1650</v>
      <v>1649</v>
      <v>1650</v>
      <v>1650</v>
      <v>1650</v>
      <v>1650</v>
      <v>1650</v>
      <v>1650</v>
      <v>1650</v>
      <v>1650</v>
      <v>1650</v>
      <v>1650</v>
      <v>19</v>
    </spb>
    <spb s="0">
      <v xml:space="preserve">Wikipedia	</v>
      <v xml:space="preserve">CC0	</v>
      <v xml:space="preserve">http://it.wikipedia.org/wiki/Spagna	</v>
      <v xml:space="preserve">http://creativecommons.org/publicdomain/zero/1.0/deed.en	</v>
    </spb>
    <spb s="0">
      <v xml:space="preserve">Wikipedia	Cia	travel.state.gov	</v>
      <v xml:space="preserve">CC-BY-SA			</v>
      <v xml:space="preserve">http://en.wikipedia.org/wiki/Sri_Lanka	https://www.cia.gov/library/publications/the-world-factbook/geos/ce.html?Transportation	https://travel.state.gov/content/travel/en/international-travel/International-Travel-Country-Information-Pages/SriLanka.html	</v>
      <v xml:space="preserve">http://creativecommons.org/licenses/by-sa/3.0/			</v>
    </spb>
    <spb s="0">
      <v xml:space="preserve">Wikipedia	Wikipedia	Wikipedia	Cia	</v>
      <v xml:space="preserve">CC-BY-SA	CC-BY-SA	CC-BY-SA		</v>
      <v xml:space="preserve">http://en.wikipedia.org/wiki/Sri_Lanka	http://es.wikipedia.org/wiki/Sri_Lanka	http://fr.wikipedia.org/wiki/Sri_Lanka	https://www.cia.gov/library/publications/the-world-factbook/geos/ce.html?Transportation	</v>
      <v xml:space="preserve">http://creativecommons.org/licenses/by-sa/3.0/	http://creativecommons.org/licenses/by-sa/3.0/	http://creativecommons.org/licenses/by-sa/3.0/		</v>
    </spb>
    <spb s="0">
      <v xml:space="preserve">Wikipedia	Cia	Wikipedia	travel.state.gov	Sec	</v>
      <v xml:space="preserve">CC-BY-SA		CC-BY-SA			</v>
      <v xml:space="preserve">http://en.wikipedia.org/wiki/Sri_Lanka	https://www.cia.gov/library/publications/the-world-factbook/geos/ce.html?Transportation	https://en.wikipedia.org/wiki/Sri_Lanka	https://travel.state.gov/content/travel/en/international-travel/International-Travel-Country-Information-Pages/SriLanka.html	https://www.sec.gov/cgi-bin/browse-edgar?action=getcompany&amp;CIK=0001680132	</v>
      <v xml:space="preserve">http://creativecommons.org/licenses/by-sa/3.0/		http://creativecommons.org/licenses/by-sa/3.0/			</v>
    </spb>
    <spb s="0">
      <v xml:space="preserve">Wikipedia	</v>
      <v xml:space="preserve">CC-BY-SA	</v>
      <v xml:space="preserve">http://en.wikipedia.org/wiki/Sri_Lanka	</v>
      <v xml:space="preserve">http://creativecommons.org/licenses/by-sa/3.0/	</v>
    </spb>
    <spb s="0">
      <v xml:space="preserve">Wikipedia	Cia	</v>
      <v xml:space="preserve">CC-BY-SA		</v>
      <v xml:space="preserve">http://en.wikipedia.org/wiki/Sri_Lanka	https://www.cia.gov/library/publications/the-world-factbook/geos/ce.html?Transportation	</v>
      <v xml:space="preserve">http://creativecommons.org/licenses/by-sa/3.0/		</v>
    </spb>
    <spb s="0">
      <v xml:space="preserve">Wikipedia	travel.state.gov	</v>
      <v xml:space="preserve">CC-BY-SA		</v>
      <v xml:space="preserve">http://en.wikipedia.org/wiki/Sri_Lanka	https://travel.state.gov/content/travel/en/international-travel/International-Travel-Country-Information-Pages/SriLanka.html	</v>
      <v xml:space="preserve">http://creativecommons.org/licenses/by-sa/3.0/		</v>
    </spb>
    <spb s="0">
      <v xml:space="preserve">Cia	</v>
      <v xml:space="preserve">	</v>
      <v xml:space="preserve">https://www.cia.gov/library/publications/the-world-factbook/geos/ce.html?Transportation	</v>
      <v xml:space="preserve">	</v>
    </spb>
    <spb s="13">
      <v>0</v>
      <v>1657</v>
      <v>1658</v>
      <v>1659</v>
      <v>4</v>
      <v>5</v>
      <v>1659</v>
      <v>1660</v>
      <v>1660</v>
      <v>1661</v>
      <v>1657</v>
      <v>1660</v>
      <v>1660</v>
      <v>1662</v>
      <v>1663</v>
      <v>11</v>
      <v>1657</v>
      <v>1663</v>
      <v>12</v>
      <v>1660</v>
      <v>1663</v>
      <v>13</v>
      <v>14</v>
      <v>15</v>
      <v>1663</v>
      <v>1663</v>
      <v>1657</v>
      <v>1663</v>
      <v>16</v>
      <v>17</v>
      <v>18</v>
      <v>46</v>
      <v>1663</v>
      <v>1657</v>
      <v>1663</v>
      <v>1663</v>
      <v>1663</v>
      <v>1663</v>
      <v>1663</v>
      <v>1663</v>
      <v>1663</v>
      <v>1663</v>
      <v>1663</v>
      <v>1663</v>
      <v>19</v>
    </spb>
    <spb s="14">
      <v>2019</v>
      <v>2019</v>
      <v>square km</v>
      <v>per thousand (2018)</v>
      <v>2019</v>
      <v>2019</v>
      <v>2018</v>
      <v>per liter (2016)</v>
      <v>2019</v>
      <v>years (2018)</v>
      <v>2018</v>
      <v>per thousand (2018)</v>
      <v>2019</v>
      <v>2017</v>
      <v>2016</v>
      <v>2019</v>
      <v>2016</v>
      <v>2018</v>
      <v>kilotons per year (2016)</v>
      <v>deaths per 100,000 (2017)</v>
      <v>kWh (2014)</v>
      <v>2014</v>
      <v>2019</v>
      <v>2016</v>
      <v>2016</v>
      <v>2016</v>
      <v>2016</v>
      <v>2016</v>
      <v>2015</v>
      <v>2016</v>
      <v>2016</v>
      <v>2018</v>
      <v>2018</v>
      <v>2019</v>
    </spb>
    <spb s="0">
      <v xml:space="preserve">Wikipedia	Cia	travel.state.gov	</v>
      <v xml:space="preserve">CC-BY-SA			</v>
      <v xml:space="preserve">http://en.wikipedia.org/wiki/Saint_Vincent_and_the_Grenadines	https://www.cia.gov/library/publications/the-world-factbook/geos/vc.html?Transportation	https://travel.state.gov/content/travel/en/international-travel/International-Travel-Country-Information-Pages/SaintVincentandtheGrenadines.html	</v>
      <v xml:space="preserve">http://creativecommons.org/licenses/by-sa/3.0/			</v>
    </spb>
    <spb s="0">
      <v xml:space="preserve">Wikipedia	Wikipedia	Wikipedia	Cia	</v>
      <v xml:space="preserve">CC-BY-SA	CC-BY-SA	CC-BY-SA		</v>
      <v xml:space="preserve">http://en.wikipedia.org/wiki/Saint_Vincent_and_the_Grenadines	http://de.wikipedia.org/wiki/St._Vincent_und_die_Grenadinen	http://fr.wikipedia.org/wiki/Saint-Vincent-et-les-Grenadines	https://www.cia.gov/library/publications/the-world-factbook/geos/vc.html?Transportation	</v>
      <v xml:space="preserve">http://creativecommons.org/licenses/by-sa/3.0/	http://creativecommons.org/licenses/by-sa/3.0/	http://creativecommons.org/licenses/by-sa/3.0/		</v>
    </spb>
    <spb s="0">
      <v xml:space="preserve">Wikipedia	Wikipedia	travel.state.gov	</v>
      <v xml:space="preserve">CC-BY-SA	CC-BY-SA		</v>
      <v xml:space="preserve">http://en.wikipedia.org/wiki/Saint_Vincent_and_the_Grenadines	https://en.wikipedia.org/wiki/Saint_Vincent_and_the_Grenadines	https://travel.state.gov/content/travel/en/international-travel/International-Travel-Country-Information-Pages/SaintVincentandtheGrenadines.html	</v>
      <v xml:space="preserve">http://creativecommons.org/licenses/by-sa/3.0/	http://creativecommons.org/licenses/by-sa/3.0/		</v>
    </spb>
    <spb s="0">
      <v xml:space="preserve">Wikipedia	</v>
      <v xml:space="preserve">CC-BY-SA	</v>
      <v xml:space="preserve">http://en.wikipedia.org/wiki/Saint_Vincent_and_the_Grenadines	</v>
      <v xml:space="preserve">http://creativecommons.org/licenses/by-sa/3.0/	</v>
    </spb>
    <spb s="0">
      <v xml:space="preserve">travel.state.gov	</v>
      <v xml:space="preserve">	</v>
      <v xml:space="preserve">https://travel.state.gov/content/travel/en/international-travel/International-Travel-Country-Information-Pages/SaintVincentandtheGrenadines.html	</v>
      <v xml:space="preserve">	</v>
    </spb>
    <spb s="0">
      <v xml:space="preserve">Cia	</v>
      <v xml:space="preserve">	</v>
      <v xml:space="preserve">https://www.cia.gov/library/publications/the-world-factbook/geos/vc.html?Transportation	</v>
      <v xml:space="preserve">	</v>
    </spb>
    <spb s="0">
      <v xml:space="preserve">Wikipedia	Wikipedia	Cia	Wikipedia	</v>
      <v xml:space="preserve">CC-BY-SA	CC-BY-SA		CC-BY-SA	</v>
      <v xml:space="preserve">http://en.wikipedia.org/wiki/Saint_Vincent_and_the_Grenadines	http://fr.wikipedia.org/wiki/Saint-Vincent-et-les-Grenadines	https://www.cia.gov/library/publications/the-world-factbook/geos/vc.html?Transportation	http://en.wikipedia.org/wiki/List_of_news_companies_in_St_Vincent_and_the_Grenadines	</v>
      <v xml:space="preserve">http://creativecommons.org/licenses/by-sa/3.0/	http://creativecommons.org/licenses/by-sa/3.0/		http://creativecommons.org/licenses/by-sa/3.0/	</v>
    </spb>
    <spb s="135">
      <v>0</v>
      <v>1666</v>
      <v>1667</v>
      <v>1668</v>
      <v>4</v>
      <v>1669</v>
      <v>1668</v>
      <v>1669</v>
      <v>1669</v>
      <v>1669</v>
      <v>1669</v>
      <v>1669</v>
      <v>1670</v>
      <v>1671</v>
      <v>11</v>
      <v>1671</v>
      <v>12</v>
      <v>1669</v>
      <v>1671</v>
      <v>13</v>
      <v>14</v>
      <v>1671</v>
      <v>1671</v>
      <v>1672</v>
      <v>1671</v>
      <v>16</v>
      <v>17</v>
      <v>18</v>
      <v>1671</v>
      <v>1671</v>
      <v>1671</v>
      <v>1671</v>
      <v>19</v>
    </spb>
    <spb s="2">
      <v>74</v>
      <v>Name</v>
      <v>LearnMoreOnLink</v>
    </spb>
    <spb s="136">
      <v>2018</v>
      <v>2019</v>
      <v>square km</v>
      <v>per thousand (2018)</v>
      <v>2021</v>
      <v>2018</v>
      <v>2018</v>
      <v>2019</v>
      <v>years (2018)</v>
      <v>2017</v>
      <v>per thousand (2018)</v>
      <v>2019</v>
      <v>2016</v>
      <v>2019</v>
      <v>2016</v>
      <v>2010</v>
      <v>kilotons per year (2016)</v>
      <v>deaths per 100,000 (2017)</v>
      <v>2007</v>
      <v>2015</v>
      <v>2018</v>
      <v>2015</v>
      <v>2019</v>
    </spb>
    <spb s="0">
      <v xml:space="preserve">Wikipedia	</v>
      <v xml:space="preserve">CC-BY-SA	</v>
      <v xml:space="preserve">http://en.wikipedia.org/wiki/Palestinian_National_Authority	</v>
      <v xml:space="preserve">http://creativecommons.org/licenses/by-sa/3.0/	</v>
    </spb>
    <spb s="137">
      <v>1676</v>
      <v>1676</v>
      <v>1676</v>
      <v>1676</v>
      <v>1676</v>
    </spb>
    <spb s="2">
      <v>75</v>
      <v>Name</v>
      <v>LearnMoreOnLink</v>
    </spb>
    <spb s="138">
      <v>22</v>
      <v>23</v>
      <v>22</v>
    </spb>
    <spb s="139">
      <v>2005</v>
      <v>square km</v>
    </spb>
    <spb s="0">
      <v xml:space="preserve">Wikipedia	</v>
      <v xml:space="preserve">Public domain	</v>
      <v xml:space="preserve">http://zh.wikipedia.org/wiki/巴勒斯坦民族权力机构	</v>
      <v xml:space="preserve">http://en.wikipedia.org/wiki/Public_domain	</v>
    </spb>
    <spb s="0">
      <v xml:space="preserve">Wikipedia	Cia	travel.state.gov	</v>
      <v xml:space="preserve">CC-BY-SA			</v>
      <v xml:space="preserve">http://en.wikipedia.org/wiki/Sudan	https://www.cia.gov/library/publications/the-world-factbook/geos/su.html?Transportation	https://travel.state.gov/content/travel/en/international-travel/International-Travel-Country-Information-Pages/Sudan.html	</v>
      <v xml:space="preserve">http://creativecommons.org/licenses/by-sa/3.0/			</v>
    </spb>
    <spb s="0">
      <v xml:space="preserve">Cia	</v>
      <v xml:space="preserve">	</v>
      <v xml:space="preserve">https://www.cia.gov/library/publications/the-world-factbook/geos/su.html?Transportation	</v>
      <v xml:space="preserve">	</v>
    </spb>
    <spb s="0">
      <v xml:space="preserve">Wikipedia	Wikipedia	travel.state.gov	</v>
      <v xml:space="preserve">CC-BY-SA	CC-BY-SA		</v>
      <v xml:space="preserve">http://en.wikipedia.org/wiki/Sudan	https://en.wikipedia.org/wiki/Sudan	https://travel.state.gov/content/travel/en/international-travel/International-Travel-Country-Information-Pages/Sudan.html	</v>
      <v xml:space="preserve">http://creativecommons.org/licenses/by-sa/3.0/	http://creativecommons.org/licenses/by-sa/3.0/		</v>
    </spb>
    <spb s="0">
      <v xml:space="preserve">Wikipedia	</v>
      <v xml:space="preserve">CC-BY-SA	</v>
      <v xml:space="preserve">http://en.wikipedia.org/wiki/Sudan	</v>
      <v xml:space="preserve">http://creativecommons.org/licenses/by-sa/3.0/	</v>
    </spb>
    <spb s="0">
      <v xml:space="preserve">Wikipedia	Cia	</v>
      <v xml:space="preserve">CC-BY-SA		</v>
      <v xml:space="preserve">http://en.wikipedia.org/wiki/Sudan	https://www.cia.gov/library/publications/the-world-factbook/geos/su.html?Transportation	</v>
      <v xml:space="preserve">http://creativecommons.org/licenses/by-sa/3.0/		</v>
    </spb>
    <spb s="0">
      <v xml:space="preserve">Wikipedia	Wikipedia	Cia	travel.state.gov	</v>
      <v xml:space="preserve">CC-BY-SA	CC-BY-SA			</v>
      <v xml:space="preserve">http://en.wikipedia.org/wiki/Sudan	http://fr.wikipedia.org/wiki/Soudan	https://www.cia.gov/library/publications/the-world-factbook/geos/su.html?Transportation	https://travel.state.gov/content/travel/en/international-travel/International-Travel-Country-Information-Pages/Sudan.html	</v>
      <v xml:space="preserve">http://creativecommons.org/licenses/by-sa/3.0/	http://creativecommons.org/licenses/by-sa/3.0/			</v>
    </spb>
    <spb s="109">
      <v>0</v>
      <v>1682</v>
      <v>1683</v>
      <v>1684</v>
      <v>4</v>
      <v>5</v>
      <v>1684</v>
      <v>1685</v>
      <v>1685</v>
      <v>1686</v>
      <v>1685</v>
      <v>1685</v>
      <v>1683</v>
      <v>11</v>
      <v>1682</v>
      <v>1683</v>
      <v>12</v>
      <v>1685</v>
      <v>1683</v>
      <v>13</v>
      <v>14</v>
      <v>15</v>
      <v>1683</v>
      <v>1683</v>
      <v>1687</v>
      <v>1683</v>
      <v>16</v>
      <v>17</v>
      <v>18</v>
      <v>46</v>
      <v>1683</v>
      <v>1683</v>
      <v>1683</v>
      <v>1683</v>
      <v>1683</v>
      <v>1683</v>
      <v>1683</v>
      <v>1683</v>
      <v>1683</v>
      <v>1683</v>
      <v>1683</v>
      <v>19</v>
    </spb>
    <spb s="12">
      <v>2019</v>
      <v>2019</v>
      <v>square km</v>
      <v>per thousand (2018)</v>
      <v>2019</v>
      <v>2019</v>
      <v>2018</v>
      <v>per liter (2016)</v>
      <v>2019</v>
      <v>years (2018)</v>
      <v>2016</v>
      <v>per thousand (2018)</v>
      <v>2019</v>
      <v>2017</v>
      <v>2015</v>
      <v>2019</v>
      <v>2015</v>
      <v>2017</v>
      <v>kilotons per year (2016)</v>
      <v>deaths per 100,000 (2017)</v>
      <v>kWh (2014)</v>
      <v>2014</v>
      <v>2014</v>
      <v>2014</v>
      <v>2014</v>
      <v>2014</v>
      <v>2014</v>
      <v>2015</v>
      <v>2014</v>
      <v>2014</v>
      <v>2017</v>
      <v>2015</v>
      <v>2019</v>
    </spb>
    <spb s="0">
      <v xml:space="preserve">Wikipedia	Cia	travel.state.gov	</v>
      <v xml:space="preserve">CC-BY-SA			</v>
      <v xml:space="preserve">http://en.wikipedia.org/wiki/Suriname	https://www.cia.gov/library/publications/the-world-factbook/geos/ns.html?Transportation	https://travel.state.gov/content/travel/en/international-travel/International-Travel-Country-Information-Pages/Suriname.html	</v>
      <v xml:space="preserve">http://creativecommons.org/licenses/by-sa/3.0/			</v>
    </spb>
    <spb s="0">
      <v xml:space="preserve">Cia	</v>
      <v xml:space="preserve">	</v>
      <v xml:space="preserve">https://www.cia.gov/library/publications/the-world-factbook/geos/ns.html?Transportation	</v>
      <v xml:space="preserve">	</v>
    </spb>
    <spb s="0">
      <v xml:space="preserve">Wikipedia	Cia	Wikipedia	travel.state.gov	</v>
      <v xml:space="preserve">CC-BY-SA		CC-BY-SA		</v>
      <v xml:space="preserve">http://en.wikipedia.org/wiki/Suriname	https://www.cia.gov/library/publications/the-world-factbook/geos/ns.html?Transportation	https://en.wikipedia.org/wiki/Suriname	https://travel.state.gov/content/travel/en/international-travel/International-Travel-Country-Information-Pages/Suriname.html	</v>
      <v xml:space="preserve">http://creativecommons.org/licenses/by-sa/3.0/		http://creativecommons.org/licenses/by-sa/3.0/		</v>
    </spb>
    <spb s="0">
      <v xml:space="preserve">Wikipedia	</v>
      <v xml:space="preserve">CC-BY-SA	</v>
      <v xml:space="preserve">http://en.wikipedia.org/wiki/Suriname	</v>
      <v xml:space="preserve">http://creativecommons.org/licenses/by-sa/3.0/	</v>
    </spb>
    <spb s="0">
      <v xml:space="preserve">Wikipedia	Cia	</v>
      <v xml:space="preserve">CC-BY-SA		</v>
      <v xml:space="preserve">http://en.wikipedia.org/wiki/Suriname	https://www.cia.gov/library/publications/the-world-factbook/geos/ns.html?Transportation	</v>
      <v xml:space="preserve">http://creativecommons.org/licenses/by-sa/3.0/		</v>
    </spb>
    <spb s="0">
      <v xml:space="preserve">Wikipedia	Wikipedia	Cia	travel.state.gov	</v>
      <v xml:space="preserve">CC-BY-SA	CC-BY-SA			</v>
      <v xml:space="preserve">http://en.wikipedia.org/wiki/Suriname	http://fr.wikipedia.org/wiki/Suriname	https://www.cia.gov/library/publications/the-world-factbook/geos/ns.html?Transportation	https://travel.state.gov/content/travel/en/international-travel/International-Travel-Country-Information-Pages/Suriname.html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https://travel.state.gov/content/travel/en/international-travel/International-Travel-Country-Information-Pages/Suriname.html	</v>
      <v xml:space="preserve">	</v>
    </spb>
    <spb s="140">
      <v>0</v>
      <v>1690</v>
      <v>1691</v>
      <v>1692</v>
      <v>4</v>
      <v>5</v>
      <v>1692</v>
      <v>1693</v>
      <v>1693</v>
      <v>1694</v>
      <v>1695</v>
      <v>1693</v>
      <v>1696</v>
      <v>1691</v>
      <v>11</v>
      <v>1690</v>
      <v>1691</v>
      <v>12</v>
      <v>1693</v>
      <v>1691</v>
      <v>13</v>
      <v>14</v>
      <v>15</v>
      <v>1691</v>
      <v>1691</v>
      <v>1695</v>
      <v>1691</v>
      <v>16</v>
      <v>17</v>
      <v>18</v>
      <v>46</v>
      <v>1691</v>
      <v>1691</v>
      <v>1691</v>
      <v>1691</v>
      <v>1691</v>
      <v>1691</v>
      <v>1691</v>
      <v>1691</v>
      <v>1691</v>
      <v>1691</v>
      <v>19</v>
    </spb>
    <spb s="2">
      <v>76</v>
      <v>Name</v>
      <v>LearnMoreOnLink</v>
    </spb>
    <spb s="141">
      <v>2019</v>
      <v>2019</v>
      <v>square km</v>
      <v>per thousand (2018)</v>
      <v>2019</v>
      <v>2017</v>
      <v>2018</v>
      <v>per liter (2014)</v>
      <v>2019</v>
      <v>years (2018)</v>
      <v>2012</v>
      <v>per thousand (2018)</v>
      <v>2019</v>
      <v>2017</v>
      <v>2016</v>
      <v>2019</v>
      <v>2016</v>
      <v>2018</v>
      <v>kilotons per year (2016)</v>
      <v>deaths per 100,000 (2017)</v>
      <v>kWh (2014)</v>
      <v>2014</v>
      <v>1999</v>
      <v>1999</v>
      <v>1999</v>
      <v>1999</v>
      <v>2015</v>
      <v>1999</v>
      <v>1999</v>
      <v>2018</v>
      <v>2002</v>
      <v>2019</v>
    </spb>
    <spb s="0">
      <v xml:space="preserve">Wikipedia	Cia	travel.state.gov	</v>
      <v xml:space="preserve">CC-BY-SA			</v>
      <v xml:space="preserve">http://en.wikipedia.org/wiki/Sweden	https://www.cia.gov/library/publications/the-world-factbook/geos/sw.html?Transportation	https://travel.state.gov/content/travel/en/international-travel/International-Travel-Country-Information-Pages/Sweden.html	</v>
      <v xml:space="preserve">http://creativecommons.org/licenses/by-sa/3.0/			</v>
    </spb>
    <spb s="0">
      <v xml:space="preserve">Wikipedia	Wikipedia	Cia	</v>
      <v xml:space="preserve">CC-BY-SA	CC-BY-SA		</v>
      <v xml:space="preserve">http://en.wikipedia.org/wiki/Sweden	http://es.wikipedia.org/wiki/Suecia	https://www.cia.gov/library/publications/the-world-factbook/geos/sw.html?Transportation	</v>
      <v xml:space="preserve">http://creativecommons.org/licenses/by-sa/3.0/	http://creativecommons.org/licenses/by-sa/3.0/		</v>
    </spb>
    <spb s="0">
      <v xml:space="preserve">Wikipedia	Wikipedia	Cia	travel.state.gov	Sec	</v>
      <v xml:space="preserve">CC-BY-SA	CC-BY-SA				</v>
      <v xml:space="preserve">http://en.wikipedia.org/wiki/Sweden	https://en.wikipedia.org/wiki/Sweden	https://www.cia.gov/library/publications/the-world-factbook/geos/sw.html?Transportation	https://travel.state.gov/content/travel/en/international-travel/International-Travel-Country-Information-Pages/Sweden.html	https://www.sec.gov/cgi-bin/browse-edgar?action=getcompany&amp;CIK=0001936654	</v>
      <v xml:space="preserve">http://creativecommons.org/licenses/by-sa/3.0/	http://creativecommons.org/licenses/by-sa/3.0/				</v>
    </spb>
    <spb s="0">
      <v xml:space="preserve">Wikipedia	</v>
      <v xml:space="preserve">CC-BY-SA	</v>
      <v xml:space="preserve">http://en.wikipedia.org/wiki/Sweden	</v>
      <v xml:space="preserve">http://creativecommons.org/licenses/by-sa/3.0/	</v>
    </spb>
    <spb s="0">
      <v xml:space="preserve">Wikipedia	Cia	</v>
      <v xml:space="preserve">CC-BY-SA		</v>
      <v xml:space="preserve">http://en.wikipedia.org/wiki/Sweden	https://www.cia.gov/library/publications/the-world-factbook/geos/sw.html?Transportation	</v>
      <v xml:space="preserve">http://creativecommons.org/licenses/by-sa/3.0/		</v>
    </spb>
    <spb s="0">
      <v xml:space="preserve">travel.state.gov	</v>
      <v xml:space="preserve">	</v>
      <v xml:space="preserve">https://travel.state.gov/content/travel/en/international-travel/International-Travel-Country-Information-Pages/Sweden.html	</v>
      <v xml:space="preserve">	</v>
    </spb>
    <spb s="0">
      <v xml:space="preserve">Cia	</v>
      <v xml:space="preserve">	</v>
      <v xml:space="preserve">https://www.cia.gov/library/publications/the-world-factbook/geos/sw.html?Transportation	</v>
      <v xml:space="preserve">	</v>
    </spb>
    <spb s="0">
      <v xml:space="preserve">Wikipedia	Wikidata	</v>
      <v xml:space="preserve">CC-BY-SA		</v>
      <v xml:space="preserve">http://en.wikipedia.org/wiki/Sweden	https://www.wikidata.org/wiki/Q34	</v>
      <v xml:space="preserve">http://creativecommons.org/licenses/by-sa/3.0/		</v>
    </spb>
    <spb s="0">
      <v xml:space="preserve">Wikipedia	Cia	travel.state.gov	Sec	</v>
      <v xml:space="preserve">CC-BY-SA				</v>
      <v xml:space="preserve">http://en.wikipedia.org/wiki/Sweden	https://www.cia.gov/library/publications/the-world-factbook/geos/sw.html?Transportation	https://travel.state.gov/content/travel/en/international-travel/International-Travel-Country-Information-Pages/Sweden.html	https://www.sec.gov/cgi-bin/browse-edgar?action=getcompany&amp;CIK=0001936654	</v>
      <v xml:space="preserve">http://creativecommons.org/licenses/by-sa/3.0/				</v>
    </spb>
    <spb s="134">
      <v>0</v>
      <v>1700</v>
      <v>1701</v>
      <v>1702</v>
      <v>4</v>
      <v>5</v>
      <v>1702</v>
      <v>1703</v>
      <v>1703</v>
      <v>1704</v>
      <v>1703</v>
      <v>1705</v>
      <v>1706</v>
      <v>11</v>
      <v>1700</v>
      <v>1706</v>
      <v>12</v>
      <v>1707</v>
      <v>1706</v>
      <v>13</v>
      <v>14</v>
      <v>15</v>
      <v>1706</v>
      <v>1706</v>
      <v>1708</v>
      <v>1706</v>
      <v>16</v>
      <v>17</v>
      <v>18</v>
      <v>46</v>
      <v>1706</v>
      <v>1700</v>
      <v>1706</v>
      <v>1706</v>
      <v>1706</v>
      <v>1706</v>
      <v>1706</v>
      <v>1706</v>
      <v>1706</v>
      <v>1706</v>
      <v>1706</v>
      <v>1706</v>
      <v>19</v>
    </spb>
    <spb s="14">
      <v>2019</v>
      <v>2019</v>
      <v>square km</v>
      <v>per thousand (2018)</v>
      <v>2019</v>
      <v>2019</v>
      <v>2018</v>
      <v>per liter (2016)</v>
      <v>2019</v>
      <v>years (2018)</v>
      <v>2018</v>
      <v>per thousand (2018)</v>
      <v>2019</v>
      <v>2017</v>
      <v>2016</v>
      <v>2019</v>
      <v>2016</v>
      <v>2016</v>
      <v>kilotons per year (2016)</v>
      <v>deaths per 100,000 (2017)</v>
      <v>kWh (2014)</v>
      <v>2015</v>
      <v>2003</v>
      <v>2017</v>
      <v>2017</v>
      <v>2017</v>
      <v>2017</v>
      <v>2017</v>
      <v>2015</v>
      <v>2017</v>
      <v>2017</v>
      <v>2017</v>
      <v>2017</v>
      <v>2019</v>
    </spb>
    <spb s="0">
      <v xml:space="preserve">Wikipedia	Cia	travel.state.gov	</v>
      <v xml:space="preserve">CC-BY-SA			</v>
      <v xml:space="preserve">http://en.wikipedia.org/wiki/Switzerland	https://www.cia.gov/library/publications/the-world-factbook/geos/sz.html?Transportation	https://travel.state.gov/content/travel/en/international-travel/International-Travel-Country-Information-Pages/Switzerland.html.html	</v>
      <v xml:space="preserve">http://creativecommons.org/licenses/by-sa/3.0/			</v>
    </spb>
    <spb s="0">
      <v xml:space="preserve">Wikipedia	Cia	</v>
      <v xml:space="preserve">CC-BY-SA		</v>
      <v xml:space="preserve">http://es.wikipedia.org/wiki/Suiza	https://www.cia.gov/library/publications/the-world-factbook/geos/sz.html?Transportation	</v>
      <v xml:space="preserve">http://creativecommons.org/licenses/by-sa/3.0/		</v>
    </spb>
    <spb s="0">
      <v xml:space="preserve">Wikipedia	Wikipedia	Cia	travel.state.gov	Sec	</v>
      <v xml:space="preserve">CC-BY-SA	CC-BY-SA				</v>
      <v xml:space="preserve">http://en.wikipedia.org/wiki/Switzerland	https://en.wikipedia.org/wiki/Switzerland	https://www.cia.gov/library/publications/the-world-factbook/geos/sz.html?Transportation	https://travel.state.gov/content/travel/en/international-travel/International-Travel-Country-Information-Pages/Switzerland.html.html	https://www.sec.gov/cgi-bin/browse-edgar?action=getcompany&amp;CIK=0001923427	</v>
      <v xml:space="preserve">http://creativecommons.org/licenses/by-sa/3.0/	http://creativecommons.org/licenses/by-sa/3.0/				</v>
    </spb>
    <spb s="0">
      <v xml:space="preserve">Wikipedia	</v>
      <v xml:space="preserve">CC-BY-SA	</v>
      <v xml:space="preserve">http://en.wikipedia.org/wiki/Switzerland	</v>
      <v xml:space="preserve">http://creativecommons.org/licenses/by-sa/3.0/	</v>
    </spb>
    <spb s="0">
      <v xml:space="preserve">Wikipedia	Cia	</v>
      <v xml:space="preserve">CC-BY-SA		</v>
      <v xml:space="preserve">http://en.wikipedia.org/wiki/Switzerland	https://www.cia.gov/library/publications/the-world-factbook/geos/sz.html?Transportation	</v>
      <v xml:space="preserve">http://creativecommons.org/licenses/by-sa/3.0/		</v>
    </spb>
    <spb s="0">
      <v xml:space="preserve">Cia	</v>
      <v xml:space="preserve">	</v>
      <v xml:space="preserve">https://www.cia.gov/library/publications/the-world-factbook/geos/sz.html?Transportation	</v>
      <v xml:space="preserve">	</v>
    </spb>
    <spb s="0">
      <v xml:space="preserve">Wikipedia	Wikipedia	Wikidata	Cia	travel.state.gov	Sec	</v>
      <v xml:space="preserve">CC-BY-SA	CC-BY-SA					</v>
      <v xml:space="preserve">http://en.wikipedia.org/wiki/Switzerland	http://fr.wikipedia.org/wiki/Suisse	https://www.wikidata.org/wiki/Q39	https://www.cia.gov/library/publications/the-world-factbook/geos/sz.html?Transportation	https://travel.state.gov/content/travel/en/international-travel/International-Travel-Country-Information-Pages/Switzerland.html.html	https://www.sec.gov/cgi-bin/browse-edgar?action=getcompany&amp;CIK=0001923427	</v>
      <v xml:space="preserve">http://creativecommons.org/licenses/by-sa/3.0/	http://creativecommons.org/licenses/by-sa/3.0/					</v>
    </spb>
    <spb s="67">
      <v>0</v>
      <v>1711</v>
      <v>1712</v>
      <v>1713</v>
      <v>4</v>
      <v>5</v>
      <v>1713</v>
      <v>1714</v>
      <v>1714</v>
      <v>1715</v>
      <v>1714</v>
      <v>1716</v>
      <v>11</v>
      <v>1711</v>
      <v>1716</v>
      <v>12</v>
      <v>1714</v>
      <v>1716</v>
      <v>13</v>
      <v>14</v>
      <v>15</v>
      <v>1716</v>
      <v>1716</v>
      <v>1717</v>
      <v>1716</v>
      <v>16</v>
      <v>17</v>
      <v>18</v>
      <v>46</v>
      <v>1716</v>
      <v>1711</v>
      <v>1716</v>
      <v>1716</v>
      <v>1716</v>
      <v>1716</v>
      <v>1716</v>
      <v>1716</v>
      <v>1716</v>
      <v>1716</v>
      <v>1716</v>
      <v>1716</v>
      <v>19</v>
    </spb>
    <spb s="0">
      <v xml:space="preserve">Wikipedia	Cia	travel.state.gov	</v>
      <v xml:space="preserve">CC-BY-SA			</v>
      <v xml:space="preserve">http://en.wikipedia.org/wiki/Syria	https://www.cia.gov/library/publications/the-world-factbook/geos/sy.html?Transportation	https://travel.state.gov/content/travel/en/international-travel/International-Travel-Country-Information-Pages/SyrianArabRepublic.html	</v>
      <v xml:space="preserve">http://creativecommons.org/licenses/by-sa/3.0/			</v>
    </spb>
    <spb s="0">
      <v xml:space="preserve">Wikipedia	Wikipedia	Wikipedia	Cia	</v>
      <v xml:space="preserve">CC-BY-SA	CC-BY-SA	CC-BY-SA		</v>
      <v xml:space="preserve">http://en.wikipedia.org/wiki/Syria	http://es.wikipedia.org/wiki/Siria	http://fr.wikipedia.org/wiki/Syrie	https://www.cia.gov/library/publications/the-world-factbook/geos/sy.html?Transportation	</v>
      <v xml:space="preserve">http://creativecommons.org/licenses/by-sa/3.0/	http://creativecommons.org/licenses/by-sa/3.0/	http://creativecommons.org/licenses/by-sa/3.0/		</v>
    </spb>
    <spb s="0">
      <v xml:space="preserve">Wikipedia	Cia	Wikipedia	travel.state.gov	</v>
      <v xml:space="preserve">CC-BY-SA		CC-BY-SA		</v>
      <v xml:space="preserve">http://en.wikipedia.org/wiki/Syria	https://www.cia.gov/library/publications/the-world-factbook/geos/sy.html?Transportation	https://en.wikipedia.org/wiki/Syria	https://travel.state.gov/content/travel/en/international-travel/International-Travel-Country-Information-Pages/SyrianArabRepublic.html	</v>
      <v xml:space="preserve">http://creativecommons.org/licenses/by-sa/3.0/		http://creativecommons.org/licenses/by-sa/3.0/		</v>
    </spb>
    <spb s="0">
      <v xml:space="preserve">Wikipedia	</v>
      <v xml:space="preserve">CC-BY-SA	</v>
      <v xml:space="preserve">http://en.wikipedia.org/wiki/Syria	</v>
      <v xml:space="preserve">http://creativecommons.org/licenses/by-sa/3.0/	</v>
    </spb>
    <spb s="0">
      <v xml:space="preserve">Wikipedia	Cia	</v>
      <v xml:space="preserve">CC-BY-SA		</v>
      <v xml:space="preserve">http://en.wikipedia.org/wiki/Syria	https://www.cia.gov/library/publications/the-world-factbook/geos/sy.html?Transportation	</v>
      <v xml:space="preserve">http://creativecommons.org/licenses/by-sa/3.0/		</v>
    </spb>
    <spb s="0">
      <v xml:space="preserve">Wikipedia	Wikipedia	Cia	Wikipedia	</v>
      <v xml:space="preserve">CC-BY-SA	CC-BY-SA		CC-BY-SA	</v>
      <v xml:space="preserve">http://en.wikipedia.org/wiki/Syria	http://fr.wikipedia.org/wiki/Syrie	https://www.cia.gov/library/publications/the-world-factbook/geos/sy.html?Transportation	https://en.wikipedia.org/wiki/Syria	</v>
      <v xml:space="preserve">http://creativecommons.org/licenses/by-sa/3.0/	http://creativecommons.org/licenses/by-sa/3.0/		http://creativecommons.org/licenses/by-sa/3.0/	</v>
    </spb>
    <spb s="0">
      <v xml:space="preserve">Wikipedia	travel.state.gov	</v>
      <v xml:space="preserve">CC-BY-SA		</v>
      <v xml:space="preserve">http://en.wikipedia.org/wiki/Syria	https://travel.state.gov/content/travel/en/international-travel/International-Travel-Country-Information-Pages/SyrianArabRepublic.html	</v>
      <v xml:space="preserve">http://creativecommons.org/licenses/by-sa/3.0/		</v>
    </spb>
    <spb s="0">
      <v xml:space="preserve">Cia	</v>
      <v xml:space="preserve">	</v>
      <v xml:space="preserve">https://www.cia.gov/library/publications/the-world-factbook/geos/sy.html?Transportation	</v>
      <v xml:space="preserve">	</v>
    </spb>
    <spb s="0">
      <v xml:space="preserve">Wikipedia	Wikidata	</v>
      <v xml:space="preserve">CC-BY-SA		</v>
      <v xml:space="preserve">http://en.wikipedia.org/wiki/Syria	https://www.wikidata.org/wiki/Q715296	</v>
      <v xml:space="preserve">http://creativecommons.org/licenses/by-sa/3.0/		</v>
    </spb>
    <spb s="19">
      <v>0</v>
      <v>1719</v>
      <v>1720</v>
      <v>1721</v>
      <v>4</v>
      <v>5</v>
      <v>1721</v>
      <v>1722</v>
      <v>1722</v>
      <v>1723</v>
      <v>1724</v>
      <v>1722</v>
      <v>1722</v>
      <v>1725</v>
      <v>1726</v>
      <v>11</v>
      <v>1719</v>
      <v>1726</v>
      <v>12</v>
      <v>1727</v>
      <v>1726</v>
      <v>13</v>
      <v>14</v>
      <v>15</v>
      <v>1726</v>
      <v>1726</v>
      <v>1724</v>
      <v>1726</v>
      <v>16</v>
      <v>17</v>
      <v>18</v>
      <v>46</v>
      <v>1726</v>
      <v>1726</v>
      <v>1726</v>
      <v>1726</v>
      <v>1726</v>
      <v>1726</v>
      <v>1726</v>
      <v>1726</v>
      <v>1726</v>
      <v>1726</v>
      <v>1726</v>
      <v>19</v>
    </spb>
    <spb s="12">
      <v>2012</v>
      <v>2007</v>
      <v>square km</v>
      <v>per thousand (2018)</v>
      <v>2019</v>
      <v>2012</v>
      <v>2018</v>
      <v>per liter (2014)</v>
      <v>2019</v>
      <v>years (2018)</v>
      <v>2007</v>
      <v>per thousand (2018)</v>
      <v>2019</v>
      <v>2017</v>
      <v>2016</v>
      <v>2019</v>
      <v>2016</v>
      <v>2016</v>
      <v>kilotons per year (2016)</v>
      <v>deaths per 100,000 (2017)</v>
      <v>kWh (2014)</v>
      <v>2014</v>
      <v>2004</v>
      <v>2004</v>
      <v>2004</v>
      <v>2004</v>
      <v>2004</v>
      <v>2012</v>
      <v>2004</v>
      <v>2004</v>
      <v>2013</v>
      <v>2016</v>
      <v>2019</v>
    </spb>
    <spb s="0">
      <v xml:space="preserve">Wikipedia	travel.state.gov	</v>
      <v xml:space="preserve">CC-BY-SA		</v>
      <v xml:space="preserve">http://en.wikipedia.org/wiki/Taiwan	https://travel.state.gov/content/travel/en/international-travel/International-Travel-Country-Information-Pages/Taiwan.html	</v>
      <v xml:space="preserve">http://creativecommons.org/licenses/by-sa/3.0/		</v>
    </spb>
    <spb s="0">
      <v xml:space="preserve">Wikipedia	</v>
      <v xml:space="preserve">CC-BY-SA	</v>
      <v xml:space="preserve">http://en.wikipedia.org/wiki/Taiwan	</v>
      <v xml:space="preserve">http://creativecommons.org/licenses/by-sa/3.0/	</v>
    </spb>
    <spb s="0">
      <v xml:space="preserve">Wikipedia	Wikipedia	travel.state.gov	</v>
      <v xml:space="preserve">CC-BY-SA	CC-BY-SA		</v>
      <v xml:space="preserve">http://en.wikipedia.org/wiki/Taiwan	https://en.wikipedia.org/wiki/Taiwan	https://travel.state.gov/content/travel/en/international-travel/International-Travel-Country-Information-Pages/Taiwan.html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https://travel.state.gov/content/travel/en/international-travel/International-Travel-Country-Information-Pages/Taiwan.html	</v>
      <v xml:space="preserve">	</v>
    </spb>
    <spb s="0">
      <v xml:space="preserve">Wikipedia	travel.state.gov	Sec	</v>
      <v xml:space="preserve">CC-BY-SA			</v>
      <v xml:space="preserve">http://en.wikipedia.org/wiki/Taiwan	https://travel.state.gov/content/travel/en/international-travel/International-Travel-Country-Information-Pages/Taiwan.html	https://www.sec.gov/cgi-bin/browse-edgar?action=getcompany&amp;CIK=0001905881	</v>
      <v xml:space="preserve">http://creativecommons.org/licenses/by-sa/3.0/			</v>
    </spb>
    <spb s="142">
      <v>1730</v>
      <v>1731</v>
      <v>1732</v>
      <v>1731</v>
      <v>1732</v>
      <v>1731</v>
      <v>1731</v>
      <v>1731</v>
      <v>1731</v>
      <v>1733</v>
      <v>1731</v>
      <v>1734</v>
    </spb>
    <spb s="2">
      <v>77</v>
      <v>Name</v>
      <v>LearnMoreOnLink</v>
    </spb>
    <spb s="143">
      <v>2012</v>
      <v>square km</v>
      <v>2013</v>
    </spb>
    <spb s="0">
      <v xml:space="preserve">Wikipedia	Cia	travel.state.gov	</v>
      <v xml:space="preserve">CC-BY-SA			</v>
      <v xml:space="preserve">http://en.wikipedia.org/wiki/Tajikistan	https://www.cia.gov/library/publications/the-world-factbook/geos/ti.html?Transportation	https://travel.state.gov/content/travel/en/international-travel/International-Travel-Country-Information-Pages/Tajikistan.html	</v>
      <v xml:space="preserve">http://creativecommons.org/licenses/by-sa/3.0/			</v>
    </spb>
    <spb s="0">
      <v xml:space="preserve">Cia	</v>
      <v xml:space="preserve">	</v>
      <v xml:space="preserve">https://www.cia.gov/library/publications/the-world-factbook/geos/ti.html?Transportation	</v>
      <v xml:space="preserve">	</v>
    </spb>
    <spb s="0">
      <v xml:space="preserve">Wikipedia	Cia	Wikipedia	travel.state.gov	</v>
      <v xml:space="preserve">CC-BY-SA		CC-BY-SA		</v>
      <v xml:space="preserve">http://en.wikipedia.org/wiki/Tajikistan	https://www.cia.gov/library/publications/the-world-factbook/geos/ti.html?Transportation	https://en.wikipedia.org/wiki/Tajikistan	https://travel.state.gov/content/travel/en/international-travel/International-Travel-Country-Information-Pages/Tajikistan.html	</v>
      <v xml:space="preserve">http://creativecommons.org/licenses/by-sa/3.0/		http://creativecommons.org/licenses/by-sa/3.0/		</v>
    </spb>
    <spb s="0">
      <v xml:space="preserve">Wikipedia	</v>
      <v xml:space="preserve">CC-BY-SA	</v>
      <v xml:space="preserve">http://en.wikipedia.org/wiki/Tajikistan	</v>
      <v xml:space="preserve">http://creativecommons.org/licenses/by-sa/3.0/	</v>
    </spb>
    <spb s="0">
      <v xml:space="preserve">Wikipedia	Cia	</v>
      <v xml:space="preserve">CC-BY-SA		</v>
      <v xml:space="preserve">http://en.wikipedia.org/wiki/Tajikistan	https://www.cia.gov/library/publications/the-world-factbook/geos/ti.html?Transportation	</v>
      <v xml:space="preserve">http://creativecommons.org/licenses/by-sa/3.0/		</v>
    </spb>
    <spb s="0">
      <v xml:space="preserve">Wikipedia	Wikipedia	Cia	travel.state.gov	</v>
      <v xml:space="preserve">CC-BY-SA	CC-BY-SA			</v>
      <v xml:space="preserve">http://en.wikipedia.org/wiki/Tajikistan	http://fr.wikipedia.org/wiki/Tadjikistan	https://www.cia.gov/library/publications/the-world-factbook/geos/ti.html?Transportation	https://travel.state.gov/content/travel/en/international-travel/International-Travel-Country-Information-Pages/Tajikistan.html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https://travel.state.gov/content/travel/en/international-travel/International-Travel-Country-Information-Pages/Tajikistan.html	</v>
      <v xml:space="preserve">	</v>
    </spb>
    <spb s="19">
      <v>0</v>
      <v>1738</v>
      <v>1739</v>
      <v>1740</v>
      <v>4</v>
      <v>5</v>
      <v>1740</v>
      <v>1741</v>
      <v>1741</v>
      <v>1742</v>
      <v>1743</v>
      <v>1741</v>
      <v>1741</v>
      <v>1744</v>
      <v>1739</v>
      <v>11</v>
      <v>1738</v>
      <v>1739</v>
      <v>12</v>
      <v>1741</v>
      <v>1739</v>
      <v>13</v>
      <v>14</v>
      <v>15</v>
      <v>1739</v>
      <v>1739</v>
      <v>1743</v>
      <v>1739</v>
      <v>16</v>
      <v>17</v>
      <v>18</v>
      <v>46</v>
      <v>1739</v>
      <v>1739</v>
      <v>1739</v>
      <v>1739</v>
      <v>1739</v>
      <v>1739</v>
      <v>1739</v>
      <v>1739</v>
      <v>1739</v>
      <v>1739</v>
      <v>1739</v>
      <v>19</v>
    </spb>
    <spb s="12">
      <v>2016</v>
      <v>2019</v>
      <v>square km</v>
      <v>per thousand (2018)</v>
      <v>2019</v>
      <v>2016</v>
      <v>2018</v>
      <v>per liter (2016)</v>
      <v>2019</v>
      <v>years (2018)</v>
      <v>2004</v>
      <v>per thousand (2018)</v>
      <v>2019</v>
      <v>2017</v>
      <v>2016</v>
      <v>2019</v>
      <v>2016</v>
      <v>2014</v>
      <v>kilotons per year (2016)</v>
      <v>deaths per 100,000 (2017)</v>
      <v>kWh (2014)</v>
      <v>2014</v>
      <v>2015</v>
      <v>2015</v>
      <v>2015</v>
      <v>2015</v>
      <v>2015</v>
      <v>2015</v>
      <v>2015</v>
      <v>2015</v>
      <v>2017</v>
      <v>2017</v>
      <v>2019</v>
    </spb>
    <spb s="0">
      <v xml:space="preserve">Wikipedia	</v>
      <v xml:space="preserve">Public domain	</v>
      <v xml:space="preserve">http://en.wikipedia.org/wiki/Tajikistan	</v>
      <v xml:space="preserve">http://en.wikipedia.org/wiki/Public_domain	</v>
    </spb>
    <spb s="0">
      <v xml:space="preserve">Wikipedia	Cia	travel.state.gov	</v>
      <v xml:space="preserve">CC-BY-SA			</v>
      <v xml:space="preserve">http://en.wikipedia.org/wiki/Tanzania	https://www.cia.gov/library/publications/the-world-factbook/geos/tz.html?Transportation	https://travel.state.gov/content/travel/en/international-travel/International-Travel-Country-Information-Pages/Tanzania.html	</v>
      <v xml:space="preserve">http://creativecommons.org/licenses/by-sa/3.0/			</v>
    </spb>
    <spb s="0">
      <v xml:space="preserve">Wikipedia	Cia	</v>
      <v xml:space="preserve">CC-BY-SA		</v>
      <v xml:space="preserve">http://es.wikipedia.org/wiki/Tanzania	https://www.cia.gov/library/publications/the-world-factbook/geos/tz.html?Transportation	</v>
      <v xml:space="preserve">http://creativecommons.org/licenses/by-sa/3.0/		</v>
    </spb>
    <spb s="0">
      <v xml:space="preserve">Wikipedia	Cia	Wikipedia	travel.state.gov	</v>
      <v xml:space="preserve">CC-BY-SA		CC-BY-SA		</v>
      <v xml:space="preserve">http://en.wikipedia.org/wiki/Tanzania	https://www.cia.gov/library/publications/the-world-factbook/geos/tz.html?Transportation	https://en.wikipedia.org/wiki/Tanzania	https://travel.state.gov/content/travel/en/international-travel/International-Travel-Country-Information-Pages/Tanzania.html	</v>
      <v xml:space="preserve">http://creativecommons.org/licenses/by-sa/3.0/		http://creativecommons.org/licenses/by-sa/3.0/		</v>
    </spb>
    <spb s="0">
      <v xml:space="preserve">Wikipedia	</v>
      <v xml:space="preserve">CC-BY-SA	</v>
      <v xml:space="preserve">http://en.wikipedia.org/wiki/Tanzania	</v>
      <v xml:space="preserve">http://creativecommons.org/licenses/by-sa/3.0/	</v>
    </spb>
    <spb s="0">
      <v xml:space="preserve">Wikipedia	Cia	</v>
      <v xml:space="preserve">CC-BY-SA		</v>
      <v xml:space="preserve">http://en.wikipedia.org/wiki/Tanzania	https://www.cia.gov/library/publications/the-world-factbook/geos/tz.html?Transportation	</v>
      <v xml:space="preserve">http://creativecommons.org/licenses/by-sa/3.0/		</v>
    </spb>
    <spb s="0">
      <v xml:space="preserve">Wikipedia	travel.state.gov	</v>
      <v xml:space="preserve">CC-BY-SA		</v>
      <v xml:space="preserve">http://en.wikipedia.org/wiki/Tanzania	https://travel.state.gov/content/travel/en/international-travel/International-Travel-Country-Information-Pages/Tanzania.html	</v>
      <v xml:space="preserve">http://creativecommons.org/licenses/by-sa/3.0/		</v>
    </spb>
    <spb s="0">
      <v xml:space="preserve">Cia	</v>
      <v xml:space="preserve">	</v>
      <v xml:space="preserve">https://www.cia.gov/library/publications/the-world-factbook/geos/tz.html?Transportation	</v>
      <v xml:space="preserve">	</v>
    </spb>
    <spb s="0">
      <v xml:space="preserve">Wikipedia	Wikipedia	</v>
      <v xml:space="preserve">CC-BY-SA	CC-BY-SA	</v>
      <v xml:space="preserve">http://en.wikipedia.org/wiki/Tanzania	http://ne.wikipedia.org/wiki/तान्जानिया	</v>
      <v xml:space="preserve">http://creativecommons.org/licenses/by-sa/3.0/	http://creativecommons.org/licenses/by-sa/3.0/	</v>
    </spb>
    <spb s="0">
      <v xml:space="preserve">Wikipedia	Wikipedia	</v>
      <v xml:space="preserve">CC-BY-SA	CC-BY-SA	</v>
      <v xml:space="preserve">http://en.wikipedia.org/wiki/Tanzania	http://fr.wikipedia.org/wiki/Tanzanie	</v>
      <v xml:space="preserve">http://creativecommons.org/licenses/by-sa/3.0/	http://creativecommons.org/licenses/by-sa/3.0/	</v>
    </spb>
    <spb s="22">
      <v>0</v>
      <v>1748</v>
      <v>1749</v>
      <v>1750</v>
      <v>4</v>
      <v>5</v>
      <v>1750</v>
      <v>1751</v>
      <v>1751</v>
      <v>1752</v>
      <v>1753</v>
      <v>1751</v>
      <v>1751</v>
      <v>1754</v>
      <v>11</v>
      <v>1748</v>
      <v>1754</v>
      <v>12</v>
      <v>1755</v>
      <v>1754</v>
      <v>13</v>
      <v>14</v>
      <v>15</v>
      <v>1754</v>
      <v>1754</v>
      <v>1756</v>
      <v>1754</v>
      <v>16</v>
      <v>17</v>
      <v>18</v>
      <v>46</v>
      <v>1754</v>
      <v>1748</v>
      <v>1754</v>
      <v>1754</v>
      <v>1754</v>
      <v>1754</v>
      <v>1754</v>
      <v>1754</v>
      <v>1754</v>
      <v>1754</v>
      <v>1754</v>
      <v>1754</v>
      <v>19</v>
    </spb>
    <spb s="14">
      <v>2019</v>
      <v>2019</v>
      <v>square km</v>
      <v>per thousand (2018)</v>
      <v>2019</v>
      <v>2019</v>
      <v>2018</v>
      <v>per liter (2016)</v>
      <v>2019</v>
      <v>years (2018)</v>
      <v>2018</v>
      <v>per thousand (2018)</v>
      <v>2019</v>
      <v>2017</v>
      <v>2016</v>
      <v>2019</v>
      <v>2016</v>
      <v>2016</v>
      <v>kilotons per year (2016)</v>
      <v>deaths per 100,000 (2017)</v>
      <v>kWh (2014)</v>
      <v>2014</v>
      <v>2001</v>
      <v>2017</v>
      <v>2017</v>
      <v>2017</v>
      <v>2017</v>
      <v>2017</v>
      <v>2015</v>
      <v>2017</v>
      <v>2017</v>
      <v>2018</v>
      <v>2015</v>
      <v>2019</v>
    </spb>
    <spb s="0">
      <v xml:space="preserve">Wikipedia	Cia	travel.state.gov	</v>
      <v xml:space="preserve">CC-BY-SA			</v>
      <v xml:space="preserve">http://en.wikipedia.org/wiki/Thailand	https://www.cia.gov/library/publications/the-world-factbook/geos/th.html?Transportation	https://travel.state.gov/content/travel/en/international-travel/International-Travel-Country-Information-Pages/Thailand.html	</v>
      <v xml:space="preserve">http://creativecommons.org/licenses/by-sa/3.0/			</v>
    </spb>
    <spb s="0">
      <v xml:space="preserve">Wikipedia	Cia	</v>
      <v xml:space="preserve">CC-BY-SA		</v>
      <v xml:space="preserve">http://en.wikipedia.org/wiki/Thailand	https://www.cia.gov/library/publications/the-world-factbook/geos/th.html?Transportation	</v>
      <v xml:space="preserve">http://creativecommons.org/licenses/by-sa/3.0/		</v>
    </spb>
    <spb s="0">
      <v xml:space="preserve">Wikipedia	Cia	Wikipedia	travel.state.gov	Sec	Tasteatlas	</v>
      <v xml:space="preserve">CC-BY-SA		CC-BY-SA				</v>
      <v xml:space="preserve">http://en.wikipedia.org/wiki/Thailand	https://www.cia.gov/library/publications/the-world-factbook/geos/th.html?Transportation	https://en.wikipedia.org/wiki/Thailand	https://travel.state.gov/content/travel/en/international-travel/International-Travel-Country-Information-Pages/Thailand.html	https://www.sec.gov/cgi-bin/browse-edgar?action=getcompany&amp;CIK=0001816554	https://www.tasteatlas.com/thailand	</v>
      <v xml:space="preserve">http://creativecommons.org/licenses/by-sa/3.0/		http://creativecommons.org/licenses/by-sa/3.0/				</v>
    </spb>
    <spb s="0">
      <v xml:space="preserve">Wikipedia	</v>
      <v xml:space="preserve">CC-BY-SA	</v>
      <v xml:space="preserve">http://en.wikipedia.org/wiki/Thailand	</v>
      <v xml:space="preserve">http://creativecommons.org/licenses/by-sa/3.0/	</v>
    </spb>
    <spb s="0">
      <v xml:space="preserve">Wikipedia	Cia	travel.state.gov	Sec	</v>
      <v xml:space="preserve">CC-BY-SA				</v>
      <v xml:space="preserve">http://en.wikipedia.org/wiki/Thailand	https://www.cia.gov/library/publications/the-world-factbook/geos/th.html?Transportation	https://travel.state.gov/content/travel/en/international-travel/International-Travel-Country-Information-Pages/Thailand.html	https://www.sec.gov/cgi-bin/browse-edgar?action=getcompany&amp;CIK=0001816554	</v>
      <v xml:space="preserve">http://creativecommons.org/licenses/by-sa/3.0/				</v>
    </spb>
    <spb s="0">
      <v xml:space="preserve">travel.state.gov	</v>
      <v xml:space="preserve">	</v>
      <v xml:space="preserve">https://travel.state.gov/content/travel/en/international-travel/International-Travel-Country-Information-Pages/Thailand.html	</v>
      <v xml:space="preserve">	</v>
    </spb>
    <spb s="0">
      <v xml:space="preserve">Cia	</v>
      <v xml:space="preserve">	</v>
      <v xml:space="preserve">https://www.cia.gov/library/publications/the-world-factbook/geos/th.html?Transportation	</v>
      <v xml:space="preserve">	</v>
    </spb>
    <spb s="13">
      <v>0</v>
      <v>1759</v>
      <v>1760</v>
      <v>1761</v>
      <v>4</v>
      <v>5</v>
      <v>1761</v>
      <v>1762</v>
      <v>1762</v>
      <v>1760</v>
      <v>1763</v>
      <v>1762</v>
      <v>1762</v>
      <v>1764</v>
      <v>1765</v>
      <v>11</v>
      <v>1759</v>
      <v>1765</v>
      <v>12</v>
      <v>1762</v>
      <v>1765</v>
      <v>13</v>
      <v>14</v>
      <v>15</v>
      <v>1765</v>
      <v>1765</v>
      <v>1763</v>
      <v>1765</v>
      <v>16</v>
      <v>17</v>
      <v>18</v>
      <v>46</v>
      <v>1765</v>
      <v>1759</v>
      <v>1765</v>
      <v>1765</v>
      <v>1765</v>
      <v>1765</v>
      <v>1765</v>
      <v>1765</v>
      <v>1765</v>
      <v>1765</v>
      <v>1765</v>
      <v>1765</v>
      <v>19</v>
    </spb>
    <spb s="14">
      <v>2019</v>
      <v>2019</v>
      <v>square km</v>
      <v>per thousand (2018)</v>
      <v>2019</v>
      <v>2019</v>
      <v>2018</v>
      <v>per liter (2016)</v>
      <v>2019</v>
      <v>years (2018)</v>
      <v>2018</v>
      <v>per thousand (2018)</v>
      <v>2019</v>
      <v>2017</v>
      <v>2016</v>
      <v>2019</v>
      <v>2016</v>
      <v>2018</v>
      <v>kilotons per year (2016)</v>
      <v>deaths per 100,000 (2017)</v>
      <v>kWh (2014)</v>
      <v>2014</v>
      <v>2019</v>
      <v>2018</v>
      <v>2018</v>
      <v>2018</v>
      <v>2018</v>
      <v>2018</v>
      <v>2015</v>
      <v>2018</v>
      <v>2018</v>
      <v>2018</v>
      <v>2016</v>
      <v>2019</v>
    </spb>
    <spb s="0">
      <v xml:space="preserve">Wikipedia	Cia	travel.state.gov	</v>
      <v xml:space="preserve">CC-BY-SA			</v>
      <v xml:space="preserve">http://en.wikipedia.org/wiki/East_Timor	https://www.cia.gov/library/publications/the-world-factbook/geos/tt.html?Transportation	https://travel.state.gov/content/travel/en/international-travel/International-Travel-Country-Information-Pages/Timor-Leste.html	</v>
      <v xml:space="preserve">http://creativecommons.org/licenses/by-sa/3.0/			</v>
    </spb>
    <spb s="0">
      <v xml:space="preserve">Wikipedia	Cia	</v>
      <v xml:space="preserve">CC-BY-SA		</v>
      <v xml:space="preserve">http://es.wikipedia.org/wiki/Timor_Oriental	https://www.cia.gov/library/publications/the-world-factbook/geos/tt.html?Transportation	</v>
      <v xml:space="preserve">http://creativecommons.org/licenses/by-sa/3.0/		</v>
    </spb>
    <spb s="0">
      <v xml:space="preserve">Wikipedia	travel.state.gov	</v>
      <v xml:space="preserve">CC-BY-SA		</v>
      <v xml:space="preserve">http://en.wikipedia.org/wiki/East_Timor	https://travel.state.gov/content/travel/en/international-travel/International-Travel-Country-Information-Pages/Timor-Leste.html	</v>
      <v xml:space="preserve">http://creativecommons.org/licenses/by-sa/3.0/		</v>
    </spb>
    <spb s="0">
      <v xml:space="preserve">Wikipedia	</v>
      <v xml:space="preserve">CC-BY-SA	</v>
      <v xml:space="preserve">http://en.wikipedia.org/wiki/East_Timor	</v>
      <v xml:space="preserve">http://creativecommons.org/licenses/by-sa/3.0/	</v>
    </spb>
    <spb s="0">
      <v xml:space="preserve">Wikipedia	Cia	</v>
      <v xml:space="preserve">CC-BY-SA		</v>
      <v xml:space="preserve">http://en.wikipedia.org/wiki/East_Timor	https://www.cia.gov/library/publications/the-world-factbook/geos/tt.html?Transportation	</v>
      <v xml:space="preserve">http://creativecommons.org/licenses/by-sa/3.0/		</v>
    </spb>
    <spb s="0">
      <v xml:space="preserve">Wikipedia	Wikipedia	Cia	</v>
      <v xml:space="preserve">CC-BY-SA	CC-BY-SA		</v>
      <v xml:space="preserve">http://en.wikipedia.org/wiki/East_Timor	http://fr.wikipedia.org/wiki/Timor_oriental	https://www.cia.gov/library/publications/the-world-factbook/geos/tt.html?Transportation	</v>
      <v xml:space="preserve">http://creativecommons.org/licenses/by-sa/3.0/	http://creativecommons.org/licenses/by-sa/3.0/		</v>
    </spb>
    <spb s="0">
      <v xml:space="preserve">travel.state.gov	</v>
      <v xml:space="preserve">	</v>
      <v xml:space="preserve">https://travel.state.gov/content/travel/en/international-travel/International-Travel-Country-Information-Pages/Timor-Leste.html	</v>
      <v xml:space="preserve">	</v>
    </spb>
    <spb s="0">
      <v xml:space="preserve">Cia	</v>
      <v xml:space="preserve">	</v>
      <v xml:space="preserve">https://www.cia.gov/library/publications/the-world-factbook/geos/tt.html?Transportation	</v>
      <v xml:space="preserve">	</v>
    </spb>
    <spb s="144">
      <v>0</v>
      <v>1768</v>
      <v>1769</v>
      <v>1770</v>
      <v>4</v>
      <v>1771</v>
      <v>1770</v>
      <v>1771</v>
      <v>1771</v>
      <v>1772</v>
      <v>1773</v>
      <v>1771</v>
      <v>1771</v>
      <v>1774</v>
      <v>1775</v>
      <v>11</v>
      <v>1768</v>
      <v>1775</v>
      <v>12</v>
      <v>1771</v>
      <v>1775</v>
      <v>13</v>
      <v>14</v>
      <v>15</v>
      <v>1775</v>
      <v>1775</v>
      <v>1773</v>
      <v>1775</v>
      <v>16</v>
      <v>17</v>
      <v>18</v>
      <v>1775</v>
      <v>1775</v>
      <v>1775</v>
      <v>1775</v>
      <v>1775</v>
      <v>1775</v>
      <v>1775</v>
      <v>1775</v>
      <v>1775</v>
      <v>1775</v>
      <v>1775</v>
      <v>19</v>
    </spb>
    <spb s="2">
      <v>78</v>
      <v>Name</v>
      <v>LearnMoreOnLink</v>
    </spb>
    <spb s="38">
      <v>2018</v>
      <v>2019</v>
      <v>square km</v>
      <v>per thousand (2018)</v>
      <v>2050</v>
      <v>2018</v>
      <v>2018</v>
      <v>per liter (2016)</v>
      <v>2019</v>
      <v>years (2018)</v>
      <v>2018</v>
      <v>per thousand (2018)</v>
      <v>2019</v>
      <v>2017</v>
      <v>2016</v>
      <v>2019</v>
      <v>2016</v>
      <v>2018</v>
      <v>kilotons per year (2016)</v>
      <v>deaths per 100,000 (2017)</v>
      <v>2007</v>
      <v>2014</v>
      <v>2014</v>
      <v>2014</v>
      <v>2014</v>
      <v>2014</v>
      <v>2015</v>
      <v>2014</v>
      <v>2014</v>
      <v>2018</v>
      <v>2010</v>
      <v>2019</v>
    </spb>
    <spb s="0">
      <v xml:space="preserve">Wikipedia	Cia	travel.state.gov	</v>
      <v xml:space="preserve">CC-BY-SA			</v>
      <v xml:space="preserve">http://en.wikipedia.org/wiki/Togo	https://www.cia.gov/library/publications/the-world-factbook/geos/to.html?Transportation	https://travel.state.gov/content/travel/en/international-travel/International-Travel-Country-Information-Pages/Togo.html	</v>
      <v xml:space="preserve">http://creativecommons.org/licenses/by-sa/3.0/			</v>
    </spb>
    <spb s="0">
      <v xml:space="preserve">Wikipedia	Wikipedia	Wikipedia	Cia	</v>
      <v xml:space="preserve">CC-BY-SA	CC-BY-SA	CC-BY-SA		</v>
      <v xml:space="preserve">http://en.wikipedia.org/wiki/Togo	http://es.wikipedia.org/wiki/Togo	http://fr.wikipedia.org/wiki/Togo	https://www.cia.gov/library/publications/the-world-factbook/geos/to.html?Transportation	</v>
      <v xml:space="preserve">http://creativecommons.org/licenses/by-sa/3.0/	http://creativecommons.org/licenses/by-sa/3.0/	http://creativecommons.org/licenses/by-sa/3.0/		</v>
    </spb>
    <spb s="0">
      <v xml:space="preserve">Wikipedia	Cia	Wikipedia	travel.state.gov	</v>
      <v xml:space="preserve">CC-BY-SA		CC-BY-SA		</v>
      <v xml:space="preserve">http://en.wikipedia.org/wiki/Togo	https://www.cia.gov/library/publications/the-world-factbook/geos/to.html?Transportation	https://en.wikipedia.org/wiki/Togo	https://travel.state.gov/content/travel/en/international-travel/International-Travel-Country-Information-Pages/Togo.html	</v>
      <v xml:space="preserve">http://creativecommons.org/licenses/by-sa/3.0/		http://creativecommons.org/licenses/by-sa/3.0/		</v>
    </spb>
    <spb s="0">
      <v xml:space="preserve">Wikipedia	</v>
      <v xml:space="preserve">CC-BY-SA	</v>
      <v xml:space="preserve">http://en.wikipedia.org/wiki/Togo	</v>
      <v xml:space="preserve">http://creativecommons.org/licenses/by-sa/3.0/	</v>
    </spb>
    <spb s="0">
      <v xml:space="preserve">Wikipedia	Cia	</v>
      <v xml:space="preserve">CC-BY-SA		</v>
      <v xml:space="preserve">http://en.wikipedia.org/wiki/Togo	https://www.cia.gov/library/publications/the-world-factbook/geos/to.html?Transportation	</v>
      <v xml:space="preserve">http://creativecommons.org/licenses/by-sa/3.0/		</v>
    </spb>
    <spb s="0">
      <v xml:space="preserve">Wikipedia	Wikipedia	Cia	travel.state.gov	</v>
      <v xml:space="preserve">CC-BY-SA	CC-BY-SA			</v>
      <v xml:space="preserve">http://en.wikipedia.org/wiki/Togo	http://fr.wikipedia.org/wiki/Togo	https://www.cia.gov/library/publications/the-world-factbook/geos/to.html?Transportation	https://travel.state.gov/content/travel/en/international-travel/International-Travel-Country-Information-Pages/Togo.html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https://travel.state.gov/content/travel/en/international-travel/International-Travel-Country-Information-Pages/Togo.html	</v>
      <v xml:space="preserve">	</v>
    </spb>
    <spb s="0">
      <v xml:space="preserve">Cia	</v>
      <v xml:space="preserve">	</v>
      <v xml:space="preserve">https://www.cia.gov/library/publications/the-world-factbook/geos/to.html?Transportation	</v>
      <v xml:space="preserve">	</v>
    </spb>
    <spb s="0">
      <v xml:space="preserve">Wikipedia	Wikipedia	</v>
      <v xml:space="preserve">CC-BY-SA	CC-BY-SA	</v>
      <v xml:space="preserve">http://en.wikipedia.org/wiki/Togo	http://sq.wikipedia.org/wiki/Togoja	</v>
      <v xml:space="preserve">http://creativecommons.org/licenses/by-sa/3.0/	http://creativecommons.org/licenses/by-sa/3.0/	</v>
    </spb>
    <spb s="19">
      <v>0</v>
      <v>1779</v>
      <v>1780</v>
      <v>1781</v>
      <v>4</v>
      <v>5</v>
      <v>1781</v>
      <v>1782</v>
      <v>1782</v>
      <v>1783</v>
      <v>1784</v>
      <v>1782</v>
      <v>1782</v>
      <v>1785</v>
      <v>1786</v>
      <v>11</v>
      <v>1779</v>
      <v>1786</v>
      <v>12</v>
      <v>1787</v>
      <v>1786</v>
      <v>13</v>
      <v>14</v>
      <v>15</v>
      <v>1786</v>
      <v>1786</v>
      <v>1784</v>
      <v>1786</v>
      <v>16</v>
      <v>17</v>
      <v>18</v>
      <v>46</v>
      <v>1786</v>
      <v>1786</v>
      <v>1786</v>
      <v>1786</v>
      <v>1786</v>
      <v>1786</v>
      <v>1786</v>
      <v>1786</v>
      <v>1786</v>
      <v>1786</v>
      <v>1786</v>
      <v>19</v>
    </spb>
    <spb s="12">
      <v>2019</v>
      <v>2019</v>
      <v>square km</v>
      <v>per thousand (2018)</v>
      <v>2019</v>
      <v>2019</v>
      <v>2018</v>
      <v>per liter (2016)</v>
      <v>2019</v>
      <v>years (2018)</v>
      <v>2018</v>
      <v>per thousand (2018)</v>
      <v>2019</v>
      <v>2017</v>
      <v>2016</v>
      <v>2019</v>
      <v>2016</v>
      <v>2018</v>
      <v>kilotons per year (2016)</v>
      <v>deaths per 100,000 (2017)</v>
      <v>kWh (2014)</v>
      <v>2014</v>
      <v>2015</v>
      <v>2015</v>
      <v>2015</v>
      <v>2015</v>
      <v>2015</v>
      <v>2015</v>
      <v>2015</v>
      <v>2015</v>
      <v>2018</v>
      <v>2018</v>
      <v>2019</v>
    </spb>
    <spb s="0">
      <v xml:space="preserve">Wikipedia	Cia	travel.state.gov	</v>
      <v xml:space="preserve">CC-BY-SA			</v>
      <v xml:space="preserve">http://en.wikipedia.org/wiki/Tonga	https://www.cia.gov/library/publications/the-world-factbook/geos/tn.html?Transportation	https://travel.state.gov/content/travel/en/international-travel/International-Travel-Country-Information-Pages/Tonga.html	</v>
      <v xml:space="preserve">http://creativecommons.org/licenses/by-sa/3.0/			</v>
    </spb>
    <spb s="0">
      <v xml:space="preserve">Wikipedia	Wikipedia	Wikipedia	Cia	</v>
      <v xml:space="preserve">CC-BY-SA	CC-BY-SA	CC-BY-SA		</v>
      <v xml:space="preserve">http://de.wikipedia.org/wiki/Tonga	http://es.wikipedia.org/wiki/Tonga	http://fr.wikipedia.org/wiki/Tonga	https://www.cia.gov/library/publications/the-world-factbook/geos/tn.html?Transportation	</v>
      <v xml:space="preserve">http://creativecommons.org/licenses/by-sa/3.0/	http://creativecommons.org/licenses/by-sa/3.0/	http://creativecommons.org/licenses/by-sa/3.0/		</v>
    </spb>
    <spb s="0">
      <v xml:space="preserve">Wikipedia	Cia	Wikipedia	travel.state.gov	Tasteatlas	</v>
      <v xml:space="preserve">CC-BY-SA		CC-BY-SA			</v>
      <v xml:space="preserve">http://en.wikipedia.org/wiki/Tonga	https://www.cia.gov/library/publications/the-world-factbook/geos/tn.html?Transportation	https://en.wikipedia.org/wiki/Tonga	https://travel.state.gov/content/travel/en/international-travel/International-Travel-Country-Information-Pages/Tonga.html	https://www.tasteatlas.com/tonga	</v>
      <v xml:space="preserve">http://creativecommons.org/licenses/by-sa/3.0/		http://creativecommons.org/licenses/by-sa/3.0/			</v>
    </spb>
    <spb s="0">
      <v xml:space="preserve">Wikipedia	</v>
      <v xml:space="preserve">CC-BY-SA	</v>
      <v xml:space="preserve">http://en.wikipedia.org/wiki/Tonga	</v>
      <v xml:space="preserve">http://creativecommons.org/licenses/by-sa/3.0/	</v>
    </spb>
    <spb s="0">
      <v xml:space="preserve">Wikipedia	Cia	</v>
      <v xml:space="preserve">CC-BY-SA		</v>
      <v xml:space="preserve">http://en.wikipedia.org/wiki/Tonga	https://www.cia.gov/library/publications/the-world-factbook/geos/tn.html?Transportation	</v>
      <v xml:space="preserve">http://creativecommons.org/licenses/by-sa/3.0/		</v>
    </spb>
    <spb s="0">
      <v xml:space="preserve">Wikipedia	Wikipedia	Cia	Wikidata	travel.state.gov	</v>
      <v xml:space="preserve">CC-BY-SA	CC-BY-SA				</v>
      <v xml:space="preserve">http://en.wikipedia.org/wiki/Tonga	http://fr.wikipedia.org/wiki/Tonga	https://www.cia.gov/library/publications/the-world-factbook/geos/tn.html?Transportation	https://www.wikidata.org/wiki/Q397178	https://travel.state.gov/content/travel/en/international-travel/International-Travel-Country-Information-Pages/Tonga.html	</v>
      <v xml:space="preserve">http://creativecommons.org/licenses/by-sa/3.0/	http://creativecommons.org/licenses/by-sa/3.0/				</v>
    </spb>
    <spb s="0">
      <v xml:space="preserve">Cia	</v>
      <v xml:space="preserve">	</v>
      <v xml:space="preserve">https://www.cia.gov/library/publications/the-world-factbook/geos/tn.html?Transportation	</v>
      <v xml:space="preserve">	</v>
    </spb>
    <spb s="145">
      <v>0</v>
      <v>1790</v>
      <v>1791</v>
      <v>1792</v>
      <v>4</v>
      <v>1793</v>
      <v>1792</v>
      <v>1793</v>
      <v>1793</v>
      <v>1794</v>
      <v>1795</v>
      <v>1793</v>
      <v>1796</v>
      <v>11</v>
      <v>1796</v>
      <v>12</v>
      <v>1793</v>
      <v>1796</v>
      <v>13</v>
      <v>14</v>
      <v>1796</v>
      <v>1796</v>
      <v>1795</v>
      <v>1796</v>
      <v>16</v>
      <v>17</v>
      <v>18</v>
      <v>1796</v>
      <v>1796</v>
      <v>1796</v>
      <v>1796</v>
      <v>1796</v>
      <v>1796</v>
      <v>1796</v>
      <v>1796</v>
      <v>1796</v>
      <v>1796</v>
      <v>1796</v>
      <v>19</v>
    </spb>
    <spb s="2">
      <v>79</v>
      <v>Name</v>
      <v>LearnMoreOnLink</v>
    </spb>
    <spb s="146">
      <v>2017</v>
      <v>2018</v>
      <v>square km</v>
      <v>per thousand (2018)</v>
      <v>2021</v>
      <v>2017</v>
      <v>2018</v>
      <v>2019</v>
      <v>years (2018)</v>
      <v>2017</v>
      <v>per thousand (2018)</v>
      <v>2019</v>
      <v>2016</v>
      <v>2019</v>
      <v>2016</v>
      <v>2013</v>
      <v>kilotons per year (2016)</v>
      <v>deaths per 100,000 (2017)</v>
      <v>2007</v>
      <v>2015</v>
      <v>2015</v>
      <v>2015</v>
      <v>2015</v>
      <v>2015</v>
      <v>2015</v>
      <v>2015</v>
      <v>2015</v>
      <v>2015</v>
      <v>2003</v>
      <v>2019</v>
    </spb>
    <spb s="0">
      <v xml:space="preserve">Wikipedia	</v>
      <v xml:space="preserve">CC0	</v>
      <v xml:space="preserve">http://en.wikipedia.org/wiki/Tonga	</v>
      <v xml:space="preserve">http://creativecommons.org/publicdomain/zero/1.0/deed.en	</v>
    </spb>
    <spb s="0">
      <v xml:space="preserve">Wikipedia	Cia	travel.state.gov	</v>
      <v xml:space="preserve">CC-BY-SA			</v>
      <v xml:space="preserve">http://en.wikipedia.org/wiki/Trinidad_and_Tobago	https://www.cia.gov/library/publications/the-world-factbook/geos/td.html?Transportation	https://travel.state.gov/content/travel/en/international-travel/International-Travel-Country-Information-Pages/TrinidadandTobago.html	</v>
      <v xml:space="preserve">http://creativecommons.org/licenses/by-sa/3.0/			</v>
    </spb>
    <spb s="0">
      <v xml:space="preserve">Wikipedia	Cia	</v>
      <v xml:space="preserve">CC-BY-SA		</v>
      <v xml:space="preserve">http://es.wikipedia.org/wiki/Trinidad_y_Tobago	https://www.cia.gov/library/publications/the-world-factbook/geos/td.html?Transportation	</v>
      <v xml:space="preserve">http://creativecommons.org/licenses/by-sa/3.0/		</v>
    </spb>
    <spb s="0">
      <v xml:space="preserve">Wikipedia	Cia	Wikipedia	travel.state.gov	</v>
      <v xml:space="preserve">CC-BY-SA		CC-BY-SA		</v>
      <v xml:space="preserve">http://en.wikipedia.org/wiki/Trinidad_and_Tobago	https://www.cia.gov/library/publications/the-world-factbook/geos/td.html?Transportation	https://en.wikipedia.org/wiki/Trinidad_and_Tobago	https://travel.state.gov/content/travel/en/international-travel/International-Travel-Country-Information-Pages/TrinidadandTobago.html	</v>
      <v xml:space="preserve">http://creativecommons.org/licenses/by-sa/3.0/		http://creativecommons.org/licenses/by-sa/3.0/		</v>
    </spb>
    <spb s="0">
      <v xml:space="preserve">Wikipedia	</v>
      <v xml:space="preserve">CC-BY-SA	</v>
      <v xml:space="preserve">http://en.wikipedia.org/wiki/Trinidad_and_Tobago	</v>
      <v xml:space="preserve">http://creativecommons.org/licenses/by-sa/3.0/	</v>
    </spb>
    <spb s="0">
      <v xml:space="preserve">Wikipedia	travel.state.gov	</v>
      <v xml:space="preserve">CC-BY-SA		</v>
      <v xml:space="preserve">http://en.wikipedia.org/wiki/Trinidad_and_Tobago	https://travel.state.gov/content/travel/en/international-travel/International-Travel-Country-Information-Pages/TrinidadandTobago.html	</v>
      <v xml:space="preserve">http://creativecommons.org/licenses/by-sa/3.0/		</v>
    </spb>
    <spb s="0">
      <v xml:space="preserve">travel.state.gov	</v>
      <v xml:space="preserve">	</v>
      <v xml:space="preserve">https://travel.state.gov/content/travel/en/international-travel/International-Travel-Country-Information-Pages/TrinidadandTobago.html	</v>
      <v xml:space="preserve">	</v>
    </spb>
    <spb s="0">
      <v xml:space="preserve">Cia	</v>
      <v xml:space="preserve">	</v>
      <v xml:space="preserve">https://www.cia.gov/library/publications/the-world-factbook/geos/td.html?Transportation	</v>
      <v xml:space="preserve">	</v>
    </spb>
    <spb s="13">
      <v>0</v>
      <v>1801</v>
      <v>1802</v>
      <v>1803</v>
      <v>4</v>
      <v>5</v>
      <v>1803</v>
      <v>1804</v>
      <v>1804</v>
      <v>1804</v>
      <v>1805</v>
      <v>1804</v>
      <v>1804</v>
      <v>1806</v>
      <v>1807</v>
      <v>11</v>
      <v>1801</v>
      <v>1807</v>
      <v>12</v>
      <v>1804</v>
      <v>1807</v>
      <v>13</v>
      <v>14</v>
      <v>15</v>
      <v>1807</v>
      <v>1807</v>
      <v>1801</v>
      <v>1807</v>
      <v>16</v>
      <v>17</v>
      <v>18</v>
      <v>46</v>
      <v>1807</v>
      <v>1801</v>
      <v>1807</v>
      <v>1807</v>
      <v>1807</v>
      <v>1807</v>
      <v>1807</v>
      <v>1807</v>
      <v>1807</v>
      <v>1807</v>
      <v>1807</v>
      <v>1807</v>
      <v>19</v>
    </spb>
    <spb s="14">
      <v>2018</v>
      <v>2019</v>
      <v>square km</v>
      <v>per thousand (2018)</v>
      <v>2019</v>
      <v>2018</v>
      <v>2018</v>
      <v>per liter (2016)</v>
      <v>2019</v>
      <v>years (2018)</v>
      <v>2017</v>
      <v>per thousand (2018)</v>
      <v>2019</v>
      <v>2017</v>
      <v>2016</v>
      <v>2019</v>
      <v>2016</v>
      <v>2018</v>
      <v>kilotons per year (2016)</v>
      <v>deaths per 100,000 (2017)</v>
      <v>kWh (2014)</v>
      <v>2014</v>
      <v>2001</v>
      <v>1992</v>
      <v>1992</v>
      <v>1992</v>
      <v>1992</v>
      <v>1992</v>
      <v>2015</v>
      <v>1992</v>
      <v>1992</v>
      <v>2010</v>
      <v>2004</v>
      <v>2019</v>
    </spb>
    <spb s="0">
      <v xml:space="preserve">Wikipedia	Cia	travel.state.gov	</v>
      <v xml:space="preserve">CC-BY-SA			</v>
      <v xml:space="preserve">http://en.wikipedia.org/wiki/Tunisia	https://www.cia.gov/library/publications/the-world-factbook/geos/ts.html?Transportation	https://travel.state.gov/content/travel/en/international-travel/International-Travel-Country-Information-Pages/Tunisia.html	</v>
      <v xml:space="preserve">http://creativecommons.org/licenses/by-sa/3.0/			</v>
    </spb>
    <spb s="0">
      <v xml:space="preserve">Wikipedia	Wikipedia	Cia	</v>
      <v xml:space="preserve">CC-BY-SA	CC-BY-SA		</v>
      <v xml:space="preserve">http://en.wikipedia.org/wiki/Tunisia	http://fr.wikipedia.org/wiki/Tunisie	https://www.cia.gov/library/publications/the-world-factbook/geos/ts.html?Transportation	</v>
      <v xml:space="preserve">http://creativecommons.org/licenses/by-sa/3.0/	http://creativecommons.org/licenses/by-sa/3.0/		</v>
    </spb>
    <spb s="0">
      <v xml:space="preserve">Wikipedia	Cia	Wikipedia	travel.state.gov	</v>
      <v xml:space="preserve">CC-BY-SA		CC-BY-SA		</v>
      <v xml:space="preserve">http://en.wikipedia.org/wiki/Tunisia	https://www.cia.gov/library/publications/the-world-factbook/geos/ts.html?Transportation	https://en.wikipedia.org/wiki/Tunisia	https://travel.state.gov/content/travel/en/international-travel/International-Travel-Country-Information-Pages/Tunisia.html	</v>
      <v xml:space="preserve">http://creativecommons.org/licenses/by-sa/3.0/		http://creativecommons.org/licenses/by-sa/3.0/		</v>
    </spb>
    <spb s="0">
      <v xml:space="preserve">Wikipedia	</v>
      <v xml:space="preserve">CC-BY-SA	</v>
      <v xml:space="preserve">http://en.wikipedia.org/wiki/Tunisia	</v>
      <v xml:space="preserve">http://creativecommons.org/licenses/by-sa/3.0/	</v>
    </spb>
    <spb s="0">
      <v xml:space="preserve">Wikipedia	Cia	</v>
      <v xml:space="preserve">CC-BY-SA		</v>
      <v xml:space="preserve">http://en.wikipedia.org/wiki/Tunisia	https://www.cia.gov/library/publications/the-world-factbook/geos/ts.html?Transportation	</v>
      <v xml:space="preserve">http://creativecommons.org/licenses/by-sa/3.0/		</v>
    </spb>
    <spb s="0">
      <v xml:space="preserve">Wikipedia	Wikipedia	Cia	travel.state.gov	</v>
      <v xml:space="preserve">CC-BY-SA	CC-BY-SA			</v>
      <v xml:space="preserve">http://en.wikipedia.org/wiki/Tunisia	http://fr.wikipedia.org/wiki/Tunisie	https://www.cia.gov/library/publications/the-world-factbook/geos/ts.html?Transportation	https://travel.state.gov/content/travel/en/international-travel/International-Travel-Country-Information-Pages/Tunisia.html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https://travel.state.gov/content/travel/en/international-travel/International-Travel-Country-Information-Pages/Tunisia.html	</v>
      <v xml:space="preserve">	</v>
    </spb>
    <spb s="0">
      <v xml:space="preserve">Cia	</v>
      <v xml:space="preserve">	</v>
      <v xml:space="preserve">https://www.cia.gov/library/publications/the-world-factbook/geos/ts.html?Transportation	</v>
      <v xml:space="preserve">	</v>
    </spb>
    <spb s="13">
      <v>0</v>
      <v>1810</v>
      <v>1811</v>
      <v>1812</v>
      <v>4</v>
      <v>5</v>
      <v>1812</v>
      <v>1813</v>
      <v>1813</v>
      <v>1814</v>
      <v>1815</v>
      <v>1813</v>
      <v>1813</v>
      <v>1816</v>
      <v>1817</v>
      <v>11</v>
      <v>1810</v>
      <v>1817</v>
      <v>12</v>
      <v>1813</v>
      <v>1817</v>
      <v>13</v>
      <v>14</v>
      <v>15</v>
      <v>1817</v>
      <v>1817</v>
      <v>1815</v>
      <v>1817</v>
      <v>16</v>
      <v>17</v>
      <v>18</v>
      <v>46</v>
      <v>1817</v>
      <v>1810</v>
      <v>1817</v>
      <v>1817</v>
      <v>1817</v>
      <v>1817</v>
      <v>1817</v>
      <v>1817</v>
      <v>1817</v>
      <v>1817</v>
      <v>1817</v>
      <v>1817</v>
      <v>19</v>
    </spb>
    <spb s="14">
      <v>2019</v>
      <v>2019</v>
      <v>square km</v>
      <v>per thousand (2018)</v>
      <v>2019</v>
      <v>2019</v>
      <v>2018</v>
      <v>per liter (2016)</v>
      <v>2019</v>
      <v>years (2018)</v>
      <v>2012</v>
      <v>per thousand (2018)</v>
      <v>2019</v>
      <v>2017</v>
      <v>2016</v>
      <v>2019</v>
      <v>2016</v>
      <v>2017</v>
      <v>kilotons per year (2016)</v>
      <v>deaths per 100,000 (2017)</v>
      <v>kWh (2014)</v>
      <v>2014</v>
      <v>2019</v>
      <v>2015</v>
      <v>2015</v>
      <v>2015</v>
      <v>2015</v>
      <v>2015</v>
      <v>2015</v>
      <v>2015</v>
      <v>2015</v>
      <v>2018</v>
      <v>2018</v>
      <v>2019</v>
    </spb>
    <spb s="0">
      <v xml:space="preserve">Wikipedia	Cia	travel.state.gov	</v>
      <v xml:space="preserve">CC-BY-SA			</v>
      <v xml:space="preserve">http://en.wikipedia.org/wiki/Turkey	https://www.cia.gov/library/publications/the-world-factbook/geos/tu.html?Transportation	https://travel.state.gov/content/travel/en/international-travel/International-Travel-Country-Information-Pages/Turkey.html	</v>
      <v xml:space="preserve">http://creativecommons.org/licenses/by-sa/3.0/			</v>
    </spb>
    <spb s="0">
      <v xml:space="preserve">Wikipedia	Cia	</v>
      <v xml:space="preserve">CC-BY-SA		</v>
      <v xml:space="preserve">http://fr.wikipedia.org/wiki/Turquie	https://www.cia.gov/library/publications/the-world-factbook/geos/tu.html?Transportation	</v>
      <v xml:space="preserve">http://creativecommons.org/licenses/by-sa/3.0/		</v>
    </spb>
    <spb s="0">
      <v xml:space="preserve">Wikipedia	Cia	Wikipedia	travel.state.gov	Sec	</v>
      <v xml:space="preserve">CC-BY-SA		CC-BY-SA			</v>
      <v xml:space="preserve">http://en.wikipedia.org/wiki/Turkey	https://www.cia.gov/library/publications/the-world-factbook/geos/tu.html?Transportation	https://en.wikipedia.org/wiki/Turkey	https://travel.state.gov/content/travel/en/international-travel/International-Travel-Country-Information-Pages/Turkey.html	https://www.sec.gov/cgi-bin/browse-edgar?action=getcompany&amp;CIK=0001901001	</v>
      <v xml:space="preserve">http://creativecommons.org/licenses/by-sa/3.0/		http://creativecommons.org/licenses/by-sa/3.0/			</v>
    </spb>
    <spb s="0">
      <v xml:space="preserve">Wikipedia	</v>
      <v xml:space="preserve">CC-BY-SA	</v>
      <v xml:space="preserve">http://en.wikipedia.org/wiki/Turkey	</v>
      <v xml:space="preserve">http://creativecommons.org/licenses/by-sa/3.0/	</v>
    </spb>
    <spb s="0">
      <v xml:space="preserve">Wikipedia	Cia	</v>
      <v xml:space="preserve">CC-BY-SA		</v>
      <v xml:space="preserve">http://en.wikipedia.org/wiki/Turkey	https://www.cia.gov/library/publications/the-world-factbook/geos/tu.html?Transportation	</v>
      <v xml:space="preserve">http://creativecommons.org/licenses/by-sa/3.0/		</v>
    </spb>
    <spb s="0">
      <v xml:space="preserve">travel.state.gov	</v>
      <v xml:space="preserve">	</v>
      <v xml:space="preserve">https://travel.state.gov/content/travel/en/international-travel/International-Travel-Country-Information-Pages/Turkey.html	</v>
      <v xml:space="preserve">	</v>
    </spb>
    <spb s="0">
      <v xml:space="preserve">Cia	</v>
      <v xml:space="preserve">	</v>
      <v xml:space="preserve">https://www.cia.gov/library/publications/the-world-factbook/geos/tu.html?Transportation	</v>
      <v xml:space="preserve">	</v>
    </spb>
    <spb s="0">
      <v xml:space="preserve">Wikipedia	Wikidata	</v>
      <v xml:space="preserve">CC-BY-SA		</v>
      <v xml:space="preserve">http://en.wikipedia.org/wiki/Turkey	https://www.wikidata.org/wiki/Q25446739	</v>
      <v xml:space="preserve">http://creativecommons.org/licenses/by-sa/3.0/		</v>
    </spb>
    <spb s="0">
      <v xml:space="preserve">Wikipedia	Wikipedia	Cia	Wikipedia	travel.state.gov	</v>
      <v xml:space="preserve">CC-BY-SA	CC-BY-SA		CC-BY-SA		</v>
      <v xml:space="preserve">http://en.wikipedia.org/wiki/Turkey	http://fr.wikipedia.org/wiki/Turquie	https://www.cia.gov/library/publications/the-world-factbook/geos/tu.html?Transportation	https://en.wikipedia.org/wiki/Turkey	https://travel.state.gov/content/travel/en/international-travel/International-Travel-Country-Information-Pages/Turkey.html	</v>
      <v xml:space="preserve">http://creativecommons.org/licenses/by-sa/3.0/	http://creativecommons.org/licenses/by-sa/3.0/		http://creativecommons.org/licenses/by-sa/3.0/		</v>
    </spb>
    <spb s="36">
      <v>0</v>
      <v>1820</v>
      <v>1821</v>
      <v>1822</v>
      <v>4</v>
      <v>5</v>
      <v>1822</v>
      <v>1823</v>
      <v>1823</v>
      <v>1824</v>
      <v>1823</v>
      <v>1823</v>
      <v>1825</v>
      <v>1826</v>
      <v>11</v>
      <v>1820</v>
      <v>1826</v>
      <v>12</v>
      <v>1827</v>
      <v>1826</v>
      <v>13</v>
      <v>14</v>
      <v>15</v>
      <v>1826</v>
      <v>1826</v>
      <v>1828</v>
      <v>1826</v>
      <v>16</v>
      <v>17</v>
      <v>18</v>
      <v>46</v>
      <v>1826</v>
      <v>1820</v>
      <v>1826</v>
      <v>1826</v>
      <v>1826</v>
      <v>1826</v>
      <v>1826</v>
      <v>1826</v>
      <v>1826</v>
      <v>1826</v>
      <v>1826</v>
      <v>1826</v>
      <v>19</v>
    </spb>
    <spb s="14">
      <v>2019</v>
      <v>2019</v>
      <v>square km</v>
      <v>per thousand (2018)</v>
      <v>2019</v>
      <v>2019</v>
      <v>2018</v>
      <v>per liter (2016)</v>
      <v>2019</v>
      <v>years (2018)</v>
      <v>2018</v>
      <v>per thousand (2018)</v>
      <v>2019</v>
      <v>2017</v>
      <v>2016</v>
      <v>2019</v>
      <v>2016</v>
      <v>2017</v>
      <v>kilotons per year (2016)</v>
      <v>deaths per 100,000 (2017)</v>
      <v>kWh (2014)</v>
      <v>2015</v>
      <v>2019</v>
      <v>2018</v>
      <v>2018</v>
      <v>2018</v>
      <v>2018</v>
      <v>2018</v>
      <v>2015</v>
      <v>2018</v>
      <v>2018</v>
      <v>2017</v>
      <v>1999</v>
      <v>2019</v>
    </spb>
    <spb s="0">
      <v xml:space="preserve">Wikipedia	Cia	travel.state.gov	</v>
      <v xml:space="preserve">CC-BY-SA			</v>
      <v xml:space="preserve">http://en.wikipedia.org/wiki/Turkmenistan	https://www.cia.gov/library/publications/the-world-factbook/geos/tx.html?Transportation	https://travel.state.gov/content/travel/en/international-travel/International-Travel-Country-Information-Pages/Turkmenistan.html	</v>
      <v xml:space="preserve">http://creativecommons.org/licenses/by-sa/3.0/			</v>
    </spb>
    <spb s="0">
      <v xml:space="preserve">Cia	</v>
      <v xml:space="preserve">	</v>
      <v xml:space="preserve">https://www.cia.gov/library/publications/the-world-factbook/geos/tx.html?Transportation	</v>
      <v xml:space="preserve">	</v>
    </spb>
    <spb s="0">
      <v xml:space="preserve">Wikipedia	Cia	Wikipedia	travel.state.gov	</v>
      <v xml:space="preserve">CC-BY-SA		CC-BY-SA		</v>
      <v xml:space="preserve">http://en.wikipedia.org/wiki/Turkmenistan	https://www.cia.gov/library/publications/the-world-factbook/geos/tx.html?Transportation	https://en.wikipedia.org/wiki/Turkmenistan	https://travel.state.gov/content/travel/en/international-travel/International-Travel-Country-Information-Pages/Turkmenistan.html	</v>
      <v xml:space="preserve">http://creativecommons.org/licenses/by-sa/3.0/		http://creativecommons.org/licenses/by-sa/3.0/		</v>
    </spb>
    <spb s="0">
      <v xml:space="preserve">Wikipedia	</v>
      <v xml:space="preserve">CC-BY-SA	</v>
      <v xml:space="preserve">http://en.wikipedia.org/wiki/Turkmenistan	</v>
      <v xml:space="preserve">http://creativecommons.org/licenses/by-sa/3.0/	</v>
    </spb>
    <spb s="0">
      <v xml:space="preserve">Wikipedia	Cia	</v>
      <v xml:space="preserve">CC-BY-SA		</v>
      <v xml:space="preserve">http://en.wikipedia.org/wiki/Turkmenistan	https://www.cia.gov/library/publications/the-world-factbook/geos/tx.html?Transportation	</v>
      <v xml:space="preserve">http://creativecommons.org/licenses/by-sa/3.0/		</v>
    </spb>
    <spb s="0">
      <v xml:space="preserve">travel.state.gov	</v>
      <v xml:space="preserve">	</v>
      <v xml:space="preserve">https://travel.state.gov/content/travel/en/international-travel/International-Travel-Country-Information-Pages/Turkmenistan.html	</v>
      <v xml:space="preserve">	</v>
    </spb>
    <spb s="147">
      <v>1831</v>
      <v>1832</v>
      <v>1833</v>
      <v>4</v>
      <v>5</v>
      <v>1833</v>
      <v>1834</v>
      <v>1834</v>
      <v>1835</v>
      <v>1831</v>
      <v>1834</v>
      <v>1834</v>
      <v>1836</v>
      <v>11</v>
      <v>1831</v>
      <v>12</v>
      <v>1834</v>
      <v>13</v>
      <v>14</v>
      <v>15</v>
      <v>1832</v>
      <v>1832</v>
      <v>1831</v>
      <v>1832</v>
      <v>16</v>
      <v>17</v>
      <v>18</v>
      <v>46</v>
      <v>1832</v>
      <v>1832</v>
      <v>1832</v>
      <v>1832</v>
      <v>1832</v>
      <v>1832</v>
      <v>1832</v>
      <v>1832</v>
      <v>1832</v>
      <v>1832</v>
      <v>19</v>
    </spb>
    <spb s="2">
      <v>80</v>
      <v>Name</v>
      <v>LearnMoreOnLink</v>
    </spb>
    <spb s="148">
      <v>2018</v>
      <v>square km</v>
      <v>per thousand (2018)</v>
      <v>2019</v>
      <v>2018</v>
      <v>per liter (2016)</v>
      <v>years (2018)</v>
      <v>per thousand (2018)</v>
      <v>2019</v>
      <v>2017</v>
      <v>2016</v>
      <v>2019</v>
      <v>2016</v>
      <v>2014</v>
      <v>kilotons per year (2016)</v>
      <v>deaths per 100,000 (2017)</v>
      <v>kWh (2014)</v>
      <v>1998</v>
      <v>1998</v>
      <v>1998</v>
      <v>1998</v>
      <v>1998</v>
      <v>2015</v>
      <v>1998</v>
      <v>1998</v>
      <v>2014</v>
      <v>2014</v>
      <v>2019</v>
    </spb>
    <spb s="0">
      <v xml:space="preserve">Wikipedia	</v>
      <v xml:space="preserve">Public domain	</v>
      <v xml:space="preserve">http://en.wikipedia.org/wiki/Turkmenistan	</v>
      <v xml:space="preserve">http://en.wikipedia.org/wiki/Public_domain	</v>
    </spb>
    <spb s="0">
      <v xml:space="preserve">Wikipedia	Cia	travel.state.gov	</v>
      <v xml:space="preserve">CC-BY-SA			</v>
      <v xml:space="preserve">http://en.wikipedia.org/wiki/Tuvalu	https://www.cia.gov/library/publications/the-world-factbook/geos/tv.html?Transportation	https://travel.state.gov/content/travel/en/international-travel/International-Travel-Country-Information-Pages/Tuvalu.html	</v>
      <v xml:space="preserve">http://creativecommons.org/licenses/by-sa/3.0/			</v>
    </spb>
    <spb s="0">
      <v xml:space="preserve">Wikipedia	Wikipedia	Wikipedia	Wikipedia	Cia	</v>
      <v xml:space="preserve">CC-BY-SA	CC-BY-SA	CC-BY-SA	CC-BY-SA		</v>
      <v xml:space="preserve">http://en.wikipedia.org/wiki/Tuvalu	http://de.wikipedia.org/wiki/Tuvalu	http://es.wikipedia.org/wiki/Tuvalu	http://fr.wikipedia.org/wiki/Tuvalu	https://www.cia.gov/library/publications/the-world-factbook/geos/tv.html?Transportation	</v>
      <v xml:space="preserve">http://creativecommons.org/licenses/by-sa/3.0/	http://creativecommons.org/licenses/by-sa/3.0/	http://creativecommons.org/licenses/by-sa/3.0/	http://creativecommons.org/licenses/by-sa/3.0/		</v>
    </spb>
    <spb s="0">
      <v xml:space="preserve">Wikipedia	Wikipedia	travel.state.gov	</v>
      <v xml:space="preserve">CC-BY-SA	CC-BY-SA		</v>
      <v xml:space="preserve">http://en.wikipedia.org/wiki/Tuvalu	https://en.wikipedia.org/wiki/Tuvalu	https://travel.state.gov/content/travel/en/international-travel/International-Travel-Country-Information-Pages/Tuvalu.html	</v>
      <v xml:space="preserve">http://creativecommons.org/licenses/by-sa/3.0/	http://creativecommons.org/licenses/by-sa/3.0/		</v>
    </spb>
    <spb s="0">
      <v xml:space="preserve">Wikipedia	</v>
      <v xml:space="preserve">CC-BY-SA	</v>
      <v xml:space="preserve">http://en.wikipedia.org/wiki/Tuvalu	</v>
      <v xml:space="preserve">http://creativecommons.org/licenses/by-sa/3.0/	</v>
    </spb>
    <spb s="0">
      <v xml:space="preserve">Wikipedia	Cia	</v>
      <v xml:space="preserve">CC-BY-SA		</v>
      <v xml:space="preserve">http://en.wikipedia.org/wiki/Tuvalu	https://www.cia.gov/library/publications/the-world-factbook/geos/tv.html?Transportation	</v>
      <v xml:space="preserve">http://creativecommons.org/licenses/by-sa/3.0/		</v>
    </spb>
    <spb s="0">
      <v xml:space="preserve">travel.state.gov	</v>
      <v xml:space="preserve">	</v>
      <v xml:space="preserve">https://travel.state.gov/content/travel/en/international-travel/International-Travel-Country-Information-Pages/Tuvalu.html	</v>
      <v xml:space="preserve">	</v>
    </spb>
    <spb s="0">
      <v xml:space="preserve">Cia	</v>
      <v xml:space="preserve">	</v>
      <v xml:space="preserve">https://www.cia.gov/library/publications/the-world-factbook/geos/tv.html?Transportation	</v>
      <v xml:space="preserve">	</v>
    </spb>
    <spb s="0">
      <v xml:space="preserve">Wikipedia	Wikipedia	Cia	</v>
      <v xml:space="preserve">CC-BY-SA	CC-BY-SA		</v>
      <v xml:space="preserve">http://en.wikipedia.org/wiki/Tuvalu	http://fr.wikipedia.org/wiki/Tuvalu	https://www.cia.gov/library/publications/the-world-factbook/geos/tv.html?Transportation	</v>
      <v xml:space="preserve">http://creativecommons.org/licenses/by-sa/3.0/	http://creativecommons.org/licenses/by-sa/3.0/		</v>
    </spb>
    <spb s="149">
      <v>1841</v>
      <v>1842</v>
      <v>1843</v>
      <v>5</v>
      <v>1843</v>
      <v>1844</v>
      <v>1844</v>
      <v>1845</v>
      <v>1844</v>
      <v>1846</v>
      <v>1844</v>
      <v>13</v>
      <v>14</v>
      <v>1847</v>
      <v>1848</v>
      <v>1847</v>
      <v>16</v>
      <v>17</v>
      <v>1847</v>
      <v>1847</v>
      <v>1847</v>
      <v>1847</v>
      <v>1847</v>
      <v>1847</v>
      <v>1847</v>
      <v>1847</v>
      <v>1847</v>
    </spb>
    <spb s="2">
      <v>81</v>
      <v>Name</v>
      <v>LearnMoreOnLink</v>
    </spb>
    <spb s="150">
      <v>2019</v>
      <v>square km</v>
      <v>2019</v>
      <v>per thousand (2018)</v>
      <v>2019</v>
      <v>2016</v>
      <v>2016</v>
      <v>2014</v>
      <v>kilotons per year (2016)</v>
      <v>2010</v>
      <v>2010</v>
      <v>2010</v>
      <v>2010</v>
      <v>2010</v>
      <v>2015</v>
      <v>2010</v>
      <v>2010</v>
      <v>2018</v>
    </spb>
    <spb s="0">
      <v xml:space="preserve">Wikipedia	Cia	travel.state.gov	</v>
      <v xml:space="preserve">CC-BY-SA			</v>
      <v xml:space="preserve">http://en.wikipedia.org/wiki/Uganda	https://www.cia.gov/library/publications/the-world-factbook/geos/ug.html?Transportation	https://travel.state.gov/content/travel/en/international-travel/International-Travel-Country-Information-Pages/Uganda.html	</v>
      <v xml:space="preserve">http://creativecommons.org/licenses/by-sa/3.0/			</v>
    </spb>
    <spb s="0">
      <v xml:space="preserve">Wikipedia	Wikipedia	Cia	</v>
      <v xml:space="preserve">CC-BY-SA	CC-BY-SA		</v>
      <v xml:space="preserve">http://en.wikipedia.org/wiki/Uganda	http://es.wikipedia.org/wiki/Uganda	https://www.cia.gov/library/publications/the-world-factbook/geos/ug.html?Transportation	</v>
      <v xml:space="preserve">http://creativecommons.org/licenses/by-sa/3.0/	http://creativecommons.org/licenses/by-sa/3.0/		</v>
    </spb>
    <spb s="0">
      <v xml:space="preserve">Wikipedia	Cia	Wikipedia	travel.state.gov	</v>
      <v xml:space="preserve">CC-BY-SA		CC-BY-SA		</v>
      <v xml:space="preserve">http://en.wikipedia.org/wiki/Uganda	https://www.cia.gov/library/publications/the-world-factbook/geos/ug.html?Transportation	https://en.wikipedia.org/wiki/Uganda	https://travel.state.gov/content/travel/en/international-travel/International-Travel-Country-Information-Pages/Uganda.html	</v>
      <v xml:space="preserve">http://creativecommons.org/licenses/by-sa/3.0/		http://creativecommons.org/licenses/by-sa/3.0/		</v>
    </spb>
    <spb s="0">
      <v xml:space="preserve">Wikipedia	</v>
      <v xml:space="preserve">CC-BY-SA	</v>
      <v xml:space="preserve">http://en.wikipedia.org/wiki/Uganda	</v>
      <v xml:space="preserve">http://creativecommons.org/licenses/by-sa/3.0/	</v>
    </spb>
    <spb s="0">
      <v xml:space="preserve">Wikipedia	Cia	</v>
      <v xml:space="preserve">CC-BY-SA		</v>
      <v xml:space="preserve">http://en.wikipedia.org/wiki/Uganda	https://www.cia.gov/library/publications/the-world-factbook/geos/ug.html?Transportation	</v>
      <v xml:space="preserve">http://creativecommons.org/licenses/by-sa/3.0/		</v>
    </spb>
    <spb s="0">
      <v xml:space="preserve">travel.state.gov	</v>
      <v xml:space="preserve">	</v>
      <v xml:space="preserve">https://travel.state.gov/content/travel/en/international-travel/International-Travel-Country-Information-Pages/Uganda.html	</v>
      <v xml:space="preserve">	</v>
    </spb>
    <spb s="0">
      <v xml:space="preserve">Cia	</v>
      <v xml:space="preserve">	</v>
      <v xml:space="preserve">https://www.cia.gov/library/publications/the-world-factbook/geos/ug.html?Transportation	</v>
      <v xml:space="preserve">	</v>
    </spb>
    <spb s="0">
      <v xml:space="preserve">Wikipedia	Wikipedia	</v>
      <v xml:space="preserve">CC-BY-SA	CC-BY-SA	</v>
      <v xml:space="preserve">http://en.wikipedia.org/wiki/Uganda	http://en.wikipedia.org/wiki/Ugandan_nationalism	</v>
      <v xml:space="preserve">http://creativecommons.org/licenses/by-sa/3.0/	http://creativecommons.org/licenses/by-sa/3.0/	</v>
    </spb>
    <spb s="0">
      <v xml:space="preserve">Wikipedia	Wikipedia	Cia	Wikipedia	travel.state.gov	</v>
      <v xml:space="preserve">CC-BY-SA	CC-BY-SA		CC-BY-SA		</v>
      <v xml:space="preserve">http://en.wikipedia.org/wiki/Uganda	http://fr.wikipedia.org/wiki/Ouganda	https://www.cia.gov/library/publications/the-world-factbook/geos/ug.html?Transportation	http://en.wikipedia.org/wiki/Ugandan_nationalism	https://travel.state.gov/content/travel/en/international-travel/International-Travel-Country-Information-Pages/Uganda.html	</v>
      <v xml:space="preserve">http://creativecommons.org/licenses/by-sa/3.0/	http://creativecommons.org/licenses/by-sa/3.0/		http://creativecommons.org/licenses/by-sa/3.0/		</v>
    </spb>
    <spb s="151">
      <v>0</v>
      <v>1852</v>
      <v>1853</v>
      <v>1854</v>
      <v>4</v>
      <v>5</v>
      <v>1854</v>
      <v>1855</v>
      <v>1855</v>
      <v>1856</v>
      <v>1855</v>
      <v>1855</v>
      <v>1857</v>
      <v>1858</v>
      <v>11</v>
      <v>1852</v>
      <v>1858</v>
      <v>12</v>
      <v>1859</v>
      <v>1858</v>
      <v>13</v>
      <v>14</v>
      <v>15</v>
      <v>1858</v>
      <v>1858</v>
      <v>1860</v>
      <v>1858</v>
      <v>16</v>
      <v>17</v>
      <v>18</v>
      <v>1858</v>
      <v>1858</v>
      <v>1858</v>
      <v>1858</v>
      <v>1858</v>
      <v>1858</v>
      <v>1858</v>
      <v>1858</v>
      <v>1858</v>
      <v>1858</v>
      <v>19</v>
    </spb>
    <spb s="49">
      <v>2019</v>
      <v>2019</v>
      <v>square km</v>
      <v>per thousand (2018)</v>
      <v>2019</v>
      <v>2019</v>
      <v>2018</v>
      <v>per liter (2016)</v>
      <v>2019</v>
      <v>years (2018)</v>
      <v>2018</v>
      <v>per thousand (2018)</v>
      <v>2019</v>
      <v>2017</v>
      <v>2016</v>
      <v>2019</v>
      <v>2016</v>
      <v>2017</v>
      <v>kilotons per year (2016)</v>
      <v>deaths per 100,000 (2017)</v>
      <v>2016</v>
      <v>2016</v>
      <v>2016</v>
      <v>2016</v>
      <v>2016</v>
      <v>2015</v>
      <v>2016</v>
      <v>2016</v>
      <v>2017</v>
      <v>2014</v>
      <v>2019</v>
    </spb>
    <spb s="0">
      <v xml:space="preserve">Wikipedia	Cia	Youtube	</v>
      <v xml:space="preserve">CC-BY-SA			</v>
      <v xml:space="preserve">http://en.wikipedia.org/wiki/Ukraine	https://www.cia.gov/library/publications/the-world-factbook/geos/up.html?Transportation	https://www.youtube.com/channel/UC3ZSveaqIraw9BASEyDLYXg	</v>
      <v xml:space="preserve">http://creativecommons.org/licenses/by-sa/3.0/			</v>
    </spb>
    <spb s="0">
      <v xml:space="preserve">Cia	</v>
      <v xml:space="preserve">	</v>
      <v xml:space="preserve">https://www.cia.gov/library/publications/the-world-factbook/geos/up.html?Transportation	</v>
      <v xml:space="preserve">	</v>
    </spb>
    <spb s="0">
      <v xml:space="preserve">Wikipedia	Wikipedia	Cia	travel.state.gov	Sec	Tasteatlas	Youtube	</v>
      <v xml:space="preserve">CC-BY-SA	CC-BY-SA						</v>
      <v xml:space="preserve">http://en.wikipedia.org/wiki/Ukraine	https://en.wikipedia.org/wiki/Ukraine	https://www.cia.gov/library/publications/the-world-factbook/geos/up.html?Transportation	https://travel.state.gov/content/travel/en/international-travel/International-Travel-Country-Information-Pages/Ukraine.html	https://www.sec.gov/cgi-bin/browse-edgar?action=getcompany&amp;CIK=0001829987	https://www.tasteatlas.com/ukraine	https://www.youtube.com/channel/UC3ZSveaqIraw9BASEyDLYXg	</v>
      <v xml:space="preserve">http://creativecommons.org/licenses/by-sa/3.0/	http://creativecommons.org/licenses/by-sa/3.0/						</v>
    </spb>
    <spb s="0">
      <v xml:space="preserve">Wikipedia	</v>
      <v xml:space="preserve">CC-BY-SA	</v>
      <v xml:space="preserve">http://en.wikipedia.org/wiki/Ukraine	</v>
      <v xml:space="preserve">http://creativecommons.org/licenses/by-sa/3.0/	</v>
    </spb>
    <spb s="0">
      <v xml:space="preserve">Wikipedia	Cia	</v>
      <v xml:space="preserve">CC-BY-SA		</v>
      <v xml:space="preserve">http://en.wikipedia.org/wiki/Ukraine	https://www.cia.gov/library/publications/the-world-factbook/geos/up.html?Transportation	</v>
      <v xml:space="preserve">http://creativecommons.org/licenses/by-sa/3.0/		</v>
    </spb>
    <spb s="0">
      <v xml:space="preserve">Wikipedia	Wikipedia	Cia	Youtube	</v>
      <v xml:space="preserve">CC-BY-SA	CC-BY-SA			</v>
      <v xml:space="preserve">http://en.wikipedia.org/wiki/Ukraine	http://fr.wikipedia.org/wiki/Ukraine	https://www.cia.gov/library/publications/the-world-factbook/geos/up.html?Transportation	https://www.youtube.com/channel/UC3ZSveaqIraw9BASEyDLYXg	</v>
      <v xml:space="preserve">http://creativecommons.org/licenses/by-sa/3.0/	http://creativecommons.org/licenses/by-sa/3.0/			</v>
    </spb>
    <spb s="0">
      <v xml:space="preserve">travel.state.gov	Youtube	</v>
      <v xml:space="preserve">		</v>
      <v xml:space="preserve">https://travel.state.gov/content/travel/en/international-travel/International-Travel-Country-Information-Pages/Ukraine.html	https://www.youtube.com/channel/UC3ZSveaqIraw9BASEyDLYXg	</v>
      <v xml:space="preserve">		</v>
    </spb>
    <spb s="13">
      <v>0</v>
      <v>1863</v>
      <v>1864</v>
      <v>1865</v>
      <v>4</v>
      <v>5</v>
      <v>1865</v>
      <v>1866</v>
      <v>1866</v>
      <v>1867</v>
      <v>1868</v>
      <v>1866</v>
      <v>1866</v>
      <v>1869</v>
      <v>1864</v>
      <v>11</v>
      <v>1863</v>
      <v>1864</v>
      <v>12</v>
      <v>1866</v>
      <v>1864</v>
      <v>13</v>
      <v>14</v>
      <v>15</v>
      <v>1864</v>
      <v>1864</v>
      <v>1868</v>
      <v>1864</v>
      <v>16</v>
      <v>17</v>
      <v>18</v>
      <v>46</v>
      <v>1864</v>
      <v>1863</v>
      <v>1864</v>
      <v>1864</v>
      <v>1864</v>
      <v>1864</v>
      <v>1864</v>
      <v>1864</v>
      <v>1864</v>
      <v>1864</v>
      <v>1864</v>
      <v>1864</v>
      <v>19</v>
    </spb>
    <spb s="14">
      <v>2019</v>
      <v>2019</v>
      <v>square km</v>
      <v>per thousand (2018)</v>
      <v>2019</v>
      <v>2019</v>
      <v>2018</v>
      <v>per liter (2016)</v>
      <v>2019</v>
      <v>years (2018)</v>
      <v>2018</v>
      <v>per thousand (2018)</v>
      <v>2019</v>
      <v>2017</v>
      <v>2016</v>
      <v>2019</v>
      <v>2016</v>
      <v>2014</v>
      <v>kilotons per year (2016)</v>
      <v>deaths per 100,000 (2017)</v>
      <v>kWh (2014)</v>
      <v>2014</v>
      <v>2018</v>
      <v>2018</v>
      <v>2018</v>
      <v>2018</v>
      <v>2018</v>
      <v>2018</v>
      <v>2015</v>
      <v>2018</v>
      <v>2018</v>
      <v>2014</v>
      <v>2014</v>
      <v>2019</v>
    </spb>
    <spb s="0">
      <v xml:space="preserve">Wikipedia	Cia	travel.state.gov	</v>
      <v xml:space="preserve">CC-BY-SA			</v>
      <v xml:space="preserve">http://en.wikipedia.org/wiki/United_Arab_Emirates	https://www.cia.gov/library/publications/the-world-factbook/geos/ae.html?Transportation	https://travel.state.gov/content/travel/en/international-travel/International-Travel-Country-Information-Pages/UnitedArabEmirates.html	</v>
      <v xml:space="preserve">http://creativecommons.org/licenses/by-sa/3.0/			</v>
    </spb>
    <spb s="0">
      <v xml:space="preserve">Wikipedia	Cia	</v>
      <v xml:space="preserve">CC-BY-SA		</v>
      <v xml:space="preserve">http://en.wikipedia.org/wiki/United_Arab_Emirates	https://www.cia.gov/library/publications/the-world-factbook/geos/ae.html?Transportation	</v>
      <v xml:space="preserve">http://creativecommons.org/licenses/by-sa/3.0/		</v>
    </spb>
    <spb s="0">
      <v xml:space="preserve">Wikipedia	Wikipedia	travel.state.gov	Sec	</v>
      <v xml:space="preserve">CC-BY-SA	CC-BY-SA			</v>
      <v xml:space="preserve">http://en.wikipedia.org/wiki/United_Arab_Emirates	https://en.wikipedia.org/wiki/United_Arab_Emirates	https://travel.state.gov/content/travel/en/international-travel/International-Travel-Country-Information-Pages/UnitedArabEmirates.html	https://www.sec.gov/cgi-bin/browse-edgar?action=getcompany&amp;CIK=0001931913	</v>
      <v xml:space="preserve">http://creativecommons.org/licenses/by-sa/3.0/	http://creativecommons.org/licenses/by-sa/3.0/			</v>
    </spb>
    <spb s="0">
      <v xml:space="preserve">Wikipedia	</v>
      <v xml:space="preserve">CC-BY-SA	</v>
      <v xml:space="preserve">http://en.wikipedia.org/wiki/United_Arab_Emirates	</v>
      <v xml:space="preserve">http://creativecommons.org/licenses/by-sa/3.0/	</v>
    </spb>
    <spb s="0">
      <v xml:space="preserve">Wikipedia	travel.state.gov	Sec	</v>
      <v xml:space="preserve">CC-BY-SA			</v>
      <v xml:space="preserve">http://en.wikipedia.org/wiki/United_Arab_Emirates	https://travel.state.gov/content/travel/en/international-travel/International-Travel-Country-Information-Pages/UnitedArabEmirates.html	https://www.sec.gov/cgi-bin/browse-edgar?action=getcompany&amp;CIK=0001931913	</v>
      <v xml:space="preserve">http://creativecommons.org/licenses/by-sa/3.0/			</v>
    </spb>
    <spb s="0">
      <v xml:space="preserve">travel.state.gov	</v>
      <v xml:space="preserve">	</v>
      <v xml:space="preserve">https://travel.state.gov/content/travel/en/international-travel/International-Travel-Country-Information-Pages/UnitedArabEmirates.html	</v>
      <v xml:space="preserve">	</v>
    </spb>
    <spb s="0">
      <v xml:space="preserve">Cia	</v>
      <v xml:space="preserve">	</v>
      <v xml:space="preserve">https://www.cia.gov/library/publications/the-world-factbook/geos/ae.html?Transportation	</v>
      <v xml:space="preserve">	</v>
    </spb>
    <spb s="0">
      <v xml:space="preserve">Wikipedia	Cia	travel.state.gov	Sec	</v>
      <v xml:space="preserve">CC-BY-SA				</v>
      <v xml:space="preserve">http://en.wikipedia.org/wiki/United_Arab_Emirates	https://www.cia.gov/library/publications/the-world-factbook/geos/ae.html?Transportation	https://travel.state.gov/content/travel/en/international-travel/International-Travel-Country-Information-Pages/UnitedArabEmirates.html	https://www.sec.gov/cgi-bin/browse-edgar?action=getcompany&amp;CIK=0001931913	</v>
      <v xml:space="preserve">http://creativecommons.org/licenses/by-sa/3.0/				</v>
    </spb>
    <spb s="26">
      <v>0</v>
      <v>1872</v>
      <v>1873</v>
      <v>1874</v>
      <v>4</v>
      <v>5</v>
      <v>1874</v>
      <v>1875</v>
      <v>1875</v>
      <v>1873</v>
      <v>1876</v>
      <v>1875</v>
      <v>1877</v>
      <v>1878</v>
      <v>11</v>
      <v>1872</v>
      <v>1878</v>
      <v>12</v>
      <v>1875</v>
      <v>1878</v>
      <v>13</v>
      <v>14</v>
      <v>15</v>
      <v>1878</v>
      <v>1878</v>
      <v>1879</v>
      <v>1878</v>
      <v>16</v>
      <v>17</v>
      <v>18</v>
      <v>46</v>
      <v>1878</v>
      <v>1872</v>
      <v>1878</v>
      <v>1878</v>
      <v>1878</v>
      <v>1878</v>
      <v>1878</v>
      <v>1878</v>
      <v>1878</v>
      <v>1878</v>
      <v>1878</v>
      <v>1878</v>
      <v>19</v>
    </spb>
    <spb s="14">
      <v>2019</v>
      <v>2019</v>
      <v>square km</v>
      <v>per thousand (2018)</v>
      <v>2019</v>
      <v>2019</v>
      <v>2018</v>
      <v>per liter (2016)</v>
      <v>2019</v>
      <v>years (2018)</v>
      <v>2018</v>
      <v>per thousand (2018)</v>
      <v>2019</v>
      <v>2017</v>
      <v>2016</v>
      <v>2019</v>
      <v>2016</v>
      <v>2018</v>
      <v>kilotons per year (2016)</v>
      <v>deaths per 100,000 (2017)</v>
      <v>kWh (2014)</v>
      <v>2014</v>
      <v>2019</v>
      <v>2014</v>
      <v>2014</v>
      <v>2014</v>
      <v>2014</v>
      <v>2014</v>
      <v>2015</v>
      <v>2014</v>
      <v>2014</v>
      <v>2017</v>
      <v>2016</v>
      <v>2019</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Cia	</v>
      <v xml:space="preserve">	</v>
      <v xml:space="preserve">https://www.cia.gov/library/publications/the-world-factbook/geos/uk.html?Transportation	</v>
      <v xml:space="preserve">	</v>
    </spb>
    <spb s="0">
      <v xml:space="preserve">Wikipedia	Cia	Wikipedia	travel.state.gov	ons.gov.uk	Sec	</v>
      <v xml:space="preserve">CC-BY-SA		CC-BY-SA				</v>
      <v xml:space="preserve">http://en.wikipedia.org/wiki/United_Kingdom	https://www.cia.gov/library/publications/the-world-factbook/geos/uk.html?Transportation	https://en.wikipedia.org/wiki/United_Kingdom	https://travel.state.gov/content/travel/en/international-travel/International-Travel-Country-Information-Pages/UnitedKingdom.html?wcmmode=disabled	https://www.ons.gov.uk/file?uri=/peoplepopulationandcommunity/populationandmigration/populationestimates/datasets/populationestimatesforukenglandandwalesscotlandandnorthernireland/mid2012tomid2016/ukmidyearestimates20122016.xls	https://www.sec.gov/cgi-bin/browse-edgar?action=getcompany&amp;CIK=0001924953	</v>
      <v xml:space="preserve">http://creativecommons.org/licenses/by-sa/3.0/		http://creativecommons.org/licenses/by-sa/3.0/				</v>
    </spb>
    <spb s="0">
      <v xml:space="preserve">Wikipedia	</v>
      <v xml:space="preserve">CC-BY-SA	</v>
      <v xml:space="preserve">http://en.wikipedia.org/wiki/United_Kingdom	</v>
      <v xml:space="preserve">http://creativecommons.org/licenses/by-sa/3.0/	</v>
    </spb>
    <spb s="0">
      <v xml:space="preserve">Wikipedia	Cia	</v>
      <v xml:space="preserve">CC-BY-SA		</v>
      <v xml:space="preserve">http://en.wikipedia.org/wiki/United_Kingdom	https://www.cia.gov/library/publications/the-world-factbook/geos/uk.html?Transportation	</v>
      <v xml:space="preserve">http://creativecommons.org/licenses/by-sa/3.0/		</v>
    </spb>
    <spb s="0">
      <v xml:space="preserve">Wikipedia	Wikipedia	Cia	travel.state.gov	Sec	</v>
      <v xml:space="preserve">CC-BY-SA	CC-BY-SA				</v>
      <v xml:space="preserve">http://en.wikipedia.org/wiki/United_Kingdom	http://fr.wikipedia.org/wiki/Royaume-Uni	https://www.cia.gov/library/publications/the-world-factbook/geos/uk.html?Transportation	https://travel.state.gov/content/travel/en/international-travel/International-Travel-Country-Information-Pages/UnitedKingdom.html?wcmmode=disabled	https://www.sec.gov/cgi-bin/browse-edgar?action=getcompany&amp;CIK=0001924953	</v>
      <v xml:space="preserve">http://creativecommons.org/licenses/by-sa/3.0/	http://creativecommons.org/licenses/by-sa/3.0/				</v>
    </spb>
    <spb s="0">
      <v xml:space="preserve">Wikipedia	Wikipedia	</v>
      <v xml:space="preserve">CC-BY-SA	CC-BY-SA	</v>
      <v xml:space="preserve">http://en.wikipedia.org/wiki/United_Kingdom	http://km.wikipedia.org/wiki/ចក្រភពអង់គ្លេស	</v>
      <v xml:space="preserve">http://creativecommons.org/licenses/by-sa/3.0/	http://creativecommons.org/licenses/by-sa/3.0/	</v>
    </spb>
    <spb s="22">
      <v>0</v>
      <v>1882</v>
      <v>1883</v>
      <v>1884</v>
      <v>4</v>
      <v>5</v>
      <v>1884</v>
      <v>1885</v>
      <v>1885</v>
      <v>1886</v>
      <v>1887</v>
      <v>1885</v>
      <v>1885</v>
      <v>1883</v>
      <v>11</v>
      <v>1882</v>
      <v>1883</v>
      <v>12</v>
      <v>1888</v>
      <v>1883</v>
      <v>13</v>
      <v>14</v>
      <v>15</v>
      <v>1883</v>
      <v>1883</v>
      <v>1887</v>
      <v>1883</v>
      <v>16</v>
      <v>17</v>
      <v>18</v>
      <v>46</v>
      <v>1883</v>
      <v>1882</v>
      <v>1883</v>
      <v>1883</v>
      <v>1883</v>
      <v>1883</v>
      <v>1883</v>
      <v>1883</v>
      <v>1883</v>
      <v>1883</v>
      <v>1883</v>
      <v>1883</v>
      <v>19</v>
    </spb>
    <spb s="14">
      <v>2019</v>
      <v>2019</v>
      <v>square km</v>
      <v>per thousand (2018)</v>
      <v>2019</v>
      <v>2019</v>
      <v>2018</v>
      <v>per liter (2016)</v>
      <v>2019</v>
      <v>years (2018)</v>
      <v>2018</v>
      <v>per thousand (2018)</v>
      <v>2019</v>
      <v>2017</v>
      <v>2016</v>
      <v>2019</v>
      <v>2016</v>
      <v>2018</v>
      <v>kilotons per year (2016)</v>
      <v>deaths per 100,000 (2017)</v>
      <v>kWh (2014)</v>
      <v>2015</v>
      <v>2008</v>
      <v>2016</v>
      <v>2016</v>
      <v>2016</v>
      <v>2016</v>
      <v>2016</v>
      <v>2015</v>
      <v>2016</v>
      <v>2016</v>
      <v>2017</v>
      <v>2017</v>
      <v>2019</v>
    </spb>
    <spb s="0">
      <v xml:space="preserve">Wikipedia	</v>
      <v xml:space="preserve">Public domain	</v>
      <v xml:space="preserve">http://en.wikipedia.org/wiki/United_Kingdom	</v>
      <v xml:space="preserve">http://en.wikipedia.org/wiki/Public_domain	</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US Census	Cia	</v>
      <v xml:space="preserve">		</v>
      <v xml:space="preserve">https://www.census.gov/popest/data/state/asrh/2014/files/SC-EST2014-AGESEX-CIV.csv	https://www.cia.gov/library/publications/the-world-factbook/geos/us.html?Transportation	</v>
      <v xml:space="preserve">		</v>
    </spb>
    <spb s="0">
      <v xml:space="preserve">Wikipedia	Wikipedia	US Census	Cia	US Census	Sec	</v>
      <v xml:space="preserve">CC-BY-SA	CC-BY-SA					</v>
      <v xml:space="preserve">http://en.wikipedia.org/wiki/United_States	https://en.wikipedia.org/wiki/United_States	https://www.census.gov/popest/data/state/asrh/2014/files/SC-EST2014-AGESEX-CIV.csv	https://www.cia.gov/library/publications/the-world-factbook/geos/us.html?Transportation	http://www.census.gov/quickfacts/table/VET605214/	https://www.sec.gov/cgi-bin/browse-edgar?action=getcompany&amp;CIK=0001582635	</v>
      <v xml:space="preserve">http://creativecommons.org/licenses/by-sa/3.0/	http://creativecommons.org/licenses/by-sa/3.0/					</v>
    </spb>
    <spb s="0">
      <v xml:space="preserve">Wikipedia	</v>
      <v xml:space="preserve">CC-BY-SA	</v>
      <v xml:space="preserve">http://en.wikipedia.org/wiki/United_States	</v>
      <v xml:space="preserve">http://creativecommons.org/licenses/by-sa/3.0/	</v>
    </spb>
    <spb s="0">
      <v xml:space="preserve">Wikipedia	US Census	Cia	</v>
      <v xml:space="preserve">CC-BY-SA			</v>
      <v xml:space="preserve">http://en.wikipedia.org/wiki/United_States	https://www.census.gov/popest/data/state/asrh/2014/files/SC-EST2014-AGESEX-CIV.csv	https://www.cia.gov/library/publications/the-world-factbook/geos/us.html?Transportation	</v>
      <v xml:space="preserve">http://creativecommons.org/licenses/by-sa/3.0/			</v>
    </spb>
    <spb s="0">
      <v xml:space="preserve">Wikipedia	US Census	US Census	Sec	</v>
      <v xml:space="preserve">CC-BY-SA				</v>
      <v xml:space="preserve">http://en.wikipedia.org/wiki/United_States	https://www.census.gov/popest/data/state/asrh/2014/files/SC-EST2014-AGESEX-CIV.csv	http://www.census.gov/quickfacts/table/VET605214/	https://www.sec.gov/cgi-bin/browse-edgar?action=getcompany&amp;CIK=0001582635	</v>
      <v xml:space="preserve">http://creativecommons.org/licenses/by-sa/3.0/				</v>
    </spb>
    <spb s="0">
      <v xml:space="preserve">US Census	</v>
      <v xml:space="preserve">	</v>
      <v xml:space="preserve">https://www.census.gov/popest/data/state/asrh/2014/files/SC-EST2014-AGESEX-CIV.csv	</v>
      <v xml:space="preserve">	</v>
    </spb>
    <spb s="0">
      <v xml:space="preserve">Wikipedia	Wikipedia	Wikidata	</v>
      <v xml:space="preserve">CC-BY-SA	CC-BY-SA		</v>
      <v xml:space="preserve">http://en.wikipedia.org/wiki/United_States	https://en.wikipedia.org/wiki/United_States	https://www.wikidata.org/wiki/Q30	</v>
      <v xml:space="preserve">http://creativecommons.org/licenses/by-sa/3.0/	http://creativecommons.org/licenses/by-sa/3.0/		</v>
    </spb>
    <spb s="0">
      <v xml:space="preserve">Wikipedia	US Census	Cia	US Census	Sec	</v>
      <v xml:space="preserve">CC-BY-SA					</v>
      <v xml:space="preserve">http://en.wikipedia.org/wiki/United_States	https://www.census.gov/popest/data/state/asrh/2014/files/SC-EST2014-AGESEX-CIV.csv	https://www.cia.gov/library/publications/the-world-factbook/geos/us.html?Transportation	http://www.census.gov/quickfacts/table/VET605214/	https://www.sec.gov/cgi-bin/browse-edgar?action=getcompany&amp;CIK=0001582635	</v>
      <v xml:space="preserve">http://creativecommons.org/licenses/by-sa/3.0/					</v>
    </spb>
    <spb s="152">
      <v>0</v>
      <v>1892</v>
      <v>1893</v>
      <v>1894</v>
      <v>4</v>
      <v>5</v>
      <v>1894</v>
      <v>1895</v>
      <v>1895</v>
      <v>1896</v>
      <v>1897</v>
      <v>1895</v>
      <v>1895</v>
      <v>11</v>
      <v>1892</v>
      <v>1898</v>
      <v>12</v>
      <v>1899</v>
      <v>1898</v>
      <v>13</v>
      <v>14</v>
      <v>15</v>
      <v>1898</v>
      <v>1900</v>
      <v>1898</v>
      <v>16</v>
      <v>17</v>
      <v>18</v>
      <v>46</v>
      <v>1898</v>
      <v>1892</v>
      <v>1898</v>
      <v>1898</v>
      <v>1898</v>
      <v>1898</v>
      <v>1898</v>
      <v>1898</v>
      <v>1898</v>
      <v>1898</v>
      <v>1898</v>
      <v>1898</v>
      <v>19</v>
    </spb>
    <spb s="14">
      <v>2019</v>
      <v>2019</v>
      <v>square km</v>
      <v>per thousand (2018)</v>
      <v>2019</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v>
      <v xml:space="preserve">Public domain	</v>
      <v xml:space="preserve">http://en.wikipedia.org/wiki/United_States	</v>
      <v xml:space="preserve">http://en.wikipedia.org/wiki/Public_domain	</v>
    </spb>
    <spb s="0">
      <v xml:space="preserve">Wikipedia	Cia	travel.state.gov	</v>
      <v xml:space="preserve">CC-BY-SA			</v>
      <v xml:space="preserve">http://en.wikipedia.org/wiki/Uruguay	https://www.cia.gov/library/publications/the-world-factbook/geos/uy.html?Transportation	https://travel.state.gov/content/travel/en/international-travel/International-Travel-Country-Information-Pages/Uruguay.html	</v>
      <v xml:space="preserve">http://creativecommons.org/licenses/by-sa/3.0/			</v>
    </spb>
    <spb s="0">
      <v xml:space="preserve">Wikipedia	Wikipedia	Cia	</v>
      <v xml:space="preserve">CC-BY-SA	CC-BY-SA		</v>
      <v xml:space="preserve">http://en.wikipedia.org/wiki/Uruguay	http://es.wikipedia.org/wiki/Uruguay	https://www.cia.gov/library/publications/the-world-factbook/geos/uy.html?Transportation	</v>
      <v xml:space="preserve">http://creativecommons.org/licenses/by-sa/3.0/	http://creativecommons.org/licenses/by-sa/3.0/		</v>
    </spb>
    <spb s="0">
      <v xml:space="preserve">Wikipedia	Wikipedia	travel.state.gov	Sec	</v>
      <v xml:space="preserve">CC-BY-SA	CC-BY-SA			</v>
      <v xml:space="preserve">http://en.wikipedia.org/wiki/Uruguay	https://en.wikipedia.org/wiki/Uruguay	https://travel.state.gov/content/travel/en/international-travel/International-Travel-Country-Information-Pages/Uruguay.html	https://www.sec.gov/cgi-bin/browse-edgar?action=getcompany&amp;CIK=0001883535	</v>
      <v xml:space="preserve">http://creativecommons.org/licenses/by-sa/3.0/	http://creativecommons.org/licenses/by-sa/3.0/			</v>
    </spb>
    <spb s="0">
      <v xml:space="preserve">Wikipedia	</v>
      <v xml:space="preserve">CC-BY-SA	</v>
      <v xml:space="preserve">http://en.wikipedia.org/wiki/Uruguay	</v>
      <v xml:space="preserve">http://creativecommons.org/licenses/by-sa/3.0/	</v>
    </spb>
    <spb s="0">
      <v xml:space="preserve">Wikipedia	Cia	</v>
      <v xml:space="preserve">CC-BY-SA		</v>
      <v xml:space="preserve">http://en.wikipedia.org/wiki/Uruguay	https://www.cia.gov/library/publications/the-world-factbook/geos/uy.html?Transportation	</v>
      <v xml:space="preserve">http://creativecommons.org/licenses/by-sa/3.0/		</v>
    </spb>
    <spb s="0">
      <v xml:space="preserve">Wikipedia	Wikipedia	Cia	Wikipedia	travel.state.gov	Sec	</v>
      <v xml:space="preserve">CC-BY-SA	CC-BY-SA		CC-BY-SA			</v>
      <v xml:space="preserve">http://en.wikipedia.org/wiki/Uruguay	http://fr.wikipedia.org/wiki/Uruguay	https://www.cia.gov/library/publications/the-world-factbook/geos/uy.html?Transportation	https://en.wikipedia.org/wiki/Uruguay	https://travel.state.gov/content/travel/en/international-travel/International-Travel-Country-Information-Pages/Uruguay.html	https://www.sec.gov/cgi-bin/browse-edgar?action=getcompany&amp;CIK=0001883535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https://travel.state.gov/content/travel/en/international-travel/International-Travel-Country-Information-Pages/Uruguay.html	</v>
      <v xml:space="preserve">	</v>
    </spb>
    <spb s="0">
      <v xml:space="preserve">Cia	</v>
      <v xml:space="preserve">	</v>
      <v xml:space="preserve">https://www.cia.gov/library/publications/the-world-factbook/geos/uy.html?Transportation	</v>
      <v xml:space="preserve">	</v>
    </spb>
    <spb s="13">
      <v>0</v>
      <v>1904</v>
      <v>1905</v>
      <v>1906</v>
      <v>4</v>
      <v>5</v>
      <v>1906</v>
      <v>1907</v>
      <v>1907</v>
      <v>1908</v>
      <v>1909</v>
      <v>1907</v>
      <v>1907</v>
      <v>1910</v>
      <v>1911</v>
      <v>11</v>
      <v>1904</v>
      <v>1911</v>
      <v>12</v>
      <v>1907</v>
      <v>1911</v>
      <v>13</v>
      <v>14</v>
      <v>15</v>
      <v>1911</v>
      <v>1911</v>
      <v>1909</v>
      <v>1911</v>
      <v>16</v>
      <v>17</v>
      <v>18</v>
      <v>46</v>
      <v>1911</v>
      <v>1904</v>
      <v>1911</v>
      <v>1911</v>
      <v>1911</v>
      <v>1911</v>
      <v>1911</v>
      <v>1911</v>
      <v>1911</v>
      <v>1911</v>
      <v>1911</v>
      <v>1911</v>
      <v>19</v>
    </spb>
    <spb s="14">
      <v>2019</v>
      <v>2019</v>
      <v>square km</v>
      <v>per thousand (2018)</v>
      <v>2019</v>
      <v>2019</v>
      <v>2018</v>
      <v>per liter (2016)</v>
      <v>2019</v>
      <v>years (2018)</v>
      <v>2018</v>
      <v>per thousand (2018)</v>
      <v>2019</v>
      <v>2017</v>
      <v>2016</v>
      <v>2019</v>
      <v>2016</v>
      <v>2017</v>
      <v>kilotons per year (2016)</v>
      <v>deaths per 100,000 (2017)</v>
      <v>kWh (2014)</v>
      <v>2014</v>
      <v>1996</v>
      <v>2018</v>
      <v>2018</v>
      <v>2018</v>
      <v>2018</v>
      <v>2018</v>
      <v>2015</v>
      <v>2018</v>
      <v>2018</v>
      <v>2017</v>
      <v>2017</v>
      <v>2019</v>
    </spb>
    <spb s="0">
      <v xml:space="preserve">Wikipedia	Cia	travel.state.gov	</v>
      <v xml:space="preserve">CC-BY-SA			</v>
      <v xml:space="preserve">http://en.wikipedia.org/wiki/Uzbekistan	https://www.cia.gov/library/publications/the-world-factbook/geos/uz.html?Transportation	https://travel.state.gov/content/travel/en/international-travel/International-Travel-Country-Information-Pages/Uzbekistan.html	</v>
      <v xml:space="preserve">http://creativecommons.org/licenses/by-sa/3.0/			</v>
    </spb>
    <spb s="0">
      <v xml:space="preserve">Cia	</v>
      <v xml:space="preserve">	</v>
      <v xml:space="preserve">https://www.cia.gov/library/publications/the-world-factbook/geos/uz.html?Transportation	</v>
      <v xml:space="preserve">	</v>
    </spb>
    <spb s="0">
      <v xml:space="preserve">Wikipedia	Wikipedia	Cia	travel.state.gov	</v>
      <v xml:space="preserve">CC-BY-SA	CC-BY-SA			</v>
      <v xml:space="preserve">http://en.wikipedia.org/wiki/Uzbekistan	https://en.wikipedia.org/wiki/Uzbekistan	https://www.cia.gov/library/publications/the-world-factbook/geos/uz.html?Transportation	https://travel.state.gov/content/travel/en/international-travel/International-Travel-Country-Information-Pages/Uzbekistan.html	</v>
      <v xml:space="preserve">http://creativecommons.org/licenses/by-sa/3.0/	http://creativecommons.org/licenses/by-sa/3.0/			</v>
    </spb>
    <spb s="0">
      <v xml:space="preserve">Wikipedia	</v>
      <v xml:space="preserve">CC-BY-SA	</v>
      <v xml:space="preserve">http://en.wikipedia.org/wiki/Uzbekistan	</v>
      <v xml:space="preserve">http://creativecommons.org/licenses/by-sa/3.0/	</v>
    </spb>
    <spb s="0">
      <v xml:space="preserve">Wikipedia	Cia	</v>
      <v xml:space="preserve">CC-BY-SA		</v>
      <v xml:space="preserve">http://en.wikipedia.org/wiki/Uzbekistan	https://www.cia.gov/library/publications/the-world-factbook/geos/uz.html?Transportation	</v>
      <v xml:space="preserve">http://creativecommons.org/licenses/by-sa/3.0/		</v>
    </spb>
    <spb s="0">
      <v xml:space="preserve">travel.state.gov	</v>
      <v xml:space="preserve">	</v>
      <v xml:space="preserve">https://travel.state.gov/content/travel/en/international-travel/International-Travel-Country-Information-Pages/Uzbekistan.html	</v>
      <v xml:space="preserve">	</v>
    </spb>
    <spb s="153">
      <v>1914</v>
      <v>1915</v>
      <v>1916</v>
      <v>4</v>
      <v>5</v>
      <v>1916</v>
      <v>1917</v>
      <v>1917</v>
      <v>1918</v>
      <v>1914</v>
      <v>1917</v>
      <v>1917</v>
      <v>1919</v>
      <v>11</v>
      <v>1914</v>
      <v>1915</v>
      <v>12</v>
      <v>1917</v>
      <v>1915</v>
      <v>13</v>
      <v>14</v>
      <v>15</v>
      <v>1915</v>
      <v>1915</v>
      <v>1914</v>
      <v>1915</v>
      <v>16</v>
      <v>17</v>
      <v>18</v>
      <v>46</v>
      <v>1915</v>
      <v>1915</v>
      <v>1915</v>
      <v>1915</v>
      <v>1915</v>
      <v>1915</v>
      <v>1915</v>
      <v>1915</v>
      <v>1915</v>
      <v>1915</v>
      <v>1915</v>
      <v>19</v>
    </spb>
    <spb s="2">
      <v>82</v>
      <v>Name</v>
      <v>LearnMoreOnLink</v>
    </spb>
    <spb s="154">
      <v>2019</v>
      <v>square km</v>
      <v>per thousand (2018)</v>
      <v>2019</v>
      <v>2018</v>
      <v>per liter (2016)</v>
      <v>2019</v>
      <v>years (2018)</v>
      <v>2018</v>
      <v>per thousand (2018)</v>
      <v>2019</v>
      <v>2017</v>
      <v>2016</v>
      <v>2019</v>
      <v>2016</v>
      <v>2014</v>
      <v>kilotons per year (2016)</v>
      <v>deaths per 100,000 (2017)</v>
      <v>kWh (2014)</v>
      <v>2013</v>
      <v>2003</v>
      <v>2003</v>
      <v>2003</v>
      <v>2003</v>
      <v>2003</v>
      <v>2015</v>
      <v>2003</v>
      <v>2003</v>
      <v>2018</v>
      <v>2018</v>
      <v>2019</v>
    </spb>
    <spb s="0">
      <v xml:space="preserve">Wikipedia	Cia	travel.state.gov	</v>
      <v xml:space="preserve">CC-BY-SA			</v>
      <v xml:space="preserve">http://en.wikipedia.org/wiki/Vanuatu	https://www.cia.gov/library/publications/the-world-factbook/geos/nh.html?Transportation	https://travel.state.gov/content/travel/en/international-travel/International-Travel-Country-Information-Pages/Vanuatu.html	</v>
      <v xml:space="preserve">http://creativecommons.org/licenses/by-sa/3.0/			</v>
    </spb>
    <spb s="0">
      <v xml:space="preserve">Wikipedia	Wikipedia	Cia	</v>
      <v xml:space="preserve">CC-BY-SA	CC-BY-SA		</v>
      <v xml:space="preserve">http://en.wikipedia.org/wiki/Vanuatu	http://es.wikipedia.org/wiki/Vanuatu	https://www.cia.gov/library/publications/the-world-factbook/geos/nh.html?Transportation	</v>
      <v xml:space="preserve">http://creativecommons.org/licenses/by-sa/3.0/	http://creativecommons.org/licenses/by-sa/3.0/		</v>
    </spb>
    <spb s="0">
      <v xml:space="preserve">Wikipedia	Wikipedia	travel.state.gov	</v>
      <v xml:space="preserve">CC-BY-SA	CC-BY-SA		</v>
      <v xml:space="preserve">http://en.wikipedia.org/wiki/Vanuatu	https://en.wikipedia.org/wiki/Vanuatu	https://travel.state.gov/content/travel/en/international-travel/International-Travel-Country-Information-Pages/Vanuatu.html	</v>
      <v xml:space="preserve">http://creativecommons.org/licenses/by-sa/3.0/	http://creativecommons.org/licenses/by-sa/3.0/		</v>
    </spb>
    <spb s="0">
      <v xml:space="preserve">Wikipedia	</v>
      <v xml:space="preserve">CC-BY-SA	</v>
      <v xml:space="preserve">http://en.wikipedia.org/wiki/Vanuatu	</v>
      <v xml:space="preserve">http://creativecommons.org/licenses/by-sa/3.0/	</v>
    </spb>
    <spb s="0">
      <v xml:space="preserve">Wikipedia	Cia	</v>
      <v xml:space="preserve">CC-BY-SA		</v>
      <v xml:space="preserve">http://en.wikipedia.org/wiki/Vanuatu	https://www.cia.gov/library/publications/the-world-factbook/geos/nh.html?Transportation	</v>
      <v xml:space="preserve">http://creativecommons.org/licenses/by-sa/3.0/		</v>
    </spb>
    <spb s="0">
      <v xml:space="preserve">Wikipedia	Wikipedia	Cia	travel.state.gov	</v>
      <v xml:space="preserve">CC-BY-SA	CC-BY-SA			</v>
      <v xml:space="preserve">http://en.wikipedia.org/wiki/Vanuatu	http://fr.wikipedia.org/wiki/Vanuatu	https://www.cia.gov/library/publications/the-world-factbook/geos/nh.html?Transportation	https://travel.state.gov/content/travel/en/international-travel/International-Travel-Country-Information-Pages/Vanuatu.html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https://travel.state.gov/content/travel/en/international-travel/International-Travel-Country-Information-Pages/Vanuatu.html	</v>
      <v xml:space="preserve">	</v>
    </spb>
    <spb s="0">
      <v xml:space="preserve">Cia	</v>
      <v xml:space="preserve">	</v>
      <v xml:space="preserve">https://www.cia.gov/library/publications/the-world-factbook/geos/nh.html?Transportation	</v>
      <v xml:space="preserve">	</v>
    </spb>
    <spb s="0">
      <v xml:space="preserve">Wikipedia	Wikidata	</v>
      <v xml:space="preserve">CC-BY-SA		</v>
      <v xml:space="preserve">http://en.wikipedia.org/wiki/Vanuatu	https://www.wikidata.org/wiki/Q686	</v>
      <v xml:space="preserve">http://creativecommons.org/licenses/by-sa/3.0/		</v>
    </spb>
    <spb s="125">
      <v>0</v>
      <v>1923</v>
      <v>1924</v>
      <v>1925</v>
      <v>4</v>
      <v>5</v>
      <v>1925</v>
      <v>1926</v>
      <v>1926</v>
      <v>1927</v>
      <v>1928</v>
      <v>1926</v>
      <v>1926</v>
      <v>1929</v>
      <v>1930</v>
      <v>11</v>
      <v>1923</v>
      <v>1930</v>
      <v>12</v>
      <v>1931</v>
      <v>1930</v>
      <v>13</v>
      <v>14</v>
      <v>1930</v>
      <v>1930</v>
      <v>1928</v>
      <v>1930</v>
      <v>16</v>
      <v>17</v>
      <v>18</v>
      <v>1930</v>
      <v>1930</v>
      <v>1930</v>
      <v>1930</v>
      <v>1930</v>
      <v>1930</v>
      <v>1930</v>
      <v>1930</v>
      <v>1930</v>
      <v>1930</v>
      <v>1930</v>
      <v>19</v>
    </spb>
    <spb s="124">
      <v>2019</v>
      <v>2019</v>
      <v>square km</v>
      <v>per thousand (2018)</v>
      <v>2019</v>
      <v>2019</v>
      <v>2018</v>
      <v>per liter (2016)</v>
      <v>2019</v>
      <v>years (2018)</v>
      <v>2018</v>
      <v>per thousand (2018)</v>
      <v>2019</v>
      <v>2016</v>
      <v>2019</v>
      <v>2016</v>
      <v>2016</v>
      <v>kilotons per year (2016)</v>
      <v>deaths per 100,000 (2017)</v>
      <v>2007</v>
      <v>2010</v>
      <v>2010</v>
      <v>2010</v>
      <v>2010</v>
      <v>2010</v>
      <v>2015</v>
      <v>2010</v>
      <v>2010</v>
      <v>2015</v>
      <v>2004</v>
      <v>2019</v>
    </spb>
    <spb s="0">
      <v xml:space="preserve">Wikipedia	</v>
      <v xml:space="preserve">Public domain	</v>
      <v xml:space="preserve">http://de.wikipedia.org/wiki/Vanuatu	</v>
      <v xml:space="preserve">http://en.wikipedia.org/wiki/Public_domain	</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Cia	</v>
      <v xml:space="preserve">	</v>
      <v xml:space="preserve">https://www.cia.gov/library/publications/the-world-factbook/geos/ve.html?Transportation	</v>
      <v xml:space="preserve">	</v>
    </spb>
    <spb s="0">
      <v xml:space="preserve">Wikipedia	Cia	Wikipedia	travel.state.gov	</v>
      <v xml:space="preserve">CC-BY-SA		CC-BY-SA		</v>
      <v xml:space="preserve">http://en.wikipedia.org/wiki/Venezuela	https://www.cia.gov/library/publications/the-world-factbook/geos/ve.html?Transportation	https://en.wikipedia.org/wiki/Venezuela	https://travel.state.gov/content/travel/en/international-travel/International-Travel-Country-Information-Pages/Venezuela.html	</v>
      <v xml:space="preserve">http://creativecommons.org/licenses/by-sa/3.0/		http://creativecommons.org/licenses/by-sa/3.0/		</v>
    </spb>
    <spb s="0">
      <v xml:space="preserve">Wikipedia	</v>
      <v xml:space="preserve">CC-BY-SA	</v>
      <v xml:space="preserve">http://en.wikipedia.org/wiki/Venezuela	</v>
      <v xml:space="preserve">http://creativecommons.org/licenses/by-sa/3.0/	</v>
    </spb>
    <spb s="0">
      <v xml:space="preserve">Wikipedia	Cia	</v>
      <v xml:space="preserve">CC-BY-SA		</v>
      <v xml:space="preserve">http://en.wikipedia.org/wiki/Venezuela	https://www.cia.gov/library/publications/the-world-factbook/geos/ve.html?Transportation	</v>
      <v xml:space="preserve">http://creativecommons.org/licenses/by-sa/3.0/		</v>
    </spb>
    <spb s="0">
      <v xml:space="preserve">Wikipedia	Wikipedia	Cia	travel.state.gov	</v>
      <v xml:space="preserve">CC-BY-SA	CC-BY-SA			</v>
      <v xml:space="preserve">http://en.wikipedia.org/wiki/Venezuela	http://fr.wikipedia.org/wiki/Venezuela	https://www.cia.gov/library/publications/the-world-factbook/geos/ve.html?Transportation	https://travel.state.gov/content/travel/en/international-travel/International-Travel-Country-Information-Pages/Venezuela.html	</v>
      <v xml:space="preserve">http://creativecommons.org/licenses/by-sa/3.0/	http://creativecommons.org/licenses/by-sa/3.0/			</v>
    </spb>
    <spb s="71">
      <v>0</v>
      <v>1935</v>
      <v>1936</v>
      <v>1937</v>
      <v>4</v>
      <v>5</v>
      <v>1937</v>
      <v>1938</v>
      <v>1938</v>
      <v>1939</v>
      <v>1940</v>
      <v>1938</v>
      <v>1938</v>
      <v>1936</v>
      <v>11</v>
      <v>1935</v>
      <v>1936</v>
      <v>12</v>
      <v>1938</v>
      <v>13</v>
      <v>14</v>
      <v>15</v>
      <v>1936</v>
      <v>1936</v>
      <v>1940</v>
      <v>1936</v>
      <v>16</v>
      <v>17</v>
      <v>18</v>
      <v>46</v>
      <v>1936</v>
      <v>1935</v>
      <v>1936</v>
      <v>1936</v>
      <v>1936</v>
      <v>1936</v>
      <v>1936</v>
      <v>1936</v>
      <v>1936</v>
      <v>1936</v>
      <v>1936</v>
      <v>1936</v>
      <v>19</v>
    </spb>
    <spb s="72">
      <v>2016</v>
      <v>2014</v>
      <v>square km</v>
      <v>per thousand (2018)</v>
      <v>2019</v>
      <v>2016</v>
      <v>2018</v>
      <v>per liter (2016)</v>
      <v>2019</v>
      <v>years (2018)</v>
      <v>per thousand (2018)</v>
      <v>2019</v>
      <v>2017</v>
      <v>2016</v>
      <v>2019</v>
      <v>2016</v>
      <v>2001</v>
      <v>kilotons per year (2016)</v>
      <v>deaths per 100,000 (2017)</v>
      <v>kWh (2014)</v>
      <v>2013</v>
      <v>2002</v>
      <v>2006</v>
      <v>2006</v>
      <v>2006</v>
      <v>2006</v>
      <v>2006</v>
      <v>2015</v>
      <v>2006</v>
      <v>2006</v>
      <v>2017</v>
      <v>2009</v>
      <v>2019</v>
    </spb>
    <spb s="0">
      <v xml:space="preserve">Wikipedia	Cia	travel.state.gov	</v>
      <v xml:space="preserve">CC-BY-SA			</v>
      <v xml:space="preserve">http://en.wikipedia.org/wiki/Vietnam	https://www.cia.gov/library/publications/the-world-factbook/geos/vm.html?Transportation	https://travel.state.gov/content/travel/en/international-travel/International-Travel-Country-Information-Pages/Vietnam.html	</v>
      <v xml:space="preserve">http://creativecommons.org/licenses/by-sa/3.0/			</v>
    </spb>
    <spb s="0">
      <v xml:space="preserve">Wikipedia	Cia	</v>
      <v xml:space="preserve">CC-BY-SA		</v>
      <v xml:space="preserve">http://es.wikipedia.org/wiki/Vietnam	https://www.cia.gov/library/publications/the-world-factbook/geos/vm.html?Transportation	</v>
      <v xml:space="preserve">http://creativecommons.org/licenses/by-sa/3.0/		</v>
    </spb>
    <spb s="0">
      <v xml:space="preserve">Wikipedia	Cia	Wikipedia	travel.state.gov	</v>
      <v xml:space="preserve">CC-BY-SA		CC-BY-SA		</v>
      <v xml:space="preserve">http://en.wikipedia.org/wiki/Vietnam	https://www.cia.gov/library/publications/the-world-factbook/geos/vm.html?Transportation	https://en.wikipedia.org/wiki/Vietnam	https://travel.state.gov/content/travel/en/international-travel/International-Travel-Country-Information-Pages/Vietnam.html	</v>
      <v xml:space="preserve">http://creativecommons.org/licenses/by-sa/3.0/		http://creativecommons.org/licenses/by-sa/3.0/		</v>
    </spb>
    <spb s="0">
      <v xml:space="preserve">Wikipedia	</v>
      <v xml:space="preserve">CC-BY-SA	</v>
      <v xml:space="preserve">http://en.wikipedia.org/wiki/Vietnam	</v>
      <v xml:space="preserve">http://creativecommons.org/licenses/by-sa/3.0/	</v>
    </spb>
    <spb s="0">
      <v xml:space="preserve">Wikipedia	Cia	</v>
      <v xml:space="preserve">CC-BY-SA		</v>
      <v xml:space="preserve">http://en.wikipedia.org/wiki/Vietnam	https://www.cia.gov/library/publications/the-world-factbook/geos/vm.html?Transportation	</v>
      <v xml:space="preserve">http://creativecommons.org/licenses/by-sa/3.0/		</v>
    </spb>
    <spb s="0">
      <v xml:space="preserve">Wikipedia	Wikipedia	</v>
      <v xml:space="preserve">CC-BY-SA	CC-BY-SA	</v>
      <v xml:space="preserve">http://en.wikipedia.org/wiki/Vietnam	https://en.wikipedia.org/wiki/Vietnam	</v>
      <v xml:space="preserve">http://creativecommons.org/licenses/by-sa/3.0/	http://creativecommons.org/licenses/by-sa/3.0/	</v>
    </spb>
    <spb s="0">
      <v xml:space="preserve">Wikipedia	travel.state.gov	</v>
      <v xml:space="preserve">CC-BY-SA		</v>
      <v xml:space="preserve">http://en.wikipedia.org/wiki/Vietnam	https://travel.state.gov/content/travel/en/international-travel/International-Travel-Country-Information-Pages/Vietnam.html	</v>
      <v xml:space="preserve">http://creativecommons.org/licenses/by-sa/3.0/		</v>
    </spb>
    <spb s="0">
      <v xml:space="preserve">Cia	</v>
      <v xml:space="preserve">	</v>
      <v xml:space="preserve">https://www.cia.gov/library/publications/the-world-factbook/geos/vm.html?Transportation	</v>
      <v xml:space="preserve">	</v>
    </spb>
    <spb s="0">
      <v xml:space="preserve">Wikipedia	Wikipedia	</v>
      <v xml:space="preserve">CC-BY-SA	CC-BY-SA	</v>
      <v xml:space="preserve">http://en.wikipedia.org/wiki/Vietnam	http://ky.wikipedia.org/wiki/Bьeтнам	</v>
      <v xml:space="preserve">http://creativecommons.org/licenses/by-sa/3.0/	http://creativecommons.org/licenses/by-sa/3.0/	</v>
    </spb>
    <spb s="0">
      <v xml:space="preserve">Wikipedia	Cia	Wikipedia	</v>
      <v xml:space="preserve">CC-BY-SA		CC-BY-SA	</v>
      <v xml:space="preserve">http://en.wikipedia.org/wiki/Vietnam	https://www.cia.gov/library/publications/the-world-factbook/geos/vm.html?Transportation	https://en.wikipedia.org/wiki/Vietnam	</v>
      <v xml:space="preserve">http://creativecommons.org/licenses/by-sa/3.0/		http://creativecommons.org/licenses/by-sa/3.0/	</v>
    </spb>
    <spb s="13">
      <v>0</v>
      <v>1943</v>
      <v>1944</v>
      <v>1945</v>
      <v>4</v>
      <v>5</v>
      <v>1945</v>
      <v>1946</v>
      <v>1946</v>
      <v>1947</v>
      <v>1948</v>
      <v>1946</v>
      <v>1946</v>
      <v>1949</v>
      <v>1950</v>
      <v>11</v>
      <v>1943</v>
      <v>1950</v>
      <v>12</v>
      <v>1951</v>
      <v>1950</v>
      <v>13</v>
      <v>14</v>
      <v>15</v>
      <v>1950</v>
      <v>1950</v>
      <v>1952</v>
      <v>1950</v>
      <v>16</v>
      <v>17</v>
      <v>18</v>
      <v>46</v>
      <v>1950</v>
      <v>1943</v>
      <v>1950</v>
      <v>1950</v>
      <v>1950</v>
      <v>1950</v>
      <v>1950</v>
      <v>1950</v>
      <v>1950</v>
      <v>1950</v>
      <v>1950</v>
      <v>1950</v>
      <v>19</v>
    </spb>
    <spb s="14">
      <v>2019</v>
      <v>2019</v>
      <v>square km</v>
      <v>per thousand (2018)</v>
      <v>2019</v>
      <v>2019</v>
      <v>2018</v>
      <v>per liter (2016)</v>
      <v>2019</v>
      <v>years (2018)</v>
      <v>2013</v>
      <v>per thousand (2018)</v>
      <v>2019</v>
      <v>2017</v>
      <v>2016</v>
      <v>2019</v>
      <v>2016</v>
      <v>2016</v>
      <v>kilotons per year (2016)</v>
      <v>deaths per 100,000 (2017)</v>
      <v>kWh (2014)</v>
      <v>2013</v>
      <v>2019</v>
      <v>2018</v>
      <v>2018</v>
      <v>2018</v>
      <v>2018</v>
      <v>2018</v>
      <v>2015</v>
      <v>2018</v>
      <v>2018</v>
      <v>2018</v>
      <v>2016</v>
      <v>2019</v>
    </spb>
    <spb s="0">
      <v xml:space="preserve">Wikipedia	</v>
      <v xml:space="preserve">Public domain	</v>
      <v xml:space="preserve">http://en.wikipedia.org/wiki/Vietnam	</v>
      <v xml:space="preserve">http://en.wikipedia.org/wiki/Public_domain	</v>
    </spb>
    <spb s="0">
      <v xml:space="preserve">Wikipedia	Cia	travel.state.gov	</v>
      <v xml:space="preserve">CC-BY-SA			</v>
      <v xml:space="preserve">http://en.wikipedia.org/wiki/Yemen	https://www.cia.gov/library/publications/the-world-factbook/geos/ym.html?Transportation	https://travel.state.gov/content/travel/en/international-travel/International-Travel-Country-Information-Pages/Yemen.html	</v>
      <v xml:space="preserve">http://creativecommons.org/licenses/by-sa/3.0/			</v>
    </spb>
    <spb s="0">
      <v xml:space="preserve">Wikipedia	Cia	</v>
      <v xml:space="preserve">CC-BY-SA		</v>
      <v xml:space="preserve">http://es.wikipedia.org/wiki/Yemen	https://www.cia.gov/library/publications/the-world-factbook/geos/ym.html?Transportation	</v>
      <v xml:space="preserve">http://creativecommons.org/licenses/by-sa/3.0/		</v>
    </spb>
    <spb s="0">
      <v xml:space="preserve">Wikipedia	Cia	Wikipedia	travel.state.gov	</v>
      <v xml:space="preserve">CC-BY-SA		CC-BY-SA		</v>
      <v xml:space="preserve">http://en.wikipedia.org/wiki/Yemen	https://www.cia.gov/library/publications/the-world-factbook/geos/ym.html?Transportation	https://en.wikipedia.org/wiki/Yemen	https://travel.state.gov/content/travel/en/international-travel/International-Travel-Country-Information-Pages/Yemen.html	</v>
      <v xml:space="preserve">http://creativecommons.org/licenses/by-sa/3.0/		http://creativecommons.org/licenses/by-sa/3.0/		</v>
    </spb>
    <spb s="0">
      <v xml:space="preserve">Wikipedia	</v>
      <v xml:space="preserve">CC-BY-SA	</v>
      <v xml:space="preserve">http://en.wikipedia.org/wiki/Yemen	</v>
      <v xml:space="preserve">http://creativecommons.org/licenses/by-sa/3.0/	</v>
    </spb>
    <spb s="0">
      <v xml:space="preserve">Wikipedia	Cia	</v>
      <v xml:space="preserve">CC-BY-SA		</v>
      <v xml:space="preserve">http://en.wikipedia.org/wiki/Yemen	https://www.cia.gov/library/publications/the-world-factbook/geos/ym.html?Transportation	</v>
      <v xml:space="preserve">http://creativecommons.org/licenses/by-sa/3.0/		</v>
    </spb>
    <spb s="0">
      <v xml:space="preserve">Cia	</v>
      <v xml:space="preserve">	</v>
      <v xml:space="preserve">https://www.cia.gov/library/publications/the-world-factbook/geos/ym.html?Transportation	</v>
      <v xml:space="preserve">	</v>
    </spb>
    <spb s="155">
      <v>0</v>
      <v>1956</v>
      <v>1957</v>
      <v>1958</v>
      <v>4</v>
      <v>5</v>
      <v>1958</v>
      <v>1959</v>
      <v>1959</v>
      <v>1960</v>
      <v>1960</v>
      <v>1959</v>
      <v>1961</v>
      <v>11</v>
      <v>1956</v>
      <v>1961</v>
      <v>12</v>
      <v>1959</v>
      <v>13</v>
      <v>14</v>
      <v>15</v>
      <v>1961</v>
      <v>1961</v>
      <v>1960</v>
      <v>1961</v>
      <v>16</v>
      <v>17</v>
      <v>18</v>
      <v>46</v>
      <v>1961</v>
      <v>1961</v>
      <v>1961</v>
      <v>1961</v>
      <v>1961</v>
      <v>1961</v>
      <v>1961</v>
      <v>1961</v>
      <v>1961</v>
      <v>1961</v>
      <v>1961</v>
      <v>19</v>
    </spb>
    <spb s="2">
      <v>83</v>
      <v>Name</v>
      <v>LearnMoreOnLink</v>
    </spb>
    <spb s="93">
      <v>2014</v>
      <v>2018</v>
      <v>square km</v>
      <v>per thousand (2018)</v>
      <v>2019</v>
      <v>2014</v>
      <v>2018</v>
      <v>per liter (2016)</v>
      <v>2019</v>
      <v>years (2018)</v>
      <v>per thousand (2018)</v>
      <v>2019</v>
      <v>2017</v>
      <v>2016</v>
      <v>2019</v>
      <v>2016</v>
      <v>2014</v>
      <v>kilotons per year (2016)</v>
      <v>deaths per 100,000 (2017)</v>
      <v>kWh (2014)</v>
      <v>2013</v>
      <v>2014</v>
      <v>2014</v>
      <v>2014</v>
      <v>2014</v>
      <v>2014</v>
      <v>2015</v>
      <v>2014</v>
      <v>2014</v>
      <v>2016</v>
      <v>2011</v>
      <v>2019</v>
    </spb>
    <spb s="0">
      <v xml:space="preserve">Wikipedia	Cia	travel.state.gov	</v>
      <v xml:space="preserve">CC-BY-SA			</v>
      <v xml:space="preserve">http://en.wikipedia.org/wiki/Zambia	https://www.cia.gov/library/publications/the-world-factbook/geos/za.html?Transportation	https://travel.state.gov/content/travel/en/international-travel/International-Travel-Country-Information-Pages/Zambia.html	</v>
      <v xml:space="preserve">http://creativecommons.org/licenses/by-sa/3.0/			</v>
    </spb>
    <spb s="0">
      <v xml:space="preserve">Wikipedia	Wikipedia	Cia	</v>
      <v xml:space="preserve">CC-BY-SA	CC-BY-SA		</v>
      <v xml:space="preserve">http://en.wikipedia.org/wiki/Zambia	http://es.wikipedia.org/wiki/Zambia	https://www.cia.gov/library/publications/the-world-factbook/geos/za.html?Transportation	</v>
      <v xml:space="preserve">http://creativecommons.org/licenses/by-sa/3.0/	http://creativecommons.org/licenses/by-sa/3.0/		</v>
    </spb>
    <spb s="0">
      <v xml:space="preserve">Wikipedia	Cia	Wikipedia	travel.state.gov	</v>
      <v xml:space="preserve">CC-BY-SA		CC-BY-SA		</v>
      <v xml:space="preserve">http://en.wikipedia.org/wiki/Zambia	https://www.cia.gov/library/publications/the-world-factbook/geos/za.html?Transportation	https://en.wikipedia.org/wiki/Zambia	https://travel.state.gov/content/travel/en/international-travel/International-Travel-Country-Information-Pages/Zambia.html	</v>
      <v xml:space="preserve">http://creativecommons.org/licenses/by-sa/3.0/		http://creativecommons.org/licenses/by-sa/3.0/		</v>
    </spb>
    <spb s="0">
      <v xml:space="preserve">Wikipedia	</v>
      <v xml:space="preserve">CC-BY-SA	</v>
      <v xml:space="preserve">http://en.wikipedia.org/wiki/Zambia	</v>
      <v xml:space="preserve">http://creativecommons.org/licenses/by-sa/3.0/	</v>
    </spb>
    <spb s="0">
      <v xml:space="preserve">Wikipedia	Cia	</v>
      <v xml:space="preserve">CC-BY-SA		</v>
      <v xml:space="preserve">http://en.wikipedia.org/wiki/Zambia	https://www.cia.gov/library/publications/the-world-factbook/geos/za.html?Transportation	</v>
      <v xml:space="preserve">http://creativecommons.org/licenses/by-sa/3.0/		</v>
    </spb>
    <spb s="0">
      <v xml:space="preserve">Wikipedia	Wikipedia	Cia	travel.state.gov	</v>
      <v xml:space="preserve">CC-BY-SA	CC-BY-SA			</v>
      <v xml:space="preserve">http://en.wikipedia.org/wiki/Zambia	http://fr.wikipedia.org/wiki/Zambie	https://www.cia.gov/library/publications/the-world-factbook/geos/za.html?Transportation	https://travel.state.gov/content/travel/en/international-travel/International-Travel-Country-Information-Pages/Zambia.html	</v>
      <v xml:space="preserve">http://creativecommons.org/licenses/by-sa/3.0/	http://creativecommons.org/licenses/by-sa/3.0/			</v>
    </spb>
    <spb s="0">
      <v xml:space="preserve">travel.state.gov	</v>
      <v xml:space="preserve">	</v>
      <v xml:space="preserve">https://travel.state.gov/content/travel/en/international-travel/International-Travel-Country-Information-Pages/Zambia.html	</v>
      <v xml:space="preserve">	</v>
    </spb>
    <spb s="0">
      <v xml:space="preserve">Cia	</v>
      <v xml:space="preserve">	</v>
      <v xml:space="preserve">https://www.cia.gov/library/publications/the-world-factbook/geos/za.html?Transportation	</v>
      <v xml:space="preserve">	</v>
    </spb>
    <spb s="13">
      <v>0</v>
      <v>1965</v>
      <v>1966</v>
      <v>1967</v>
      <v>4</v>
      <v>5</v>
      <v>1967</v>
      <v>1968</v>
      <v>1968</v>
      <v>1969</v>
      <v>1970</v>
      <v>1968</v>
      <v>1968</v>
      <v>1971</v>
      <v>1972</v>
      <v>11</v>
      <v>1965</v>
      <v>1972</v>
      <v>12</v>
      <v>1968</v>
      <v>1972</v>
      <v>13</v>
      <v>14</v>
      <v>15</v>
      <v>1972</v>
      <v>1972</v>
      <v>1970</v>
      <v>1972</v>
      <v>16</v>
      <v>17</v>
      <v>18</v>
      <v>46</v>
      <v>1972</v>
      <v>1965</v>
      <v>1972</v>
      <v>1972</v>
      <v>1972</v>
      <v>1972</v>
      <v>1972</v>
      <v>1972</v>
      <v>1972</v>
      <v>1972</v>
      <v>1972</v>
      <v>1972</v>
      <v>19</v>
    </spb>
    <spb s="14">
      <v>2019</v>
      <v>2019</v>
      <v>square km</v>
      <v>per thousand (2018)</v>
      <v>2019</v>
      <v>2019</v>
      <v>2018</v>
      <v>per liter (2016)</v>
      <v>2019</v>
      <v>years (2018)</v>
      <v>2018</v>
      <v>per thousand (2018)</v>
      <v>2019</v>
      <v>2017</v>
      <v>2016</v>
      <v>2019</v>
      <v>2016</v>
      <v>2018</v>
      <v>kilotons per year (2016)</v>
      <v>deaths per 100,000 (2017)</v>
      <v>kWh (2014)</v>
      <v>2013</v>
      <v>2011</v>
      <v>2015</v>
      <v>2015</v>
      <v>2015</v>
      <v>2015</v>
      <v>2015</v>
      <v>2015</v>
      <v>2015</v>
      <v>2015</v>
      <v>2017</v>
      <v>2012</v>
      <v>2019</v>
    </spb>
    <spb s="0">
      <v xml:space="preserve">Wikipedia	Cia	travel.state.gov	</v>
      <v xml:space="preserve">CC-BY-SA			</v>
      <v xml:space="preserve">http://en.wikipedia.org/wiki/Zimbabwe	https://www.cia.gov/library/publications/the-world-factbook/geos/zi.html?Transportation	https://travel.state.gov/content/travel/en/international-travel/International-Travel-Country-Information-Pages/Zimbabwe.html	</v>
      <v xml:space="preserve">http://creativecommons.org/licenses/by-sa/3.0/			</v>
    </spb>
    <spb s="0">
      <v xml:space="preserve">Wikipedia	Cia	</v>
      <v xml:space="preserve">CC-BY-SA		</v>
      <v xml:space="preserve">http://en.wikipedia.org/wiki/Zimbabwe	https://www.cia.gov/library/publications/the-world-factbook/geos/zi.html?Transportation	</v>
      <v xml:space="preserve">http://creativecommons.org/licenses/by-sa/3.0/		</v>
    </spb>
    <spb s="0">
      <v xml:space="preserve">Wikipedia	Cia	Wikipedia	travel.state.gov	</v>
      <v xml:space="preserve">CC-BY-SA		CC-BY-SA		</v>
      <v xml:space="preserve">http://en.wikipedia.org/wiki/Zimbabwe	https://www.cia.gov/library/publications/the-world-factbook/geos/zi.html?Transportation	https://en.wikipedia.org/wiki/Zimbabwe	https://travel.state.gov/content/travel/en/international-travel/International-Travel-Country-Information-Pages/Zimbabwe.html	</v>
      <v xml:space="preserve">http://creativecommons.org/licenses/by-sa/3.0/		http://creativecommons.org/licenses/by-sa/3.0/		</v>
    </spb>
    <spb s="0">
      <v xml:space="preserve">Wikipedia	</v>
      <v xml:space="preserve">CC-BY-SA	</v>
      <v xml:space="preserve">http://en.wikipedia.org/wiki/Zimbabwe	</v>
      <v xml:space="preserve">http://creativecommons.org/licenses/by-sa/3.0/	</v>
    </spb>
    <spb s="0">
      <v xml:space="preserve">Wikipedia	Wikipedia	Cia	Wikipedia	travel.state.gov	</v>
      <v xml:space="preserve">CC-BY-SA	CC-BY-SA		CC-BY-SA		</v>
      <v xml:space="preserve">http://en.wikipedia.org/wiki/Zimbabwe	http://fr.wikipedia.org/wiki/Zimbabwe	https://www.cia.gov/library/publications/the-world-factbook/geos/zi.html?Transportation	https://en.wikipedia.org/wiki/Zimbabwe	https://travel.state.gov/content/travel/en/international-travel/International-Travel-Country-Information-Pages/Zimbabwe.html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https://travel.state.gov/content/travel/en/international-travel/International-Travel-Country-Information-Pages/Zimbabwe.html	</v>
      <v xml:space="preserve">	</v>
    </spb>
    <spb s="0">
      <v xml:space="preserve">Cia	</v>
      <v xml:space="preserve">	</v>
      <v xml:space="preserve">https://www.cia.gov/library/publications/the-world-factbook/geos/zi.html?Transportation	</v>
      <v xml:space="preserve">	</v>
    </spb>
    <spb s="110">
      <v>0</v>
      <v>1975</v>
      <v>1976</v>
      <v>1977</v>
      <v>4</v>
      <v>5</v>
      <v>1977</v>
      <v>1978</v>
      <v>1978</v>
      <v>1976</v>
      <v>1979</v>
      <v>1980</v>
      <v>1981</v>
      <v>11</v>
      <v>1975</v>
      <v>1981</v>
      <v>12</v>
      <v>1978</v>
      <v>1981</v>
      <v>13</v>
      <v>14</v>
      <v>15</v>
      <v>1981</v>
      <v>1981</v>
      <v>1979</v>
      <v>1981</v>
      <v>16</v>
      <v>17</v>
      <v>18</v>
      <v>46</v>
      <v>1981</v>
      <v>1975</v>
      <v>1981</v>
      <v>1981</v>
      <v>1981</v>
      <v>1981</v>
      <v>1981</v>
      <v>1981</v>
      <v>1981</v>
      <v>1981</v>
      <v>1981</v>
      <v>1981</v>
      <v>19</v>
    </spb>
    <spb s="14">
      <v>2017</v>
      <v>2019</v>
      <v>square km</v>
      <v>per thousand (2018)</v>
      <v>2019</v>
      <v>2017</v>
      <v>2018</v>
      <v>per liter (2016)</v>
      <v>2019</v>
      <v>years (2018)</v>
      <v>2018</v>
      <v>per thousand (2018)</v>
      <v>2019</v>
      <v>2017</v>
      <v>2016</v>
      <v>2019</v>
      <v>2016</v>
      <v>2018</v>
      <v>kilotons per year (2016)</v>
      <v>deaths per 100,000 (2017)</v>
      <v>kWh (2014)</v>
      <v>2013</v>
      <v>1999</v>
      <v>2017</v>
      <v>2017</v>
      <v>2017</v>
      <v>2017</v>
      <v>2017</v>
      <v>2015</v>
      <v>2017</v>
      <v>2017</v>
      <v>2013</v>
      <v>2015</v>
      <v>2019</v>
    </spb>
  </spbData>
</supportingPropertyBags>
</file>

<file path=xl/richData/rdsupportingpropertybagstructure.xml><?xml version="1.0" encoding="utf-8"?>
<spbStructures xmlns="http://schemas.microsoft.com/office/spreadsheetml/2017/richdata2" count="156">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Out of pocket health expenditure (%)"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Image" t="i"/>
    <k n="Description"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Out of pocket health expenditure (%)"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Name" t="i"/>
    <k n="Description" t="i"/>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National anthem" t="spb"/>
    <k n="Urban population" t="spb"/>
    <k n="Forested area (%)" t="spb"/>
    <k n="Capital/Major City" t="spb"/>
    <k n="Agricultural land (%)" t="spb"/>
    <k n="Physicians per thousand" t="spb"/>
    <k n="Gross primary education enrollment (%)" t="spb"/>
    <k n="Gross tertiary education enrollment (%)" t="spb"/>
  </s>
  <s>
    <k n="GDP" t="s"/>
    <k n="Area" t="s"/>
    <k n="Birth rate" t="s"/>
    <k n="Population" t="s"/>
    <k n="Urban population" t="s"/>
    <k n="Forested area (%)" t="s"/>
    <k n="Agricultural land (%)" t="s"/>
    <k n="Physicians per thousand" t="s"/>
    <k n="Gross primary education enrollment (%)" t="s"/>
    <k n="Gross tertiary education enrollment (%)" t="s"/>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National anthem" t="spb"/>
    <k n="Infant mortality" t="spb"/>
    <k n="Urban population" t="spb"/>
    <k n="Forested area (%)" t="spb"/>
    <k n="Capital/Major City" t="spb"/>
    <k n="Agricultural land (%)" t="spb"/>
    <k n="Physicians per thousand" t="spb"/>
    <k n="Carbon dioxide emissions" t="spb"/>
    <k n="Out of pocket health expenditure (%)" t="spb"/>
    <k n="Gross primary education enrollment (%)" t="spb"/>
  </s>
  <s>
    <k n="GDP" t="s"/>
    <k n="Area" t="s"/>
    <k n="Birth rate" t="s"/>
    <k n="Population" t="s"/>
    <k n="Fertility rate" t="s"/>
    <k n="Gasoline price" t="s"/>
    <k n="Infant mortality" t="s"/>
    <k n="Urban population" t="s"/>
    <k n="Forested area (%)" t="s"/>
    <k n="Agricultural land (%)" t="s"/>
    <k n="Physicians per thousand" t="s"/>
    <k n="Carbon dioxide emissions" t="s"/>
    <k n="Out of pocket health expenditure (%)" t="s"/>
    <k n="Gross prim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Official name" t="spb"/>
    <k n="CPI Change (%)" t="spb"/>
    <k n="Fertility rate" t="spb"/>
    <k n="Life expectancy" t="spb"/>
    <k n="National anthem" t="spb"/>
    <k n="Urban population" t="spb"/>
    <k n="Forested area (%)" t="spb"/>
    <k n="Capital/Major City" t="spb"/>
    <k n="Agricultural land (%)" t="spb"/>
    <k n="Physicians per thousand" t="spb"/>
    <k n="Carbon dioxide emissions" t="spb"/>
    <k n="Gross primary education enrollment (%)" t="spb"/>
    <k n="Gross tertiary education enrollment (%)" t="spb"/>
  </s>
  <s>
    <k n="CPI" t="s"/>
    <k n="GDP" t="s"/>
    <k n="Area" t="s"/>
    <k n="Birth rate" t="s"/>
    <k n="Population" t="s"/>
    <k n="CPI Change (%)" t="s"/>
    <k n="Fertility rate" t="s"/>
    <k n="Life expectancy" t="s"/>
    <k n="Urban population" t="s"/>
    <k n="Forested area (%)" t="s"/>
    <k n="Agricultural land (%)" t="s"/>
    <k n="Physicians per thousand" t="s"/>
    <k n="Carbon dioxide emissions" t="s"/>
    <k n="Gross primary education enrollment (%)" t="s"/>
    <k n="Gross tertiary education enrollment (%)" t="s"/>
  </s>
  <s>
    <k n="CPI" t="spb"/>
    <k n="GDP" t="spb"/>
    <k n="Area" t="spb"/>
    <k n="Name" t="spb"/>
    <k n="Birth rate" t="spb"/>
    <k n="Population"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Out of pocket health expenditure (%)" t="s"/>
    <k n="Gross primary education enrollment (%)" t="s"/>
    <k n="Gross tertiary education enrollment (%)" t="s"/>
    <k n="Population: Labor force participation (%)" t="s"/>
  </s>
  <s>
    <k n="CPI" t="spb"/>
    <k n="GDP" t="spb"/>
    <k n="Area" t="spb"/>
    <k n="Name" t="spb"/>
    <k n="Birth rate"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Market cap of listed companies"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Market cap of listed companies" t="s"/>
    <k n="Out of pocket health expenditure (%)"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tertiary education enrollment (%)" t="s"/>
    <k n="Population: Labor force participation (%)" t="s"/>
  </s>
  <s>
    <k n="CPI" t="spb"/>
    <k n="GDP" t="spb"/>
    <k n="Area" t="spb"/>
    <k n="Name" t="spb"/>
    <k n="Birth rate"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Currency cod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Out of pocket health expenditure (%)"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CPI Change (%)" t="spb"/>
    <k n="Fertility rate" t="spb"/>
    <k n="Life expectancy" t="spb"/>
    <k n="National anthem" t="spb"/>
    <k n="Tax revenue (%)" t="spb"/>
    <k n="Urban population" t="spb"/>
    <k n="Unemployment rate" t="spb"/>
    <k n="Physicians per thousand" t="spb"/>
    <k n="Carbon dioxide emissions" t="spb"/>
    <k n="Gross primary education enrollment (%)" t="spb"/>
    <k n="Gross tertiary education enrollment (%)" t="spb"/>
    <k n="Population: Labor force participation (%)" t="spb"/>
  </s>
  <s>
    <k n="CPI" t="s"/>
    <k n="GDP" t="s"/>
    <k n="Area" t="s"/>
    <k n="Birth rate" t="s"/>
    <k n="Population" t="s"/>
    <k n="CPI Change (%)" t="s"/>
    <k n="Fertility rate" t="s"/>
    <k n="Life expectancy" t="s"/>
    <k n="Tax revenue (%)" t="s"/>
    <k n="Urban population" t="s"/>
    <k n="Unemployment rate" t="s"/>
    <k n="Physicians per thousand" t="s"/>
    <k n="Carbon dioxide emissions"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Minimum wage" t="spb"/>
    <k n="Official name" t="spb"/>
    <k n="CPI Change (%)" t="spb"/>
    <k n="Fertility rate" t="spb"/>
    <k n="Gasoline price" t="spb"/>
    <k n="Total tax rate" t="spb"/>
    <k n="Life expectancy" t="spb"/>
    <k n="National anthem" t="spb"/>
    <k n="Urban population" t="spb"/>
    <k n="Unemployment rate" t="spb"/>
    <k n="Capital/Major City" t="spb"/>
    <k n="Agricultural land (%)" t="spb"/>
    <k n="Physicians per thousand" t="spb"/>
    <k n="Carbon dioxide emissions" t="spb"/>
    <k n="Electric power consumption" t="spb"/>
    <k n="Fossil fuel energy consumption" t="spb"/>
    <k n="Market cap of listed companies"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Urban population" t="s"/>
    <k n="Unemployment rate" t="s"/>
    <k n="Agricultural land (%)" t="s"/>
    <k n="Physicians per thousand" t="s"/>
    <k n="Carbon dioxide emissions" t="s"/>
    <k n="Electric power consumption" t="s"/>
    <k n="Fossil fuel energy consumption" t="s"/>
    <k n="Market cap of listed companies"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Gross primary education enrollment (%)" t="spb"/>
    <k n="Gross tertiary education enrollment (%)" t="spb"/>
    <k n="Population: Labor force participation (%)" t="spb"/>
  </s>
  <s>
    <k n="GDP" t="s"/>
    <k n="Area" t="s"/>
    <k n="Birth rate" t="s"/>
    <k n="Population" t="s"/>
    <k n="Fertility rate" t="s"/>
    <k n="Gasoline pric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GDP" t="spb"/>
    <k n="Area" t="spb"/>
    <k n="Name" t="spb"/>
    <k n="Population" t="spb"/>
    <k n="UniqueName" t="spb"/>
    <k n="Description" t="spb"/>
    <k n="Calling code" t="spb"/>
    <k n="Largest city" t="spb"/>
    <k n="National anthem" t="spb"/>
    <k n="Tax revenue (%)" t="spb"/>
    <k n="Capital/Major City" t="spb"/>
    <k n="Out of pocket health expenditure (%)" t="spb"/>
  </s>
  <s>
    <k n="GDP" t="s"/>
    <k n="Area" t="s"/>
    <k n="Population" t="s"/>
    <k n="Tax revenue (%)" t="s"/>
    <k n="Out of pocket health expenditure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s>
  <s>
    <k n="CPI" t="s"/>
    <k n="GDP" t="s"/>
    <k n="Area" t="s"/>
    <k n="Birth rate" t="s"/>
    <k n="Population" t="s"/>
    <k n="CPI Change (%)" t="s"/>
    <k n="Fertility rate" t="s"/>
    <k n="Gasoline price" t="s"/>
    <k n="Total tax rate" t="s"/>
    <k n="Life expectancy" t="s"/>
    <k n="Tax revenue (%)" t="s"/>
    <k n="Infant mortality" t="s"/>
    <k n="Urban population" t="s"/>
    <k n="Forested area (%)"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s>
  <s>
    <k n="GDP" t="spb"/>
    <k n="Area" t="spb"/>
    <k n="Name" t="spb"/>
    <k n="Birth rate" t="spb"/>
    <k n="Population" t="spb"/>
    <k n="UniqueName" t="spb"/>
    <k n="Description" t="spb"/>
    <k n="Abbreviation" t="spb"/>
    <k n="Calling code" t="spb"/>
    <k n="Fertility rate" t="spb"/>
    <k n="Life expectancy" t="spb"/>
    <k n="National anthem" t="spb"/>
    <k n="Urban population" t="spb"/>
    <k n="Forested area (%)" t="spb"/>
    <k n="Unemployment rate" t="spb"/>
    <k n="Capital/Major City" t="spb"/>
    <k n="Agricultural land (%)" t="spb"/>
    <k n="Physicians per thousand" t="spb"/>
    <k n="Gross primary education enrollment (%)" t="spb"/>
    <k n="Population: Labor force participation (%)" t="spb"/>
  </s>
  <s>
    <k n="GDP" t="s"/>
    <k n="Area" t="s"/>
    <k n="Birth rate" t="s"/>
    <k n="Population" t="s"/>
    <k n="Fertility rate" t="s"/>
    <k n="Life expectancy" t="s"/>
    <k n="Urban population" t="s"/>
    <k n="Forested area (%)" t="s"/>
    <k n="Unemployment rate" t="s"/>
    <k n="Agricultural land (%)" t="s"/>
    <k n="Physicians per thousand" t="s"/>
    <k n="Gross primary education enrollment (%)" t="s"/>
    <k n="Population: Labor force participation (%)" t="s"/>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UniqueName" t="spb"/>
    <k n="VDPID/VSID" t="spb"/>
    <k n="LearnMoreOnLink" t="spb"/>
  </s>
  <s>
    <k n="Name" t="i"/>
  </s>
  <s>
    <k n="CPI" t="s"/>
    <k n="GDP" t="s"/>
    <k n="Area" t="s"/>
    <k n="Birth rate" t="s"/>
    <k n="Population" t="s"/>
    <k n="CPI Change (%)" t="s"/>
    <k n="Fertility rat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UniqueName" t="spb"/>
    <k n="Descrip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Fossil fuel energy consumption" t="spb"/>
    <k n="Out of pocket health expenditure (%)" t="spb"/>
    <k n="Gross primary education enrollment (%)" t="spb"/>
    <k n="Gross tertiary education enrollment (%)" t="spb"/>
  </s>
  <s>
    <k n="GDP" t="s"/>
    <k n="Area" t="s"/>
    <k n="Birth rate" t="s"/>
    <k n="Population" t="s"/>
    <k n="Fertility rate" t="s"/>
    <k n="Gasoline price" t="s"/>
    <k n="Total tax rate" t="s"/>
    <k n="Life expectancy" t="s"/>
    <k n="Tax revenue (%)" t="s"/>
    <k n="Infant mortality" t="s"/>
    <k n="Urban population" t="s"/>
    <k n="Forested area (%)" t="s"/>
    <k n="Agricultural land (%)" t="s"/>
    <k n="Physicians per thousand" t="s"/>
    <k n="Carbon dioxide emissions" t="s"/>
    <k n="Fossil fuel energy consumption"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Currency cod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Carbon dioxide emissions" t="s"/>
    <k n="Maternal mortality ratio"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Currency cod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Gross primary education enrollment (%)" t="spb"/>
    <k n="Gross tertiary education enrollment (%)" t="spb"/>
    <k n="Population: Labor force participation (%)" t="spb"/>
  </s>
  <s>
    <k n="GDP" t="spb"/>
    <k n="Area" t="spb"/>
    <k n="Name" t="spb"/>
    <k n="Population" t="spb"/>
    <k n="UniqueName" t="spb"/>
    <k n="Description" t="spb"/>
    <k n="Calling code" t="spb"/>
    <k n="Largest city" t="spb"/>
    <k n="Currency code" t="spb"/>
    <k n="Official name" t="spb"/>
    <k n="National anthem" t="spb"/>
    <k n="Capital/Major City" t="spb"/>
    <k n="Out of pocket health expenditure (%)" t="spb"/>
  </s>
  <s>
    <k n="GDP" t="s"/>
    <k n="Area" t="s"/>
    <k n="Population" t="s"/>
    <k n="Out of pocket health expenditure (%)" t="s"/>
  </s>
  <s>
    <k n="GDP" t="spb"/>
    <k n="Area" t="spb"/>
    <k n="Name" t="spb"/>
    <k n="Population" t="spb"/>
    <k n="UniqueName" t="spb"/>
    <k n="Description" t="spb"/>
    <k n="Abbreviation" t="spb"/>
    <k n="Calling code" t="spb"/>
    <k n="Largest city" t="spb"/>
    <k n="National anthem" t="spb"/>
    <k n="Urban population" t="spb"/>
    <k n="Forested area (%)" t="spb"/>
    <k n="Capital/Major City" t="spb"/>
    <k n="Agricultural land (%)" t="spb"/>
    <k n="Physicians per thousand" t="spb"/>
  </s>
  <s>
    <k n="GDP" t="s"/>
    <k n="Area" t="s"/>
    <k n="Population" t="s"/>
    <k n="Urban population" t="s"/>
    <k n="Forested area (%)" t="s"/>
    <k n="Agricultural land (%)" t="s"/>
    <k n="Physicians per thousand" t="s"/>
  </s>
  <s>
    <k n="CPI" t="spb"/>
    <k n="GDP" t="spb"/>
    <k n="Area" t="spb"/>
    <k n="Name" t="spb"/>
    <k n="Birth rate"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CPI Change (%)" t="spb"/>
    <k n="Fertility rate" t="spb"/>
    <k n="Total tax rate" t="spb"/>
    <k n="Life expectancy" t="spb"/>
    <k n="National anthem" t="spb"/>
    <k n="Tax revenue (%)" t="spb"/>
    <k n="Infant mortality" t="spb"/>
    <k n="Urban population" t="spb"/>
    <k n="Forested area (%)" t="spb"/>
    <k n="Capital/Major City" t="spb"/>
    <k n="Agricultural land (%)" t="spb"/>
    <k n="Physicians per thousand" t="spb"/>
    <k n="Out of pocket health expenditure (%)"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Forested area (%)" t="s"/>
    <k n="Agricultural land (%)" t="s"/>
    <k n="Physicians per thousand" t="s"/>
    <k n="Out of pocket health expenditure (%)" t="s"/>
    <k n="Gross primary education enrollment (%)" t="s"/>
    <k n="Gross tertiary education enrollment (%)" t="s"/>
  </s>
  <s>
    <k n="CPI" t="spb"/>
    <k n="GDP" t="spb"/>
    <k n="Area" t="spb"/>
    <k n="Name" t="spb"/>
    <k n="Birth rate" t="spb"/>
    <k n="Population" t="spb"/>
    <k n="UniqueName" t="spb"/>
    <k n="Description" t="spb"/>
    <k n="Abbreviation" t="spb"/>
    <k n="Calling code" t="spb"/>
    <k n="Largest city" t="spb"/>
    <k n="Currency code" t="spb"/>
    <k n="CPI Change (%)" t="spb"/>
    <k n="Fertility rat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s>
  <s>
    <k n="CPI" t="s"/>
    <k n="GDP" t="s"/>
    <k n="Area" t="s"/>
    <k n="Birth rate" t="s"/>
    <k n="Population" t="s"/>
    <k n="CPI Change (%)" t="s"/>
    <k n="Fertility rate" t="s"/>
    <k n="Total tax rate" t="s"/>
    <k n="Life expectancy" t="s"/>
    <k n="Tax revenue (%)" t="s"/>
    <k n="Infant mortality" t="s"/>
    <k n="Urban population" t="s"/>
    <k n="Armed forces size" t="s"/>
    <k n="Forested area (%)" t="s"/>
    <k n="Agricultural land (%)" t="s"/>
    <k n="Physicians per thousand" t="s"/>
    <k n="Carbon dioxide emissions" t="s"/>
    <k n="Maternal mortality ratio"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Agricultural land (%)" t="spb"/>
    <k n="Physicians per thousand" t="spb"/>
    <k n="Carbon dioxide emissions" t="spb"/>
    <k n="Maternal mortality ratio" t="spb"/>
    <k n="Electric power consumption" t="spb"/>
    <k n="Fossil fuel energy consumption" t="spb"/>
    <k n="Market cap of listed companies" t="spb"/>
    <k n="Out of pocket health expenditure (%)"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Population: Labor force participation (%)" t="s"/>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Out of pocket health expenditure (%)"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Out of pocket health expenditure (%)" t="s"/>
    <k n="Gross primary education enrollment (%)" t="s"/>
    <k n="Gross tertiary education enrollment (%)" t="s"/>
    <k n="Population: Labor force participation (%)" t="s"/>
  </s>
  <s>
    <k n="GDP" t="spb"/>
    <k n="Area" t="spb"/>
    <k n="Name" t="spb"/>
    <k n="UniqueName" t="spb"/>
    <k n="Description" t="spb"/>
  </s>
  <s>
    <k n="UniqueName" t="spb"/>
    <k n="Description" t="spb"/>
    <k n="LearnMoreOnLink" t="spb"/>
  </s>
  <s>
    <k n="GDP" t="s"/>
    <k n="Area" t="s"/>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Population" t="spb"/>
    <k n="UniqueName" t="spb"/>
    <k n="Description" t="spb"/>
    <k n="Calling code" t="spb"/>
    <k n="Minimum wage" t="spb"/>
    <k n="Currency code" t="spb"/>
    <k n="Official name" t="spb"/>
    <k n="National anthem" t="spb"/>
    <k n="Capital/Major City" t="spb"/>
  </s>
  <s>
    <k n="GDP" t="s"/>
    <k n="Area" t="s"/>
    <k n="Population"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CPI Change (%)" t="spb"/>
    <k n="Fertility rate" t="spb"/>
    <k n="Total tax rate" t="spb"/>
    <k n="Life expectancy" t="spb"/>
    <k n="National anthem" t="spb"/>
    <k n="Tax revenue (%)" t="spb"/>
    <k n="Infant mortality" t="spb"/>
    <k n="Urban population" t="spb"/>
    <k n="Forested area (%)" t="spb"/>
    <k n="Unemployment rate" t="spb"/>
    <k n="Capital/Major City" t="spb"/>
    <k n="Agricultural land (%)" t="spb"/>
    <k n="Physicians per thousand" t="spb"/>
    <k n="Carbon dioxide emissions" t="spb"/>
    <k n="Maternal mortality ratio"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
    <k n="GDP" t="s"/>
    <k n="Area" t="s"/>
    <k n="Birth rate" t="s"/>
    <k n="Population" t="s"/>
    <k n="CPI Change (%)" t="s"/>
    <k n="Fertility rate" t="s"/>
    <k n="Total tax rate" t="s"/>
    <k n="Life expectancy" t="s"/>
    <k n="Tax revenue (%)" t="s"/>
    <k n="Infant mortality" t="s"/>
    <k n="Urban population" t="s"/>
    <k n="Forested area (%)" t="s"/>
    <k n="Unemployment rate" t="s"/>
    <k n="Agricultural land (%)" t="s"/>
    <k n="Physicians per thousand" t="s"/>
    <k n="Carbon dioxide emissions" t="s"/>
    <k n="Maternal mortality ratio"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Fertility rate" t="s"/>
    <k n="Gasoline price" t="s"/>
    <k n="Life expectancy" t="s"/>
    <k n="Infant mortality" t="s"/>
    <k n="Urban population" t="s"/>
    <k n="Armed forces size" t="s"/>
    <k n="Forested area (%)" t="s"/>
    <k n="Unemployment rate" t="s"/>
    <k n="Agricultural land (%)" t="s"/>
    <k n="Physicians per thousand" t="s"/>
    <k n="Carbon dioxide emissions" t="s"/>
    <k n="Maternal mortality ratio" t="s"/>
    <k n="Electric power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GDP" t="spb"/>
    <k n="Area" t="spb"/>
    <k n="Name" t="spb"/>
    <k n="Population" t="spb"/>
    <k n="UniqueName" t="spb"/>
    <k n="Description" t="spb"/>
    <k n="Abbreviation" t="spb"/>
    <k n="Calling code" t="spb"/>
    <k n="Currency code" t="spb"/>
    <k n="Official name" t="spb"/>
    <k n="National anthem" t="spb"/>
    <k n="Infant mortality" t="spb"/>
    <k n="Urban population" t="spb"/>
    <k n="Forested area (%)" t="spb"/>
    <k n="Capital/Major City" t="spb"/>
    <k n="Agricultural land (%)" t="spb"/>
    <k n="Physicians per thousand" t="spb"/>
    <k n="Carbon dioxide emission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s>
  <s>
    <k n="GDP" t="s"/>
    <k n="Area" t="s"/>
    <k n="Population" t="s"/>
    <k n="Infant mortality" t="s"/>
    <k n="Urban population" t="s"/>
    <k n="Forested area (%)" t="s"/>
    <k n="Agricultural land (%)" t="s"/>
    <k n="Physicians per thousand" t="s"/>
    <k n="Carbon dioxide emission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pb"/>
    <k n="Area" t="spb"/>
    <k n="Name" t="spb"/>
    <k n="Birth rate" t="spb"/>
    <k n="Population" t="spb"/>
    <k n="UniqueName" t="spb"/>
    <k n="Description" t="spb"/>
    <k n="Abbreviation" t="spb"/>
    <k n="Calling code" t="spb"/>
    <k n="Largest city" t="spb"/>
    <k n="Minimum wage" t="spb"/>
    <k n="Currency code" t="spb"/>
    <k n="Official name"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GDP" t="s"/>
    <k n="Area" t="s"/>
    <k n="Birth rate" t="s"/>
    <k n="Population"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CPI" t="spb"/>
    <k n="GDP" t="spb"/>
    <k n="Area" t="spb"/>
    <k n="Name" t="spb"/>
    <k n="Birth rate" t="spb"/>
    <k n="Population" t="spb"/>
    <k n="UniqueName" t="spb"/>
    <k n="Description" t="spb"/>
    <k n="Abbreviation" t="spb"/>
    <k n="Calling code" t="spb"/>
    <k n="Largest city" t="spb"/>
    <k n="Currency code" t="spb"/>
    <k n="CPI Change (%)" t="spb"/>
    <k n="Fertility rate" t="spb"/>
    <k n="Gasoline price" t="spb"/>
    <k n="Total tax rate" t="spb"/>
    <k n="Life expectancy" t="spb"/>
    <k n="National anthem"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RequiresInlineAttribution" t="b"/>
    <rPr n="NumberFormat" t="s"/>
  </richProperties>
  <richStyles>
    <rSty>
      <rpv i="0">1</rpv>
    </rSty>
    <rSty>
      <rpv i="1">1</rpv>
    </rSty>
    <rSty>
      <rpv i="2">1</rpv>
    </rSty>
    <rSty dxfid="3">
      <rpv i="3">0.0%</rpv>
    </rSty>
    <rSty dxfid="0">
      <rpv i="3">#,##0</rpv>
    </rSty>
    <rSty dxfid="2">
      <rpv i="3">0.00</rpv>
    </rSty>
    <rSty dxfid="5">
      <rpv i="3">0</rpv>
    </rSty>
    <rSty dxfid="4">
      <rpv i="3">#,##0.00</rpv>
    </rSty>
    <rSty dxfid="1">
      <rpv i="3">_([$$-en-US]* #,##0.00_);_([$$-en-US]* (#,##0.00);_([$$-en-US]* "-"??_);_(@_)</rpv>
    </rSty>
    <rSty dxfid="1">
      <rpv i="3">_([$$-en-US]* #,##0_);_([$$-en-US]* (#,##0);_([$$-en-US]* "-"_);_(@_)</rpv>
    </rSty>
    <rSty dxfid="1">
      <rpv i="3">0.0</rpv>
    </rSty>
    <rSty dxfid="3"/>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ycharts.com/indicators/world_oil_consumption" TargetMode="External"/><Relationship Id="rId21" Type="http://schemas.openxmlformats.org/officeDocument/2006/relationships/hyperlink" Target="https://www.thepeoplehistory.com/30sfood.html" TargetMode="External"/><Relationship Id="rId42" Type="http://schemas.openxmlformats.org/officeDocument/2006/relationships/hyperlink" Target="https://pubs.usgs.gov/periodicals/mcs2020/mcs2020-zinc.pdf" TargetMode="External"/><Relationship Id="rId47" Type="http://schemas.openxmlformats.org/officeDocument/2006/relationships/hyperlink" Target="https://igeoguide.com/iron-ore-reserves-and-production-worldwide/" TargetMode="External"/><Relationship Id="rId63" Type="http://schemas.openxmlformats.org/officeDocument/2006/relationships/hyperlink" Target="https://tradingeconomics.com/commodity/cobalt" TargetMode="External"/><Relationship Id="rId68" Type="http://schemas.openxmlformats.org/officeDocument/2006/relationships/hyperlink" Target="https://tradingeconomics.com/commodity/titanium" TargetMode="External"/><Relationship Id="rId7" Type="http://schemas.openxmlformats.org/officeDocument/2006/relationships/hyperlink" Target="https://pubs.usgs.gov/periodicals/mcs2022/mcs2022.pdf" TargetMode="External"/><Relationship Id="rId71" Type="http://schemas.openxmlformats.org/officeDocument/2006/relationships/hyperlink" Target="https://tradingeconomics.com/commodity/zinc" TargetMode="External"/><Relationship Id="rId2" Type="http://schemas.openxmlformats.org/officeDocument/2006/relationships/hyperlink" Target="https://www.worldometers.info/world-population/population-by-country/" TargetMode="External"/><Relationship Id="rId16" Type="http://schemas.openxmlformats.org/officeDocument/2006/relationships/hyperlink" Target="https://tradingeconomics.com/cuba/gdp" TargetMode="External"/><Relationship Id="rId29" Type="http://schemas.openxmlformats.org/officeDocument/2006/relationships/hyperlink" Target="https://www.nei.org/fundamentals/nuclear-waste" TargetMode="External"/><Relationship Id="rId11" Type="http://schemas.openxmlformats.org/officeDocument/2006/relationships/hyperlink" Target="https://www.populationu.com/gen/countries-by-gdp" TargetMode="External"/><Relationship Id="rId24" Type="http://schemas.openxmlformats.org/officeDocument/2006/relationships/hyperlink" Target="https://www.bp.com/content/dam/bp/business-sites/en/global/corporate/pdfs/energy-economics/statistical-review/bp-stats-review-2021-coal.pdf" TargetMode="External"/><Relationship Id="rId32" Type="http://schemas.openxmlformats.org/officeDocument/2006/relationships/hyperlink" Target="https://worldpopulationreview.com/country-rankings/natural-gas-by-country" TargetMode="External"/><Relationship Id="rId37" Type="http://schemas.openxmlformats.org/officeDocument/2006/relationships/hyperlink" Target="https://ourworldindata.org/agricultural-production" TargetMode="External"/><Relationship Id="rId40" Type="http://schemas.openxmlformats.org/officeDocument/2006/relationships/hyperlink" Target="https://www.mckinsey.com/featured-insights/coronavirus-leading-through-the-crisis/charting-the-path-to-the-next-normal/these-countries-are-driving-lithium-production" TargetMode="External"/><Relationship Id="rId45" Type="http://schemas.openxmlformats.org/officeDocument/2006/relationships/hyperlink" Target="https://www.sciencedirect.com/science/article/pii/S0169136820311008?via%3Dihub" TargetMode="External"/><Relationship Id="rId53" Type="http://schemas.openxmlformats.org/officeDocument/2006/relationships/hyperlink" Target="https://www.usgs.gov/centers/national-minerals-information-center/commodity-statistics-and-information" TargetMode="External"/><Relationship Id="rId58" Type="http://schemas.openxmlformats.org/officeDocument/2006/relationships/hyperlink" Target="https://www.mapchart.net/world.html" TargetMode="External"/><Relationship Id="rId66" Type="http://schemas.openxmlformats.org/officeDocument/2006/relationships/hyperlink" Target="https://tradingeconomics.com/commodity/iron-ore" TargetMode="External"/><Relationship Id="rId5" Type="http://schemas.openxmlformats.org/officeDocument/2006/relationships/hyperlink" Target="https://www.usgs.gov/centers/national-minerals-information-center/mineral-commodity-summaries" TargetMode="External"/><Relationship Id="rId61" Type="http://schemas.openxmlformats.org/officeDocument/2006/relationships/hyperlink" Target="https://ycharts.com/indicators/uranium_spot_price" TargetMode="External"/><Relationship Id="rId19" Type="http://schemas.openxmlformats.org/officeDocument/2006/relationships/hyperlink" Target="https://www.gold.org/goldhub/data/gold-reserves-by-country" TargetMode="External"/><Relationship Id="rId14" Type="http://schemas.openxmlformats.org/officeDocument/2006/relationships/hyperlink" Target="https://www.bea.gov/data/gdp/gdp-guam" TargetMode="External"/><Relationship Id="rId22" Type="http://schemas.openxmlformats.org/officeDocument/2006/relationships/hyperlink" Target="https://investingnews.com/daily/resource-investing/precious-metals-investing/silver-investing/top-silver-countries-by-reserves/" TargetMode="External"/><Relationship Id="rId27" Type="http://schemas.openxmlformats.org/officeDocument/2006/relationships/hyperlink" Target="https://www.reference.com/science/convert-metric-tons-barrels-7e9fe650a0b35e54" TargetMode="External"/><Relationship Id="rId30" Type="http://schemas.openxmlformats.org/officeDocument/2006/relationships/hyperlink" Target="https://world-nuclear.org/information-library/nuclear-fuel-cycle/uranium-resources/supply-of-uranium.aspx" TargetMode="External"/><Relationship Id="rId35" Type="http://schemas.openxmlformats.org/officeDocument/2006/relationships/hyperlink" Target="https://www.indexmundi.com/facts/indicators/AG.LND.AGRI.K2/rankings" TargetMode="External"/><Relationship Id="rId43" Type="http://schemas.openxmlformats.org/officeDocument/2006/relationships/hyperlink" Target="https://www.nsenergybusiness.com/features/largest-cobalt-reserves-country/" TargetMode="External"/><Relationship Id="rId48" Type="http://schemas.openxmlformats.org/officeDocument/2006/relationships/hyperlink" Target="https://metalworldinsight.com/12-worlds-largest-iron-ore-reserves-2020/" TargetMode="External"/><Relationship Id="rId56" Type="http://schemas.openxmlformats.org/officeDocument/2006/relationships/hyperlink" Target="http://stats.bis.org:8089/statx/srs/table/f1.2?f=xlsx" TargetMode="External"/><Relationship Id="rId64" Type="http://schemas.openxmlformats.org/officeDocument/2006/relationships/hyperlink" Target="https://tradingeconomics.com/commodity/copper" TargetMode="External"/><Relationship Id="rId69" Type="http://schemas.openxmlformats.org/officeDocument/2006/relationships/hyperlink" Target="https://www.value.today/headquarters/taiwan" TargetMode="External"/><Relationship Id="rId8" Type="http://schemas.openxmlformats.org/officeDocument/2006/relationships/hyperlink" Target="https://investingnews.com/daily/resource-investing/critical-metals-investing/rare-earth-investing/rare-earth-reserves-country/" TargetMode="External"/><Relationship Id="rId51" Type="http://schemas.openxmlformats.org/officeDocument/2006/relationships/hyperlink" Target="https://pubs.usgs.gov/periodicals/mcs2022/mcs2022-nickel.pdf" TargetMode="External"/><Relationship Id="rId72" Type="http://schemas.openxmlformats.org/officeDocument/2006/relationships/printerSettings" Target="../printerSettings/printerSettings2.bin"/><Relationship Id="rId3" Type="http://schemas.openxmlformats.org/officeDocument/2006/relationships/hyperlink" Target="https://www.investopedia.com/insights/worlds-top-economies/" TargetMode="External"/><Relationship Id="rId12" Type="http://schemas.openxmlformats.org/officeDocument/2006/relationships/hyperlink" Target="https://www.imf.org/en/Publications/WEO/weo-database/2022/April/weo-report" TargetMode="External"/><Relationship Id="rId17" Type="http://schemas.openxmlformats.org/officeDocument/2006/relationships/hyperlink" Target="https://www.macrotrends.net/countries/ASM/american-samoa/gdp-gross-domestic-product" TargetMode="External"/><Relationship Id="rId25" Type="http://schemas.openxmlformats.org/officeDocument/2006/relationships/hyperlink" Target="https://ourworldindata.org/grapher/coal-proved-reserves" TargetMode="External"/><Relationship Id="rId33" Type="http://schemas.openxmlformats.org/officeDocument/2006/relationships/hyperlink" Target="https://www.eia.gov/dnav/ng/hist/n9133us3M.htm" TargetMode="External"/><Relationship Id="rId38" Type="http://schemas.openxmlformats.org/officeDocument/2006/relationships/hyperlink" Target="https://insideevs.com/news/575956/tesla-battery-chemistries-explained/" TargetMode="External"/><Relationship Id="rId46" Type="http://schemas.openxmlformats.org/officeDocument/2006/relationships/hyperlink" Target="https://www.bgs.ac.uk/news/cobalt-resources-in-europe-and-the-potential-for-new-discoveries/" TargetMode="External"/><Relationship Id="rId59" Type="http://schemas.openxmlformats.org/officeDocument/2006/relationships/hyperlink" Target="https://www.visualcapitalist.com/all-of-the-worlds-money-and-markets-in-one-visualization-2020/" TargetMode="External"/><Relationship Id="rId67" Type="http://schemas.openxmlformats.org/officeDocument/2006/relationships/hyperlink" Target="https://tradingeconomics.com/commodity/silver" TargetMode="External"/><Relationship Id="rId20" Type="http://schemas.openxmlformats.org/officeDocument/2006/relationships/hyperlink" Target="https://www.visualcapitalist.com/map-countries-most-oil-reserves/" TargetMode="External"/><Relationship Id="rId41" Type="http://schemas.openxmlformats.org/officeDocument/2006/relationships/hyperlink" Target="https://www.usgs.gov/centers/national-minerals-information-center/iron-ore-statistics-and-information" TargetMode="External"/><Relationship Id="rId54" Type="http://schemas.openxmlformats.org/officeDocument/2006/relationships/hyperlink" Target="https://pubs.usgs.gov/periodicals/mcs2022/mcs2022-manganese.pdf" TargetMode="External"/><Relationship Id="rId62" Type="http://schemas.openxmlformats.org/officeDocument/2006/relationships/hyperlink" Target="https://tradingeconomics.com/commodity/nickel" TargetMode="External"/><Relationship Id="rId70" Type="http://schemas.openxmlformats.org/officeDocument/2006/relationships/hyperlink" Target="https://investor.tsmc.com/english/annual-reports" TargetMode="External"/><Relationship Id="rId1" Type="http://schemas.openxmlformats.org/officeDocument/2006/relationships/hyperlink" Target="https://www.worldometers.info/world-population/" TargetMode="External"/><Relationship Id="rId6" Type="http://schemas.openxmlformats.org/officeDocument/2006/relationships/hyperlink" Target="https://pubs.usgs.gov/periodicals/mcs2022/mcs2022-appendixes.pdf" TargetMode="External"/><Relationship Id="rId15" Type="http://schemas.openxmlformats.org/officeDocument/2006/relationships/hyperlink" Target="https://www.bea.gov/data/gdp/gdp-commonwealth-northern-mariana-islands-cnmi" TargetMode="External"/><Relationship Id="rId23" Type="http://schemas.openxmlformats.org/officeDocument/2006/relationships/hyperlink" Target="https://pubs.usgs.gov/periodicals/mcs2022/mcs2022-silver.pdf" TargetMode="External"/><Relationship Id="rId28" Type="http://schemas.openxmlformats.org/officeDocument/2006/relationships/hyperlink" Target="https://www.prageru.com/video/abundant-clean-and-safe" TargetMode="External"/><Relationship Id="rId36" Type="http://schemas.openxmlformats.org/officeDocument/2006/relationships/hyperlink" Target="https://tradingeconomics.com/country-list/agricultural-land-percent-of-land-area-wb-data.html" TargetMode="External"/><Relationship Id="rId49" Type="http://schemas.openxmlformats.org/officeDocument/2006/relationships/hyperlink" Target="http://www.dawn.com/news/1162943" TargetMode="External"/><Relationship Id="rId57" Type="http://schemas.openxmlformats.org/officeDocument/2006/relationships/hyperlink" Target="http://stats.bis.org:8089/statx/srs/table/f2.5?f=xlsx" TargetMode="External"/><Relationship Id="rId10" Type="http://schemas.openxmlformats.org/officeDocument/2006/relationships/hyperlink" Target="https://worldpopulationreview.com/countries/by-gdp" TargetMode="External"/><Relationship Id="rId31" Type="http://schemas.openxmlformats.org/officeDocument/2006/relationships/hyperlink" Target="https://www.worldometers.info/gas/gas-reserves-by-country/" TargetMode="External"/><Relationship Id="rId44" Type="http://schemas.openxmlformats.org/officeDocument/2006/relationships/hyperlink" Target="https://pubs.usgs.gov/periodicals/mcs2021/mcs2021-cobalt.pdf" TargetMode="External"/><Relationship Id="rId52" Type="http://schemas.openxmlformats.org/officeDocument/2006/relationships/hyperlink" Target="https://pubs.usgs.gov/periodicals/mcs2022/mcs2022-copper.pdf" TargetMode="External"/><Relationship Id="rId60" Type="http://schemas.openxmlformats.org/officeDocument/2006/relationships/hyperlink" Target="https://worldpopulationreview.com/country-rankings/debt-to-gdp-ratio-by-country" TargetMode="External"/><Relationship Id="rId65" Type="http://schemas.openxmlformats.org/officeDocument/2006/relationships/hyperlink" Target="https://tradingeconomics.com/commodity/lithium" TargetMode="External"/><Relationship Id="rId4" Type="http://schemas.openxmlformats.org/officeDocument/2006/relationships/hyperlink" Target="https://data.worldbank.org/indicator/NY.GDP.MKTP.CD" TargetMode="External"/><Relationship Id="rId9" Type="http://schemas.openxmlformats.org/officeDocument/2006/relationships/hyperlink" Target="https://www.usgs.gov/centers/national-minerals-information-center/commodity-statistics-and-information" TargetMode="External"/><Relationship Id="rId13" Type="http://schemas.openxmlformats.org/officeDocument/2006/relationships/hyperlink" Target="https://tradingeconomics.com/palestine/gdp" TargetMode="External"/><Relationship Id="rId18" Type="http://schemas.openxmlformats.org/officeDocument/2006/relationships/hyperlink" Target="https://en.wikipedia.org/wiki/List_of_countries_by_coal_reserves" TargetMode="External"/><Relationship Id="rId39" Type="http://schemas.openxmlformats.org/officeDocument/2006/relationships/hyperlink" Target="https://www.nrcan.gc.ca/our-natural-resources/minerals-mining/minerals-metals-facts/lithium-facts/24009" TargetMode="External"/><Relationship Id="rId34" Type="http://schemas.openxmlformats.org/officeDocument/2006/relationships/hyperlink" Target="https://www.eia.gov/dnav/ng/hist/n9103us3M.htm" TargetMode="External"/><Relationship Id="rId50" Type="http://schemas.openxmlformats.org/officeDocument/2006/relationships/hyperlink" Target="https://pubs.usgs.gov/periodicals/mcs2022/mcs2022-iron-ore.pdf" TargetMode="External"/><Relationship Id="rId55" Type="http://schemas.openxmlformats.org/officeDocument/2006/relationships/hyperlink" Target="https://pubs.usgs.gov/periodicals/mcs2022/mcs2022-titanium-mineral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worldometers.info/gdp/mali-gdp/" TargetMode="External"/><Relationship Id="rId299" Type="http://schemas.openxmlformats.org/officeDocument/2006/relationships/hyperlink" Target="https://www.worldometers.info/gdp/zimbabwe-gdp/" TargetMode="External"/><Relationship Id="rId21" Type="http://schemas.openxmlformats.org/officeDocument/2006/relationships/hyperlink" Target="https://www.worldometers.info/gdp/argentina-gdp/" TargetMode="External"/><Relationship Id="rId63" Type="http://schemas.openxmlformats.org/officeDocument/2006/relationships/hyperlink" Target="https://www.worldometers.info/gdp/cuba-gdp/" TargetMode="External"/><Relationship Id="rId159" Type="http://schemas.openxmlformats.org/officeDocument/2006/relationships/hyperlink" Target="https://www.worldometers.info/gdp/andorra-gdp/" TargetMode="External"/><Relationship Id="rId324" Type="http://schemas.openxmlformats.org/officeDocument/2006/relationships/hyperlink" Target="https://www.worldometers.info/gdp/north-macedonia-gdp/" TargetMode="External"/><Relationship Id="rId366" Type="http://schemas.openxmlformats.org/officeDocument/2006/relationships/hyperlink" Target="https://www.worldometers.info/gdp/comoros-gdp/" TargetMode="External"/><Relationship Id="rId170" Type="http://schemas.openxmlformats.org/officeDocument/2006/relationships/hyperlink" Target="https://www.worldometers.info/gdp/northern-mariana-islands-gdp/" TargetMode="External"/><Relationship Id="rId226" Type="http://schemas.openxmlformats.org/officeDocument/2006/relationships/hyperlink" Target="https://www.worldometers.info/gdp/singapore-gdp/" TargetMode="External"/><Relationship Id="rId268" Type="http://schemas.openxmlformats.org/officeDocument/2006/relationships/hyperlink" Target="https://www.worldometers.info/gdp/croatia-gdp/" TargetMode="External"/><Relationship Id="rId32" Type="http://schemas.openxmlformats.org/officeDocument/2006/relationships/hyperlink" Target="https://www.worldometers.info/gdp/south-africa-gdp/" TargetMode="External"/><Relationship Id="rId74" Type="http://schemas.openxmlformats.org/officeDocument/2006/relationships/hyperlink" Target="https://www.worldometers.info/gdp/ghana-gdp/" TargetMode="External"/><Relationship Id="rId128" Type="http://schemas.openxmlformats.org/officeDocument/2006/relationships/hyperlink" Target="https://www.worldometers.info/gdp/burkina-faso-gdp/" TargetMode="External"/><Relationship Id="rId335" Type="http://schemas.openxmlformats.org/officeDocument/2006/relationships/hyperlink" Target="https://www.worldometers.info/gdp/malawi-gdp/" TargetMode="External"/><Relationship Id="rId377" Type="http://schemas.openxmlformats.org/officeDocument/2006/relationships/hyperlink" Target="https://www.worldometers.info/gdp/marshall-islands-gdp/" TargetMode="External"/><Relationship Id="rId5" Type="http://schemas.openxmlformats.org/officeDocument/2006/relationships/hyperlink" Target="https://www.worldometers.info/gdp/india-gdp/" TargetMode="External"/><Relationship Id="rId181" Type="http://schemas.openxmlformats.org/officeDocument/2006/relationships/hyperlink" Target="https://www.worldometers.info/gdp/saint-vincent-and-the-grenadines-gdp/" TargetMode="External"/><Relationship Id="rId237" Type="http://schemas.openxmlformats.org/officeDocument/2006/relationships/hyperlink" Target="https://www.worldometers.info/gdp/czechia-gdp/" TargetMode="External"/><Relationship Id="rId279" Type="http://schemas.openxmlformats.org/officeDocument/2006/relationships/hyperlink" Target="https://www.worldometers.info/gdp/tunisia-gdp/" TargetMode="External"/><Relationship Id="rId43" Type="http://schemas.openxmlformats.org/officeDocument/2006/relationships/hyperlink" Target="https://www.worldometers.info/gdp/bangladesh-gdp/" TargetMode="External"/><Relationship Id="rId139" Type="http://schemas.openxmlformats.org/officeDocument/2006/relationships/hyperlink" Target="https://www.worldometers.info/gdp/rwanda-gdp/" TargetMode="External"/><Relationship Id="rId290" Type="http://schemas.openxmlformats.org/officeDocument/2006/relationships/hyperlink" Target="https://www.worldometers.info/gdp/uganda-gdp/" TargetMode="External"/><Relationship Id="rId304" Type="http://schemas.openxmlformats.org/officeDocument/2006/relationships/hyperlink" Target="https://www.worldometers.info/gdp/botswana-gdp/" TargetMode="External"/><Relationship Id="rId346" Type="http://schemas.openxmlformats.org/officeDocument/2006/relationships/hyperlink" Target="https://www.worldometers.info/gdp/liberia-gdp/" TargetMode="External"/><Relationship Id="rId85" Type="http://schemas.openxmlformats.org/officeDocument/2006/relationships/hyperlink" Target="https://www.worldometers.info/gdp/lithuania-gdp/" TargetMode="External"/><Relationship Id="rId150" Type="http://schemas.openxmlformats.org/officeDocument/2006/relationships/hyperlink" Target="https://www.worldometers.info/gdp/maldives-gdp/" TargetMode="External"/><Relationship Id="rId192" Type="http://schemas.openxmlformats.org/officeDocument/2006/relationships/hyperlink" Target="https://www.worldometers.info/gdp/china-gdp/" TargetMode="External"/><Relationship Id="rId206" Type="http://schemas.openxmlformats.org/officeDocument/2006/relationships/hyperlink" Target="https://www.worldometers.info/gdp/indonesia-gdp/" TargetMode="External"/><Relationship Id="rId248" Type="http://schemas.openxmlformats.org/officeDocument/2006/relationships/hyperlink" Target="https://www.worldometers.info/gdp/kuwait-gdp/" TargetMode="External"/><Relationship Id="rId12" Type="http://schemas.openxmlformats.org/officeDocument/2006/relationships/hyperlink" Target="https://www.worldometers.info/gdp/south-korea-gdp/" TargetMode="External"/><Relationship Id="rId108" Type="http://schemas.openxmlformats.org/officeDocument/2006/relationships/hyperlink" Target="https://www.worldometers.info/gdp/trinidad-and-tobago-gdp/" TargetMode="External"/><Relationship Id="rId315" Type="http://schemas.openxmlformats.org/officeDocument/2006/relationships/hyperlink" Target="https://www.worldometers.info/gdp/mozambique-gdp/" TargetMode="External"/><Relationship Id="rId357" Type="http://schemas.openxmlformats.org/officeDocument/2006/relationships/hyperlink" Target="https://www.worldometers.info/gdp/saint-lucia-gdp/" TargetMode="External"/><Relationship Id="rId54" Type="http://schemas.openxmlformats.org/officeDocument/2006/relationships/hyperlink" Target="https://www.worldometers.info/gdp/qatar-gdp/" TargetMode="External"/><Relationship Id="rId96" Type="http://schemas.openxmlformats.org/officeDocument/2006/relationships/hyperlink" Target="https://www.worldometers.info/gdp/bahrain-gdp/" TargetMode="External"/><Relationship Id="rId161" Type="http://schemas.openxmlformats.org/officeDocument/2006/relationships/hyperlink" Target="https://www.worldometers.info/gdp/timor-leste-gdp/" TargetMode="External"/><Relationship Id="rId217" Type="http://schemas.openxmlformats.org/officeDocument/2006/relationships/hyperlink" Target="https://www.worldometers.info/gdp/austria-gdp/" TargetMode="External"/><Relationship Id="rId259" Type="http://schemas.openxmlformats.org/officeDocument/2006/relationships/hyperlink" Target="https://www.worldometers.info/gdp/guatemala-gdp/" TargetMode="External"/><Relationship Id="rId23" Type="http://schemas.openxmlformats.org/officeDocument/2006/relationships/hyperlink" Target="https://www.worldometers.info/gdp/poland-gdp/" TargetMode="External"/><Relationship Id="rId119" Type="http://schemas.openxmlformats.org/officeDocument/2006/relationships/hyperlink" Target="https://www.worldometers.info/gdp/gabon-gdp/" TargetMode="External"/><Relationship Id="rId270" Type="http://schemas.openxmlformats.org/officeDocument/2006/relationships/hyperlink" Target="https://www.worldometers.info/gdp/lebanon-gdp/" TargetMode="External"/><Relationship Id="rId326" Type="http://schemas.openxmlformats.org/officeDocument/2006/relationships/hyperlink" Target="https://www.worldometers.info/gdp/chad-gdp/" TargetMode="External"/><Relationship Id="rId65" Type="http://schemas.openxmlformats.org/officeDocument/2006/relationships/hyperlink" Target="https://www.worldometers.info/gdp/sri-lanka-gdp/" TargetMode="External"/><Relationship Id="rId130" Type="http://schemas.openxmlformats.org/officeDocument/2006/relationships/hyperlink" Target="https://www.worldometers.info/gdp/bahamas-gdp/" TargetMode="External"/><Relationship Id="rId368" Type="http://schemas.openxmlformats.org/officeDocument/2006/relationships/hyperlink" Target="https://www.worldometers.info/gdp/vanuatu-gdp/" TargetMode="External"/><Relationship Id="rId172" Type="http://schemas.openxmlformats.org/officeDocument/2006/relationships/hyperlink" Target="https://www.worldometers.info/gdp/seychelles-gdp/" TargetMode="External"/><Relationship Id="rId228" Type="http://schemas.openxmlformats.org/officeDocument/2006/relationships/hyperlink" Target="https://www.worldometers.info/gdp/colombia-gdp/" TargetMode="External"/><Relationship Id="rId281" Type="http://schemas.openxmlformats.org/officeDocument/2006/relationships/hyperlink" Target="https://www.worldometers.info/gdp/libya-gdp/" TargetMode="External"/><Relationship Id="rId337" Type="http://schemas.openxmlformats.org/officeDocument/2006/relationships/hyperlink" Target="https://www.worldometers.info/gdp/fiji-gdp/" TargetMode="External"/><Relationship Id="rId34" Type="http://schemas.openxmlformats.org/officeDocument/2006/relationships/hyperlink" Target="https://www.worldometers.info/gdp/ireland-gdp/" TargetMode="External"/><Relationship Id="rId76" Type="http://schemas.openxmlformats.org/officeDocument/2006/relationships/hyperlink" Target="https://www.worldometers.info/gdp/costa-rica-gdp/" TargetMode="External"/><Relationship Id="rId141" Type="http://schemas.openxmlformats.org/officeDocument/2006/relationships/hyperlink" Target="https://www.worldometers.info/gdp/haiti-gdp/" TargetMode="External"/><Relationship Id="rId379" Type="http://schemas.openxmlformats.org/officeDocument/2006/relationships/hyperlink" Target="https://www.worldometers.info/gdp/tuvalu-gdp/" TargetMode="External"/><Relationship Id="rId7" Type="http://schemas.openxmlformats.org/officeDocument/2006/relationships/hyperlink" Target="https://www.worldometers.info/gdp/france-gdp/" TargetMode="External"/><Relationship Id="rId183" Type="http://schemas.openxmlformats.org/officeDocument/2006/relationships/hyperlink" Target="https://www.worldometers.info/gdp/dominica-gdp/" TargetMode="External"/><Relationship Id="rId239" Type="http://schemas.openxmlformats.org/officeDocument/2006/relationships/hyperlink" Target="https://www.worldometers.info/gdp/peru-gdp/" TargetMode="External"/><Relationship Id="rId250" Type="http://schemas.openxmlformats.org/officeDocument/2006/relationships/hyperlink" Target="https://www.worldometers.info/gdp/ukraine-gdp/" TargetMode="External"/><Relationship Id="rId292" Type="http://schemas.openxmlformats.org/officeDocument/2006/relationships/hyperlink" Target="https://www.worldometers.info/gdp/nepal-gdp/" TargetMode="External"/><Relationship Id="rId306" Type="http://schemas.openxmlformats.org/officeDocument/2006/relationships/hyperlink" Target="https://www.worldometers.info/gdp/mali-gdp/" TargetMode="External"/><Relationship Id="rId45" Type="http://schemas.openxmlformats.org/officeDocument/2006/relationships/hyperlink" Target="https://www.worldometers.info/gdp/vietnam-gdp/" TargetMode="External"/><Relationship Id="rId87" Type="http://schemas.openxmlformats.org/officeDocument/2006/relationships/hyperlink" Target="https://www.worldometers.info/gdp/azerbaijan-gdp/" TargetMode="External"/><Relationship Id="rId110" Type="http://schemas.openxmlformats.org/officeDocument/2006/relationships/hyperlink" Target="https://www.worldometers.info/gdp/zimbabwe-gdp/" TargetMode="External"/><Relationship Id="rId348" Type="http://schemas.openxmlformats.org/officeDocument/2006/relationships/hyperlink" Target="https://www.worldometers.info/gdp/andorra-gdp/" TargetMode="External"/><Relationship Id="rId152" Type="http://schemas.openxmlformats.org/officeDocument/2006/relationships/hyperlink" Target="https://www.worldometers.info/gdp/togo-gdp/" TargetMode="External"/><Relationship Id="rId194" Type="http://schemas.openxmlformats.org/officeDocument/2006/relationships/hyperlink" Target="https://www.worldometers.info/gdp/germany-gdp/" TargetMode="External"/><Relationship Id="rId208" Type="http://schemas.openxmlformats.org/officeDocument/2006/relationships/hyperlink" Target="https://www.worldometers.info/gdp/netherlands-gdp/" TargetMode="External"/><Relationship Id="rId261" Type="http://schemas.openxmlformats.org/officeDocument/2006/relationships/hyperlink" Target="https://www.worldometers.info/gdp/myanmar-gdp/" TargetMode="External"/><Relationship Id="rId14" Type="http://schemas.openxmlformats.org/officeDocument/2006/relationships/hyperlink" Target="https://www.worldometers.info/gdp/spain-gdp/" TargetMode="External"/><Relationship Id="rId56" Type="http://schemas.openxmlformats.org/officeDocument/2006/relationships/hyperlink" Target="https://www.worldometers.info/gdp/hungary-gdp/" TargetMode="External"/><Relationship Id="rId317" Type="http://schemas.openxmlformats.org/officeDocument/2006/relationships/hyperlink" Target="https://www.worldometers.info/gdp/burkina-faso-gdp/" TargetMode="External"/><Relationship Id="rId359" Type="http://schemas.openxmlformats.org/officeDocument/2006/relationships/hyperlink" Target="https://www.worldometers.info/gdp/northern-mariana-islands-gdp/" TargetMode="External"/><Relationship Id="rId98" Type="http://schemas.openxmlformats.org/officeDocument/2006/relationships/hyperlink" Target="https://www.worldometers.info/gdp/yemen-gdp/" TargetMode="External"/><Relationship Id="rId121" Type="http://schemas.openxmlformats.org/officeDocument/2006/relationships/hyperlink" Target="https://www.worldometers.info/gdp/state-of-palestine-gdp/" TargetMode="External"/><Relationship Id="rId163" Type="http://schemas.openxmlformats.org/officeDocument/2006/relationships/hyperlink" Target="https://www.worldometers.info/gdp/lesotho-gdp/" TargetMode="External"/><Relationship Id="rId219" Type="http://schemas.openxmlformats.org/officeDocument/2006/relationships/hyperlink" Target="https://www.worldometers.info/gdp/united-arab-emirates-gdp/" TargetMode="External"/><Relationship Id="rId370" Type="http://schemas.openxmlformats.org/officeDocument/2006/relationships/hyperlink" Target="https://www.worldometers.info/gdp/saint-vincent-and-the-grenadines-gdp/" TargetMode="External"/><Relationship Id="rId230" Type="http://schemas.openxmlformats.org/officeDocument/2006/relationships/hyperlink" Target="https://www.worldometers.info/gdp/pakistan-gdp/" TargetMode="External"/><Relationship Id="rId25" Type="http://schemas.openxmlformats.org/officeDocument/2006/relationships/hyperlink" Target="https://www.worldometers.info/gdp/thailand-gdp/" TargetMode="External"/><Relationship Id="rId67" Type="http://schemas.openxmlformats.org/officeDocument/2006/relationships/hyperlink" Target="https://www.worldometers.info/gdp/kenya-gdp/" TargetMode="External"/><Relationship Id="rId272" Type="http://schemas.openxmlformats.org/officeDocument/2006/relationships/hyperlink" Target="https://www.worldometers.info/gdp/china-macao-sar-gdp/" TargetMode="External"/><Relationship Id="rId328" Type="http://schemas.openxmlformats.org/officeDocument/2006/relationships/hyperlink" Target="https://www.worldometers.info/gdp/rwanda-gdp/" TargetMode="External"/><Relationship Id="rId132" Type="http://schemas.openxmlformats.org/officeDocument/2006/relationships/hyperlink" Target="https://www.worldometers.info/gdp/armenia-gdp/" TargetMode="External"/><Relationship Id="rId174" Type="http://schemas.openxmlformats.org/officeDocument/2006/relationships/hyperlink" Target="https://www.worldometers.info/gdp/guinea-bissau-gdp/" TargetMode="External"/><Relationship Id="rId241" Type="http://schemas.openxmlformats.org/officeDocument/2006/relationships/hyperlink" Target="https://www.worldometers.info/gdp/greece-gdp/" TargetMode="External"/><Relationship Id="rId36" Type="http://schemas.openxmlformats.org/officeDocument/2006/relationships/hyperlink" Target="https://www.worldometers.info/gdp/singapore-gdp/" TargetMode="External"/><Relationship Id="rId283" Type="http://schemas.openxmlformats.org/officeDocument/2006/relationships/hyperlink" Target="https://www.worldometers.info/gdp/democratic-republic-of-the-congo-gdp/" TargetMode="External"/><Relationship Id="rId339" Type="http://schemas.openxmlformats.org/officeDocument/2006/relationships/hyperlink" Target="https://www.worldometers.info/gdp/maldives-gdp/" TargetMode="External"/><Relationship Id="rId78" Type="http://schemas.openxmlformats.org/officeDocument/2006/relationships/hyperlink" Target="https://www.worldometers.info/gdp/croatia-gdp/" TargetMode="External"/><Relationship Id="rId101" Type="http://schemas.openxmlformats.org/officeDocument/2006/relationships/hyperlink" Target="https://www.worldometers.info/gdp/uganda-gdp/" TargetMode="External"/><Relationship Id="rId143" Type="http://schemas.openxmlformats.org/officeDocument/2006/relationships/hyperlink" Target="https://www.worldometers.info/gdp/niger-gdp/" TargetMode="External"/><Relationship Id="rId185" Type="http://schemas.openxmlformats.org/officeDocument/2006/relationships/hyperlink" Target="https://www.worldometers.info/gdp/sao-tome-and-principe-gdp/" TargetMode="External"/><Relationship Id="rId350" Type="http://schemas.openxmlformats.org/officeDocument/2006/relationships/hyperlink" Target="https://www.worldometers.info/gdp/timor-leste-gdp/" TargetMode="External"/><Relationship Id="rId9" Type="http://schemas.openxmlformats.org/officeDocument/2006/relationships/hyperlink" Target="https://www.worldometers.info/gdp/italy-gdp/" TargetMode="External"/><Relationship Id="rId210" Type="http://schemas.openxmlformats.org/officeDocument/2006/relationships/hyperlink" Target="https://www.worldometers.info/gdp/switzerland-gdp/" TargetMode="External"/><Relationship Id="rId26" Type="http://schemas.openxmlformats.org/officeDocument/2006/relationships/hyperlink" Target="https://www.worldometers.info/gdp/iran-gdp/" TargetMode="External"/><Relationship Id="rId231" Type="http://schemas.openxmlformats.org/officeDocument/2006/relationships/hyperlink" Target="https://www.worldometers.info/gdp/chile-gdp/" TargetMode="External"/><Relationship Id="rId252" Type="http://schemas.openxmlformats.org/officeDocument/2006/relationships/hyperlink" Target="https://www.worldometers.info/gdp/ecuador-gdp/" TargetMode="External"/><Relationship Id="rId273" Type="http://schemas.openxmlformats.org/officeDocument/2006/relationships/hyperlink" Target="https://www.worldometers.info/gdp/uzbekistan-gdp/" TargetMode="External"/><Relationship Id="rId294" Type="http://schemas.openxmlformats.org/officeDocument/2006/relationships/hyperlink" Target="https://www.worldometers.info/gdp/iceland-gdp/" TargetMode="External"/><Relationship Id="rId308" Type="http://schemas.openxmlformats.org/officeDocument/2006/relationships/hyperlink" Target="https://www.worldometers.info/gdp/gabon-gdp/" TargetMode="External"/><Relationship Id="rId329" Type="http://schemas.openxmlformats.org/officeDocument/2006/relationships/hyperlink" Target="https://www.worldometers.info/gdp/congo-gdp/" TargetMode="External"/><Relationship Id="rId47" Type="http://schemas.openxmlformats.org/officeDocument/2006/relationships/hyperlink" Target="https://www.worldometers.info/gdp/czechia-gdp/" TargetMode="External"/><Relationship Id="rId68" Type="http://schemas.openxmlformats.org/officeDocument/2006/relationships/hyperlink" Target="https://www.worldometers.info/gdp/dominican-republic-gdp/" TargetMode="External"/><Relationship Id="rId89" Type="http://schemas.openxmlformats.org/officeDocument/2006/relationships/hyperlink" Target="https://www.worldometers.info/gdp/tunisia-gdp/" TargetMode="External"/><Relationship Id="rId112" Type="http://schemas.openxmlformats.org/officeDocument/2006/relationships/hyperlink" Target="https://www.worldometers.info/gdp/papua-new-guinea-gdp/" TargetMode="External"/><Relationship Id="rId133" Type="http://schemas.openxmlformats.org/officeDocument/2006/relationships/hyperlink" Target="https://www.worldometers.info/gdp/madagascar-gdp/" TargetMode="External"/><Relationship Id="rId154" Type="http://schemas.openxmlformats.org/officeDocument/2006/relationships/hyperlink" Target="https://www.worldometers.info/gdp/swaziland-gdp/" TargetMode="External"/><Relationship Id="rId175" Type="http://schemas.openxmlformats.org/officeDocument/2006/relationships/hyperlink" Target="https://www.worldometers.info/gdp/solomon-islands-gdp/" TargetMode="External"/><Relationship Id="rId340" Type="http://schemas.openxmlformats.org/officeDocument/2006/relationships/hyperlink" Target="https://www.worldometers.info/gdp/montenegro-gdp/" TargetMode="External"/><Relationship Id="rId361" Type="http://schemas.openxmlformats.org/officeDocument/2006/relationships/hyperlink" Target="https://www.worldometers.info/gdp/seychelles-gdp/" TargetMode="External"/><Relationship Id="rId196" Type="http://schemas.openxmlformats.org/officeDocument/2006/relationships/hyperlink" Target="https://www.worldometers.info/gdp/uk-gdp/" TargetMode="External"/><Relationship Id="rId200" Type="http://schemas.openxmlformats.org/officeDocument/2006/relationships/hyperlink" Target="https://www.worldometers.info/gdp/canada-gdp/" TargetMode="External"/><Relationship Id="rId16" Type="http://schemas.openxmlformats.org/officeDocument/2006/relationships/hyperlink" Target="https://www.worldometers.info/gdp/indonesia-gdp/" TargetMode="External"/><Relationship Id="rId221" Type="http://schemas.openxmlformats.org/officeDocument/2006/relationships/hyperlink" Target="https://www.worldometers.info/gdp/israel-gdp/" TargetMode="External"/><Relationship Id="rId242" Type="http://schemas.openxmlformats.org/officeDocument/2006/relationships/hyperlink" Target="https://www.worldometers.info/gdp/iraq-gdp/" TargetMode="External"/><Relationship Id="rId263" Type="http://schemas.openxmlformats.org/officeDocument/2006/relationships/hyperlink" Target="https://www.worldometers.info/gdp/panama-gdp/" TargetMode="External"/><Relationship Id="rId284" Type="http://schemas.openxmlformats.org/officeDocument/2006/relationships/hyperlink" Target="https://www.worldometers.info/gdp/bolivia-gdp/" TargetMode="External"/><Relationship Id="rId319" Type="http://schemas.openxmlformats.org/officeDocument/2006/relationships/hyperlink" Target="https://www.worldometers.info/gdp/bahamas-gdp/" TargetMode="External"/><Relationship Id="rId37" Type="http://schemas.openxmlformats.org/officeDocument/2006/relationships/hyperlink" Target="https://www.worldometers.info/gdp/malaysia-gdp/" TargetMode="External"/><Relationship Id="rId58" Type="http://schemas.openxmlformats.org/officeDocument/2006/relationships/hyperlink" Target="https://www.worldometers.info/gdp/kuwait-gdp/" TargetMode="External"/><Relationship Id="rId79" Type="http://schemas.openxmlformats.org/officeDocument/2006/relationships/hyperlink" Target="https://www.worldometers.info/gdp/belarus-gdp/" TargetMode="External"/><Relationship Id="rId102" Type="http://schemas.openxmlformats.org/officeDocument/2006/relationships/hyperlink" Target="https://www.worldometers.info/gdp/zambia-gdp/" TargetMode="External"/><Relationship Id="rId123" Type="http://schemas.openxmlformats.org/officeDocument/2006/relationships/hyperlink" Target="https://www.worldometers.info/gdp/mauritius-gdp/" TargetMode="External"/><Relationship Id="rId144" Type="http://schemas.openxmlformats.org/officeDocument/2006/relationships/hyperlink" Target="https://www.worldometers.info/gdp/kyrgyzstan-gdp/" TargetMode="External"/><Relationship Id="rId330" Type="http://schemas.openxmlformats.org/officeDocument/2006/relationships/hyperlink" Target="https://www.worldometers.info/gdp/haiti-gdp/" TargetMode="External"/><Relationship Id="rId90" Type="http://schemas.openxmlformats.org/officeDocument/2006/relationships/hyperlink" Target="https://www.worldometers.info/gdp/paraguay-gdp/" TargetMode="External"/><Relationship Id="rId165" Type="http://schemas.openxmlformats.org/officeDocument/2006/relationships/hyperlink" Target="https://www.worldometers.info/gdp/central-african-republic-gdp/" TargetMode="External"/><Relationship Id="rId186" Type="http://schemas.openxmlformats.org/officeDocument/2006/relationships/hyperlink" Target="https://www.worldometers.info/gdp/micronesia-gdp/" TargetMode="External"/><Relationship Id="rId351" Type="http://schemas.openxmlformats.org/officeDocument/2006/relationships/hyperlink" Target="https://www.worldometers.info/gdp/aruba-gdp/" TargetMode="External"/><Relationship Id="rId372" Type="http://schemas.openxmlformats.org/officeDocument/2006/relationships/hyperlink" Target="https://www.worldometers.info/gdp/dominica-gdp/" TargetMode="External"/><Relationship Id="rId211" Type="http://schemas.openxmlformats.org/officeDocument/2006/relationships/hyperlink" Target="https://www.worldometers.info/gdp/argentina-gdp/" TargetMode="External"/><Relationship Id="rId232" Type="http://schemas.openxmlformats.org/officeDocument/2006/relationships/hyperlink" Target="https://www.worldometers.info/gdp/finland-gdp/" TargetMode="External"/><Relationship Id="rId253" Type="http://schemas.openxmlformats.org/officeDocument/2006/relationships/hyperlink" Target="https://www.worldometers.info/gdp/cuba-gdp/" TargetMode="External"/><Relationship Id="rId274" Type="http://schemas.openxmlformats.org/officeDocument/2006/relationships/hyperlink" Target="https://www.worldometers.info/gdp/slovenia-gdp/" TargetMode="External"/><Relationship Id="rId295" Type="http://schemas.openxmlformats.org/officeDocument/2006/relationships/hyperlink" Target="https://www.worldometers.info/gdp/honduras-gdp/" TargetMode="External"/><Relationship Id="rId309" Type="http://schemas.openxmlformats.org/officeDocument/2006/relationships/hyperlink" Target="https://www.worldometers.info/gdp/jamaica-gdp/" TargetMode="External"/><Relationship Id="rId27" Type="http://schemas.openxmlformats.org/officeDocument/2006/relationships/hyperlink" Target="https://www.worldometers.info/gdp/austria-gdp/" TargetMode="External"/><Relationship Id="rId48" Type="http://schemas.openxmlformats.org/officeDocument/2006/relationships/hyperlink" Target="https://www.worldometers.info/gdp/romania-gdp/" TargetMode="External"/><Relationship Id="rId69" Type="http://schemas.openxmlformats.org/officeDocument/2006/relationships/hyperlink" Target="https://www.worldometers.info/gdp/guatemala-gdp/" TargetMode="External"/><Relationship Id="rId113" Type="http://schemas.openxmlformats.org/officeDocument/2006/relationships/hyperlink" Target="https://www.worldometers.info/gdp/afghanistan-gdp/" TargetMode="External"/><Relationship Id="rId134" Type="http://schemas.openxmlformats.org/officeDocument/2006/relationships/hyperlink" Target="https://www.worldometers.info/gdp/mongolia-gdp/" TargetMode="External"/><Relationship Id="rId320" Type="http://schemas.openxmlformats.org/officeDocument/2006/relationships/hyperlink" Target="https://www.worldometers.info/gdp/brunei-darussalam-gdp/" TargetMode="External"/><Relationship Id="rId80" Type="http://schemas.openxmlformats.org/officeDocument/2006/relationships/hyperlink" Target="https://www.worldometers.info/gdp/lebanon-gdp/" TargetMode="External"/><Relationship Id="rId155" Type="http://schemas.openxmlformats.org/officeDocument/2006/relationships/hyperlink" Target="https://www.worldometers.info/gdp/sierra-leone-gdp/" TargetMode="External"/><Relationship Id="rId176" Type="http://schemas.openxmlformats.org/officeDocument/2006/relationships/hyperlink" Target="https://www.worldometers.info/gdp/grenada-gdp/" TargetMode="External"/><Relationship Id="rId197" Type="http://schemas.openxmlformats.org/officeDocument/2006/relationships/hyperlink" Target="https://www.worldometers.info/gdp/france-gdp/" TargetMode="External"/><Relationship Id="rId341" Type="http://schemas.openxmlformats.org/officeDocument/2006/relationships/hyperlink" Target="https://www.worldometers.info/gdp/togo-gdp/" TargetMode="External"/><Relationship Id="rId362" Type="http://schemas.openxmlformats.org/officeDocument/2006/relationships/hyperlink" Target="https://www.worldometers.info/gdp/gambia-gdp/" TargetMode="External"/><Relationship Id="rId201" Type="http://schemas.openxmlformats.org/officeDocument/2006/relationships/hyperlink" Target="https://www.worldometers.info/gdp/russia-gdp/" TargetMode="External"/><Relationship Id="rId222" Type="http://schemas.openxmlformats.org/officeDocument/2006/relationships/hyperlink" Target="https://www.worldometers.info/gdp/south-africa-gdp/" TargetMode="External"/><Relationship Id="rId243" Type="http://schemas.openxmlformats.org/officeDocument/2006/relationships/hyperlink" Target="https://www.worldometers.info/gdp/algeria-gdp/" TargetMode="External"/><Relationship Id="rId264" Type="http://schemas.openxmlformats.org/officeDocument/2006/relationships/hyperlink" Target="https://www.worldometers.info/gdp/ghana-gdp/" TargetMode="External"/><Relationship Id="rId285" Type="http://schemas.openxmlformats.org/officeDocument/2006/relationships/hyperlink" Target="https://www.worldometers.info/gdp/bahrain-gdp/" TargetMode="External"/><Relationship Id="rId17" Type="http://schemas.openxmlformats.org/officeDocument/2006/relationships/hyperlink" Target="https://www.worldometers.info/gdp/turkey-gdp/" TargetMode="External"/><Relationship Id="rId38" Type="http://schemas.openxmlformats.org/officeDocument/2006/relationships/hyperlink" Target="https://www.worldometers.info/gdp/colombia-gdp/" TargetMode="External"/><Relationship Id="rId59" Type="http://schemas.openxmlformats.org/officeDocument/2006/relationships/hyperlink" Target="https://www.worldometers.info/gdp/sudan-gdp/" TargetMode="External"/><Relationship Id="rId103" Type="http://schemas.openxmlformats.org/officeDocument/2006/relationships/hyperlink" Target="https://www.worldometers.info/gdp/nepal-gdp/" TargetMode="External"/><Relationship Id="rId124" Type="http://schemas.openxmlformats.org/officeDocument/2006/relationships/hyperlink" Target="https://www.worldometers.info/gdp/namibia-gdp/" TargetMode="External"/><Relationship Id="rId310" Type="http://schemas.openxmlformats.org/officeDocument/2006/relationships/hyperlink" Target="https://www.worldometers.info/gdp/state-of-palestine-gdp/" TargetMode="External"/><Relationship Id="rId70" Type="http://schemas.openxmlformats.org/officeDocument/2006/relationships/hyperlink" Target="https://www.worldometers.info/gdp/oman-gdp/" TargetMode="External"/><Relationship Id="rId91" Type="http://schemas.openxmlformats.org/officeDocument/2006/relationships/hyperlink" Target="https://www.worldometers.info/gdp/libya-gdp/" TargetMode="External"/><Relationship Id="rId145" Type="http://schemas.openxmlformats.org/officeDocument/2006/relationships/hyperlink" Target="https://www.worldometers.info/gdp/tajikistan-gdp/" TargetMode="External"/><Relationship Id="rId166" Type="http://schemas.openxmlformats.org/officeDocument/2006/relationships/hyperlink" Target="https://www.worldometers.info/gdp/belize-gdp/" TargetMode="External"/><Relationship Id="rId187" Type="http://schemas.openxmlformats.org/officeDocument/2006/relationships/hyperlink" Target="https://www.worldometers.info/gdp/palau-gdp/" TargetMode="External"/><Relationship Id="rId331" Type="http://schemas.openxmlformats.org/officeDocument/2006/relationships/hyperlink" Target="https://www.worldometers.info/gdp/moldova-gdp/" TargetMode="External"/><Relationship Id="rId352" Type="http://schemas.openxmlformats.org/officeDocument/2006/relationships/hyperlink" Target="https://www.worldometers.info/gdp/lesotho-gdp/" TargetMode="External"/><Relationship Id="rId373" Type="http://schemas.openxmlformats.org/officeDocument/2006/relationships/hyperlink" Target="https://www.worldometers.info/gdp/tonga-gdp/" TargetMode="External"/><Relationship Id="rId1" Type="http://schemas.openxmlformats.org/officeDocument/2006/relationships/hyperlink" Target="https://www.worldometers.info/gdp/us-gdp/" TargetMode="External"/><Relationship Id="rId212" Type="http://schemas.openxmlformats.org/officeDocument/2006/relationships/hyperlink" Target="https://www.worldometers.info/gdp/sweden-gdp/" TargetMode="External"/><Relationship Id="rId233" Type="http://schemas.openxmlformats.org/officeDocument/2006/relationships/hyperlink" Target="https://www.worldometers.info/gdp/bangladesh-gdp/" TargetMode="External"/><Relationship Id="rId254" Type="http://schemas.openxmlformats.org/officeDocument/2006/relationships/hyperlink" Target="https://www.worldometers.info/gdp/slovakia-gdp/" TargetMode="External"/><Relationship Id="rId28" Type="http://schemas.openxmlformats.org/officeDocument/2006/relationships/hyperlink" Target="https://www.worldometers.info/gdp/norway-gdp/" TargetMode="External"/><Relationship Id="rId49" Type="http://schemas.openxmlformats.org/officeDocument/2006/relationships/hyperlink" Target="https://www.worldometers.info/gdp/peru-gdp/" TargetMode="External"/><Relationship Id="rId114" Type="http://schemas.openxmlformats.org/officeDocument/2006/relationships/hyperlink" Target="https://www.worldometers.info/gdp/bosnia-and-herzegovina-gdp/" TargetMode="External"/><Relationship Id="rId275" Type="http://schemas.openxmlformats.org/officeDocument/2006/relationships/hyperlink" Target="https://www.worldometers.info/gdp/lithuania-gdp/" TargetMode="External"/><Relationship Id="rId296" Type="http://schemas.openxmlformats.org/officeDocument/2006/relationships/hyperlink" Target="https://www.worldometers.info/gdp/cambodia-gdp/" TargetMode="External"/><Relationship Id="rId300" Type="http://schemas.openxmlformats.org/officeDocument/2006/relationships/hyperlink" Target="https://www.worldometers.info/gdp/senegal-gdp/" TargetMode="External"/><Relationship Id="rId60" Type="http://schemas.openxmlformats.org/officeDocument/2006/relationships/hyperlink" Target="https://www.worldometers.info/gdp/ukraine-gdp/" TargetMode="External"/><Relationship Id="rId81" Type="http://schemas.openxmlformats.org/officeDocument/2006/relationships/hyperlink" Target="https://www.worldometers.info/gdp/tanzania-gdp/" TargetMode="External"/><Relationship Id="rId135" Type="http://schemas.openxmlformats.org/officeDocument/2006/relationships/hyperlink" Target="https://www.worldometers.info/gdp/north-macedonia-gdp/" TargetMode="External"/><Relationship Id="rId156" Type="http://schemas.openxmlformats.org/officeDocument/2006/relationships/hyperlink" Target="https://www.worldometers.info/gdp/guyana-gdp/" TargetMode="External"/><Relationship Id="rId177" Type="http://schemas.openxmlformats.org/officeDocument/2006/relationships/hyperlink" Target="https://www.worldometers.info/gdp/comoros-gdp/" TargetMode="External"/><Relationship Id="rId198" Type="http://schemas.openxmlformats.org/officeDocument/2006/relationships/hyperlink" Target="https://www.worldometers.info/gdp/brazil-gdp/" TargetMode="External"/><Relationship Id="rId321" Type="http://schemas.openxmlformats.org/officeDocument/2006/relationships/hyperlink" Target="https://www.worldometers.info/gdp/armenia-gdp/" TargetMode="External"/><Relationship Id="rId342" Type="http://schemas.openxmlformats.org/officeDocument/2006/relationships/hyperlink" Target="https://www.worldometers.info/gdp/barbados-gdp/" TargetMode="External"/><Relationship Id="rId363" Type="http://schemas.openxmlformats.org/officeDocument/2006/relationships/hyperlink" Target="https://www.worldometers.info/gdp/guinea-bissau-gdp/" TargetMode="External"/><Relationship Id="rId202" Type="http://schemas.openxmlformats.org/officeDocument/2006/relationships/hyperlink" Target="https://www.worldometers.info/gdp/south-korea-gdp/" TargetMode="External"/><Relationship Id="rId223" Type="http://schemas.openxmlformats.org/officeDocument/2006/relationships/hyperlink" Target="https://www.worldometers.info/gdp/china-hong-kong-sar-gdp/" TargetMode="External"/><Relationship Id="rId244" Type="http://schemas.openxmlformats.org/officeDocument/2006/relationships/hyperlink" Target="https://www.worldometers.info/gdp/qatar-gdp/" TargetMode="External"/><Relationship Id="rId18" Type="http://schemas.openxmlformats.org/officeDocument/2006/relationships/hyperlink" Target="https://www.worldometers.info/gdp/netherlands-gdp/" TargetMode="External"/><Relationship Id="rId39" Type="http://schemas.openxmlformats.org/officeDocument/2006/relationships/hyperlink" Target="https://www.worldometers.info/gdp/philippines-gdp/" TargetMode="External"/><Relationship Id="rId265" Type="http://schemas.openxmlformats.org/officeDocument/2006/relationships/hyperlink" Target="https://www.worldometers.info/gdp/bulgaria-gdp/" TargetMode="External"/><Relationship Id="rId286" Type="http://schemas.openxmlformats.org/officeDocument/2006/relationships/hyperlink" Target="https://www.worldometers.info/gdp/cameroon-gdp/" TargetMode="External"/><Relationship Id="rId50" Type="http://schemas.openxmlformats.org/officeDocument/2006/relationships/hyperlink" Target="https://www.worldometers.info/gdp/new-zealand-gdp/" TargetMode="External"/><Relationship Id="rId104" Type="http://schemas.openxmlformats.org/officeDocument/2006/relationships/hyperlink" Target="https://www.worldometers.info/gdp/el-salvador-gdp/" TargetMode="External"/><Relationship Id="rId125" Type="http://schemas.openxmlformats.org/officeDocument/2006/relationships/hyperlink" Target="https://www.worldometers.info/gdp/albania-gdp/" TargetMode="External"/><Relationship Id="rId146" Type="http://schemas.openxmlformats.org/officeDocument/2006/relationships/hyperlink" Target="https://www.worldometers.info/gdp/malawi-gdp/" TargetMode="External"/><Relationship Id="rId167" Type="http://schemas.openxmlformats.org/officeDocument/2006/relationships/hyperlink" Target="https://www.worldometers.info/gdp/cabo-verde-gdp/" TargetMode="External"/><Relationship Id="rId188" Type="http://schemas.openxmlformats.org/officeDocument/2006/relationships/hyperlink" Target="https://www.worldometers.info/gdp/marshall-islands-gdp/" TargetMode="External"/><Relationship Id="rId311" Type="http://schemas.openxmlformats.org/officeDocument/2006/relationships/hyperlink" Target="https://www.worldometers.info/gdp/nicaragua-gdp/" TargetMode="External"/><Relationship Id="rId332" Type="http://schemas.openxmlformats.org/officeDocument/2006/relationships/hyperlink" Target="https://www.worldometers.info/gdp/niger-gdp/" TargetMode="External"/><Relationship Id="rId353" Type="http://schemas.openxmlformats.org/officeDocument/2006/relationships/hyperlink" Target="https://www.worldometers.info/gdp/bhutan-gdp/" TargetMode="External"/><Relationship Id="rId374" Type="http://schemas.openxmlformats.org/officeDocument/2006/relationships/hyperlink" Target="https://www.worldometers.info/gdp/sao-tome-and-principe-gdp/" TargetMode="External"/><Relationship Id="rId71" Type="http://schemas.openxmlformats.org/officeDocument/2006/relationships/hyperlink" Target="https://www.worldometers.info/gdp/myanmar-gdp/" TargetMode="External"/><Relationship Id="rId92" Type="http://schemas.openxmlformats.org/officeDocument/2006/relationships/hyperlink" Target="https://www.worldometers.info/gdp/turkmenistan-gdp/" TargetMode="External"/><Relationship Id="rId213" Type="http://schemas.openxmlformats.org/officeDocument/2006/relationships/hyperlink" Target="https://www.worldometers.info/gdp/poland-gdp/" TargetMode="External"/><Relationship Id="rId234" Type="http://schemas.openxmlformats.org/officeDocument/2006/relationships/hyperlink" Target="https://www.worldometers.info/gdp/egypt-gdp/" TargetMode="External"/><Relationship Id="rId2" Type="http://schemas.openxmlformats.org/officeDocument/2006/relationships/hyperlink" Target="https://www.worldometers.info/gdp/china-gdp/" TargetMode="External"/><Relationship Id="rId29" Type="http://schemas.openxmlformats.org/officeDocument/2006/relationships/hyperlink" Target="https://www.worldometers.info/gdp/united-arab-emirates-gdp/" TargetMode="External"/><Relationship Id="rId255" Type="http://schemas.openxmlformats.org/officeDocument/2006/relationships/hyperlink" Target="https://www.worldometers.info/gdp/sri-lanka-gdp/" TargetMode="External"/><Relationship Id="rId276" Type="http://schemas.openxmlformats.org/officeDocument/2006/relationships/hyperlink" Target="https://www.worldometers.info/gdp/serbia-gdp/" TargetMode="External"/><Relationship Id="rId297" Type="http://schemas.openxmlformats.org/officeDocument/2006/relationships/hyperlink" Target="https://www.worldometers.info/gdp/trinidad-and-tobago-gdp/" TargetMode="External"/><Relationship Id="rId40" Type="http://schemas.openxmlformats.org/officeDocument/2006/relationships/hyperlink" Target="https://www.worldometers.info/gdp/pakistan-gdp/" TargetMode="External"/><Relationship Id="rId115" Type="http://schemas.openxmlformats.org/officeDocument/2006/relationships/hyperlink" Target="https://www.worldometers.info/gdp/botswana-gdp/" TargetMode="External"/><Relationship Id="rId136" Type="http://schemas.openxmlformats.org/officeDocument/2006/relationships/hyperlink" Target="https://www.worldometers.info/gdp/guinea-gdp/" TargetMode="External"/><Relationship Id="rId157" Type="http://schemas.openxmlformats.org/officeDocument/2006/relationships/hyperlink" Target="https://www.worldometers.info/gdp/liberia-gdp/" TargetMode="External"/><Relationship Id="rId178" Type="http://schemas.openxmlformats.org/officeDocument/2006/relationships/hyperlink" Target="https://www.worldometers.info/gdp/saint-kitts-and-nevis-gdp/" TargetMode="External"/><Relationship Id="rId301" Type="http://schemas.openxmlformats.org/officeDocument/2006/relationships/hyperlink" Target="https://www.worldometers.info/gdp/papua-new-guinea-gdp/" TargetMode="External"/><Relationship Id="rId322" Type="http://schemas.openxmlformats.org/officeDocument/2006/relationships/hyperlink" Target="https://www.worldometers.info/gdp/madagascar-gdp/" TargetMode="External"/><Relationship Id="rId343" Type="http://schemas.openxmlformats.org/officeDocument/2006/relationships/hyperlink" Target="https://www.worldometers.info/gdp/swaziland-gdp/" TargetMode="External"/><Relationship Id="rId364" Type="http://schemas.openxmlformats.org/officeDocument/2006/relationships/hyperlink" Target="https://www.worldometers.info/gdp/solomon-islands-gdp/" TargetMode="External"/><Relationship Id="rId61" Type="http://schemas.openxmlformats.org/officeDocument/2006/relationships/hyperlink" Target="https://www.worldometers.info/gdp/morocco-gdp/" TargetMode="External"/><Relationship Id="rId82" Type="http://schemas.openxmlformats.org/officeDocument/2006/relationships/hyperlink" Target="https://www.worldometers.info/gdp/china-macao-sar-gdp/" TargetMode="External"/><Relationship Id="rId199" Type="http://schemas.openxmlformats.org/officeDocument/2006/relationships/hyperlink" Target="https://www.worldometers.info/gdp/italy-gdp/" TargetMode="External"/><Relationship Id="rId203" Type="http://schemas.openxmlformats.org/officeDocument/2006/relationships/hyperlink" Target="https://www.worldometers.info/gdp/australia-gdp/" TargetMode="External"/><Relationship Id="rId19" Type="http://schemas.openxmlformats.org/officeDocument/2006/relationships/hyperlink" Target="https://www.worldometers.info/gdp/saudi-arabia-gdp/" TargetMode="External"/><Relationship Id="rId224" Type="http://schemas.openxmlformats.org/officeDocument/2006/relationships/hyperlink" Target="https://www.worldometers.info/gdp/ireland-gdp/" TargetMode="External"/><Relationship Id="rId245" Type="http://schemas.openxmlformats.org/officeDocument/2006/relationships/hyperlink" Target="https://www.worldometers.info/gdp/kazakhstan-gdp/" TargetMode="External"/><Relationship Id="rId266" Type="http://schemas.openxmlformats.org/officeDocument/2006/relationships/hyperlink" Target="https://www.worldometers.info/gdp/costa-rica-gdp/" TargetMode="External"/><Relationship Id="rId287" Type="http://schemas.openxmlformats.org/officeDocument/2006/relationships/hyperlink" Target="https://www.worldometers.info/gdp/yemen-gdp/" TargetMode="External"/><Relationship Id="rId30" Type="http://schemas.openxmlformats.org/officeDocument/2006/relationships/hyperlink" Target="https://www.worldometers.info/gdp/nigeria-gdp/" TargetMode="External"/><Relationship Id="rId105" Type="http://schemas.openxmlformats.org/officeDocument/2006/relationships/hyperlink" Target="https://www.worldometers.info/gdp/iceland-gdp/" TargetMode="External"/><Relationship Id="rId126" Type="http://schemas.openxmlformats.org/officeDocument/2006/relationships/hyperlink" Target="https://www.worldometers.info/gdp/mozambique-gdp/" TargetMode="External"/><Relationship Id="rId147" Type="http://schemas.openxmlformats.org/officeDocument/2006/relationships/hyperlink" Target="https://www.worldometers.info/gdp/guam-gdp/" TargetMode="External"/><Relationship Id="rId168" Type="http://schemas.openxmlformats.org/officeDocument/2006/relationships/hyperlink" Target="https://www.worldometers.info/gdp/saint-lucia-gdp/" TargetMode="External"/><Relationship Id="rId312" Type="http://schemas.openxmlformats.org/officeDocument/2006/relationships/hyperlink" Target="https://www.worldometers.info/gdp/mauritius-gdp/" TargetMode="External"/><Relationship Id="rId333" Type="http://schemas.openxmlformats.org/officeDocument/2006/relationships/hyperlink" Target="https://www.worldometers.info/gdp/kyrgyzstan-gdp/" TargetMode="External"/><Relationship Id="rId354" Type="http://schemas.openxmlformats.org/officeDocument/2006/relationships/hyperlink" Target="https://www.worldometers.info/gdp/central-african-republic-gdp/" TargetMode="External"/><Relationship Id="rId51" Type="http://schemas.openxmlformats.org/officeDocument/2006/relationships/hyperlink" Target="https://www.worldometers.info/gdp/greece-gdp/" TargetMode="External"/><Relationship Id="rId72" Type="http://schemas.openxmlformats.org/officeDocument/2006/relationships/hyperlink" Target="https://www.worldometers.info/gdp/luxembourg-gdp/" TargetMode="External"/><Relationship Id="rId93" Type="http://schemas.openxmlformats.org/officeDocument/2006/relationships/hyperlink" Target="https://www.worldometers.info/gdp/democratic-republic-of-the-congo-gdp/" TargetMode="External"/><Relationship Id="rId189" Type="http://schemas.openxmlformats.org/officeDocument/2006/relationships/hyperlink" Target="https://www.worldometers.info/gdp/kiribati-gdp/" TargetMode="External"/><Relationship Id="rId375" Type="http://schemas.openxmlformats.org/officeDocument/2006/relationships/hyperlink" Target="https://www.worldometers.info/gdp/micronesia-gdp/" TargetMode="External"/><Relationship Id="rId3" Type="http://schemas.openxmlformats.org/officeDocument/2006/relationships/hyperlink" Target="https://www.worldometers.info/gdp/japan-gdp/" TargetMode="External"/><Relationship Id="rId214" Type="http://schemas.openxmlformats.org/officeDocument/2006/relationships/hyperlink" Target="https://www.worldometers.info/gdp/belgium-gdp/" TargetMode="External"/><Relationship Id="rId235" Type="http://schemas.openxmlformats.org/officeDocument/2006/relationships/hyperlink" Target="https://www.worldometers.info/gdp/vietnam-gdp/" TargetMode="External"/><Relationship Id="rId256" Type="http://schemas.openxmlformats.org/officeDocument/2006/relationships/hyperlink" Target="https://www.worldometers.info/gdp/ethiopia-gdp/" TargetMode="External"/><Relationship Id="rId277" Type="http://schemas.openxmlformats.org/officeDocument/2006/relationships/hyperlink" Target="https://www.worldometers.info/gdp/azerbaijan-gdp/" TargetMode="External"/><Relationship Id="rId298" Type="http://schemas.openxmlformats.org/officeDocument/2006/relationships/hyperlink" Target="https://www.worldometers.info/gdp/cyprus-gdp/" TargetMode="External"/><Relationship Id="rId116" Type="http://schemas.openxmlformats.org/officeDocument/2006/relationships/hyperlink" Target="https://www.worldometers.info/gdp/laos-gdp/" TargetMode="External"/><Relationship Id="rId137" Type="http://schemas.openxmlformats.org/officeDocument/2006/relationships/hyperlink" Target="https://www.worldometers.info/gdp/chad-gdp/" TargetMode="External"/><Relationship Id="rId158" Type="http://schemas.openxmlformats.org/officeDocument/2006/relationships/hyperlink" Target="https://www.worldometers.info/gdp/burundi-gdp/" TargetMode="External"/><Relationship Id="rId302" Type="http://schemas.openxmlformats.org/officeDocument/2006/relationships/hyperlink" Target="https://www.worldometers.info/gdp/afghanistan-gdp/" TargetMode="External"/><Relationship Id="rId323" Type="http://schemas.openxmlformats.org/officeDocument/2006/relationships/hyperlink" Target="https://www.worldometers.info/gdp/mongolia-gdp/" TargetMode="External"/><Relationship Id="rId344" Type="http://schemas.openxmlformats.org/officeDocument/2006/relationships/hyperlink" Target="https://www.worldometers.info/gdp/sierra-leone-gdp/" TargetMode="External"/><Relationship Id="rId20" Type="http://schemas.openxmlformats.org/officeDocument/2006/relationships/hyperlink" Target="https://www.worldometers.info/gdp/switzerland-gdp/" TargetMode="External"/><Relationship Id="rId41" Type="http://schemas.openxmlformats.org/officeDocument/2006/relationships/hyperlink" Target="https://www.worldometers.info/gdp/chile-gdp/" TargetMode="External"/><Relationship Id="rId62" Type="http://schemas.openxmlformats.org/officeDocument/2006/relationships/hyperlink" Target="https://www.worldometers.info/gdp/ecuador-gdp/" TargetMode="External"/><Relationship Id="rId83" Type="http://schemas.openxmlformats.org/officeDocument/2006/relationships/hyperlink" Target="https://www.worldometers.info/gdp/uzbekistan-gdp/" TargetMode="External"/><Relationship Id="rId179" Type="http://schemas.openxmlformats.org/officeDocument/2006/relationships/hyperlink" Target="https://www.worldometers.info/gdp/vanuatu-gdp/" TargetMode="External"/><Relationship Id="rId365" Type="http://schemas.openxmlformats.org/officeDocument/2006/relationships/hyperlink" Target="https://www.worldometers.info/gdp/grenada-gdp/" TargetMode="External"/><Relationship Id="rId190" Type="http://schemas.openxmlformats.org/officeDocument/2006/relationships/hyperlink" Target="https://www.worldometers.info/gdp/tuvalu-gdp/" TargetMode="External"/><Relationship Id="rId204" Type="http://schemas.openxmlformats.org/officeDocument/2006/relationships/hyperlink" Target="https://www.worldometers.info/gdp/spain-gdp/" TargetMode="External"/><Relationship Id="rId225" Type="http://schemas.openxmlformats.org/officeDocument/2006/relationships/hyperlink" Target="https://www.worldometers.info/gdp/denmark-gdp/" TargetMode="External"/><Relationship Id="rId246" Type="http://schemas.openxmlformats.org/officeDocument/2006/relationships/hyperlink" Target="https://www.worldometers.info/gdp/hungary-gdp/" TargetMode="External"/><Relationship Id="rId267" Type="http://schemas.openxmlformats.org/officeDocument/2006/relationships/hyperlink" Target="https://www.worldometers.info/gdp/uruguay-gdp/" TargetMode="External"/><Relationship Id="rId288" Type="http://schemas.openxmlformats.org/officeDocument/2006/relationships/hyperlink" Target="https://www.worldometers.info/gdp/latvia-gdp/" TargetMode="External"/><Relationship Id="rId106" Type="http://schemas.openxmlformats.org/officeDocument/2006/relationships/hyperlink" Target="https://www.worldometers.info/gdp/honduras-gdp/" TargetMode="External"/><Relationship Id="rId127" Type="http://schemas.openxmlformats.org/officeDocument/2006/relationships/hyperlink" Target="https://www.worldometers.info/gdp/malta-gdp/" TargetMode="External"/><Relationship Id="rId313" Type="http://schemas.openxmlformats.org/officeDocument/2006/relationships/hyperlink" Target="https://www.worldometers.info/gdp/namibia-gdp/" TargetMode="External"/><Relationship Id="rId10" Type="http://schemas.openxmlformats.org/officeDocument/2006/relationships/hyperlink" Target="https://www.worldometers.info/gdp/canada-gdp/" TargetMode="External"/><Relationship Id="rId31" Type="http://schemas.openxmlformats.org/officeDocument/2006/relationships/hyperlink" Target="https://www.worldometers.info/gdp/israel-gdp/" TargetMode="External"/><Relationship Id="rId52" Type="http://schemas.openxmlformats.org/officeDocument/2006/relationships/hyperlink" Target="https://www.worldometers.info/gdp/iraq-gdp/" TargetMode="External"/><Relationship Id="rId73" Type="http://schemas.openxmlformats.org/officeDocument/2006/relationships/hyperlink" Target="https://www.worldometers.info/gdp/panama-gdp/" TargetMode="External"/><Relationship Id="rId94" Type="http://schemas.openxmlformats.org/officeDocument/2006/relationships/hyperlink" Target="https://www.worldometers.info/gdp/bolivia-gdp/" TargetMode="External"/><Relationship Id="rId148" Type="http://schemas.openxmlformats.org/officeDocument/2006/relationships/hyperlink" Target="https://www.worldometers.info/gdp/fiji-gdp/" TargetMode="External"/><Relationship Id="rId169" Type="http://schemas.openxmlformats.org/officeDocument/2006/relationships/hyperlink" Target="https://www.worldometers.info/gdp/san-marino-gdp/" TargetMode="External"/><Relationship Id="rId334" Type="http://schemas.openxmlformats.org/officeDocument/2006/relationships/hyperlink" Target="https://www.worldometers.info/gdp/tajikistan-gdp/" TargetMode="External"/><Relationship Id="rId355" Type="http://schemas.openxmlformats.org/officeDocument/2006/relationships/hyperlink" Target="https://www.worldometers.info/gdp/belize-gdp/" TargetMode="External"/><Relationship Id="rId376" Type="http://schemas.openxmlformats.org/officeDocument/2006/relationships/hyperlink" Target="https://www.worldometers.info/gdp/palau-gdp/" TargetMode="External"/><Relationship Id="rId4" Type="http://schemas.openxmlformats.org/officeDocument/2006/relationships/hyperlink" Target="https://www.worldometers.info/gdp/germany-gdp/" TargetMode="External"/><Relationship Id="rId180" Type="http://schemas.openxmlformats.org/officeDocument/2006/relationships/hyperlink" Target="https://www.worldometers.info/gdp/samoa-gdp/" TargetMode="External"/><Relationship Id="rId215" Type="http://schemas.openxmlformats.org/officeDocument/2006/relationships/hyperlink" Target="https://www.worldometers.info/gdp/thailand-gdp/" TargetMode="External"/><Relationship Id="rId236" Type="http://schemas.openxmlformats.org/officeDocument/2006/relationships/hyperlink" Target="https://www.worldometers.info/gdp/portugal-gdp/" TargetMode="External"/><Relationship Id="rId257" Type="http://schemas.openxmlformats.org/officeDocument/2006/relationships/hyperlink" Target="https://www.worldometers.info/gdp/kenya-gdp/" TargetMode="External"/><Relationship Id="rId278" Type="http://schemas.openxmlformats.org/officeDocument/2006/relationships/hyperlink" Target="https://www.worldometers.info/gdp/jordan-gdp/" TargetMode="External"/><Relationship Id="rId303" Type="http://schemas.openxmlformats.org/officeDocument/2006/relationships/hyperlink" Target="https://www.worldometers.info/gdp/bosnia-and-herzegovina-gdp/" TargetMode="External"/><Relationship Id="rId42" Type="http://schemas.openxmlformats.org/officeDocument/2006/relationships/hyperlink" Target="https://www.worldometers.info/gdp/finland-gdp/" TargetMode="External"/><Relationship Id="rId84" Type="http://schemas.openxmlformats.org/officeDocument/2006/relationships/hyperlink" Target="https://www.worldometers.info/gdp/slovenia-gdp/" TargetMode="External"/><Relationship Id="rId138" Type="http://schemas.openxmlformats.org/officeDocument/2006/relationships/hyperlink" Target="https://www.worldometers.info/gdp/benin-gdp/" TargetMode="External"/><Relationship Id="rId345" Type="http://schemas.openxmlformats.org/officeDocument/2006/relationships/hyperlink" Target="https://www.worldometers.info/gdp/guyana-gdp/" TargetMode="External"/><Relationship Id="rId191" Type="http://schemas.openxmlformats.org/officeDocument/2006/relationships/hyperlink" Target="https://www.worldometers.info/gdp/us-gdp/" TargetMode="External"/><Relationship Id="rId205" Type="http://schemas.openxmlformats.org/officeDocument/2006/relationships/hyperlink" Target="https://www.worldometers.info/gdp/mexico-gdp/" TargetMode="External"/><Relationship Id="rId247" Type="http://schemas.openxmlformats.org/officeDocument/2006/relationships/hyperlink" Target="https://www.worldometers.info/gdp/angola-gdp/" TargetMode="External"/><Relationship Id="rId107" Type="http://schemas.openxmlformats.org/officeDocument/2006/relationships/hyperlink" Target="https://www.worldometers.info/gdp/cambodia-gdp/" TargetMode="External"/><Relationship Id="rId289" Type="http://schemas.openxmlformats.org/officeDocument/2006/relationships/hyperlink" Target="https://www.worldometers.info/gdp/estonia-gdp/" TargetMode="External"/><Relationship Id="rId11" Type="http://schemas.openxmlformats.org/officeDocument/2006/relationships/hyperlink" Target="https://www.worldometers.info/gdp/russia-gdp/" TargetMode="External"/><Relationship Id="rId53" Type="http://schemas.openxmlformats.org/officeDocument/2006/relationships/hyperlink" Target="https://www.worldometers.info/gdp/algeria-gdp/" TargetMode="External"/><Relationship Id="rId149" Type="http://schemas.openxmlformats.org/officeDocument/2006/relationships/hyperlink" Target="https://www.worldometers.info/gdp/mauritania-gdp/" TargetMode="External"/><Relationship Id="rId314" Type="http://schemas.openxmlformats.org/officeDocument/2006/relationships/hyperlink" Target="https://www.worldometers.info/gdp/albania-gdp/" TargetMode="External"/><Relationship Id="rId356" Type="http://schemas.openxmlformats.org/officeDocument/2006/relationships/hyperlink" Target="https://www.worldometers.info/gdp/cabo-verde-gdp/" TargetMode="External"/><Relationship Id="rId95" Type="http://schemas.openxmlformats.org/officeDocument/2006/relationships/hyperlink" Target="https://www.worldometers.info/gdp/cote-d-ivoire-gdp/" TargetMode="External"/><Relationship Id="rId160" Type="http://schemas.openxmlformats.org/officeDocument/2006/relationships/hyperlink" Target="https://www.worldometers.info/gdp/suriname-gdp/" TargetMode="External"/><Relationship Id="rId216" Type="http://schemas.openxmlformats.org/officeDocument/2006/relationships/hyperlink" Target="https://www.worldometers.info/gdp/iran-gdp/" TargetMode="External"/><Relationship Id="rId258" Type="http://schemas.openxmlformats.org/officeDocument/2006/relationships/hyperlink" Target="https://www.worldometers.info/gdp/dominican-republic-gdp/" TargetMode="External"/><Relationship Id="rId22" Type="http://schemas.openxmlformats.org/officeDocument/2006/relationships/hyperlink" Target="https://www.worldometers.info/gdp/sweden-gdp/" TargetMode="External"/><Relationship Id="rId64" Type="http://schemas.openxmlformats.org/officeDocument/2006/relationships/hyperlink" Target="https://www.worldometers.info/gdp/slovakia-gdp/" TargetMode="External"/><Relationship Id="rId118" Type="http://schemas.openxmlformats.org/officeDocument/2006/relationships/hyperlink" Target="https://www.worldometers.info/gdp/georgia-gdp/" TargetMode="External"/><Relationship Id="rId325" Type="http://schemas.openxmlformats.org/officeDocument/2006/relationships/hyperlink" Target="https://www.worldometers.info/gdp/guinea-gdp/" TargetMode="External"/><Relationship Id="rId367" Type="http://schemas.openxmlformats.org/officeDocument/2006/relationships/hyperlink" Target="https://www.worldometers.info/gdp/saint-kitts-and-nevis-gdp/" TargetMode="External"/><Relationship Id="rId171" Type="http://schemas.openxmlformats.org/officeDocument/2006/relationships/hyperlink" Target="https://www.worldometers.info/gdp/antigua-and-barbuda-gdp/" TargetMode="External"/><Relationship Id="rId227" Type="http://schemas.openxmlformats.org/officeDocument/2006/relationships/hyperlink" Target="https://www.worldometers.info/gdp/malaysia-gdp/" TargetMode="External"/><Relationship Id="rId269" Type="http://schemas.openxmlformats.org/officeDocument/2006/relationships/hyperlink" Target="https://www.worldometers.info/gdp/belarus-gdp/" TargetMode="External"/><Relationship Id="rId33" Type="http://schemas.openxmlformats.org/officeDocument/2006/relationships/hyperlink" Target="https://www.worldometers.info/gdp/china-hong-kong-sar-gdp/" TargetMode="External"/><Relationship Id="rId129" Type="http://schemas.openxmlformats.org/officeDocument/2006/relationships/hyperlink" Target="https://www.worldometers.info/gdp/equatorial-guinea-gdp/" TargetMode="External"/><Relationship Id="rId280" Type="http://schemas.openxmlformats.org/officeDocument/2006/relationships/hyperlink" Target="https://www.worldometers.info/gdp/paraguay-gdp/" TargetMode="External"/><Relationship Id="rId336" Type="http://schemas.openxmlformats.org/officeDocument/2006/relationships/hyperlink" Target="https://www.worldometers.info/gdp/guam-gdp/" TargetMode="External"/><Relationship Id="rId75" Type="http://schemas.openxmlformats.org/officeDocument/2006/relationships/hyperlink" Target="https://www.worldometers.info/gdp/bulgaria-gdp/" TargetMode="External"/><Relationship Id="rId140" Type="http://schemas.openxmlformats.org/officeDocument/2006/relationships/hyperlink" Target="https://www.worldometers.info/gdp/congo-gdp/" TargetMode="External"/><Relationship Id="rId182" Type="http://schemas.openxmlformats.org/officeDocument/2006/relationships/hyperlink" Target="https://www.worldometers.info/gdp/american-samoa-gdp/" TargetMode="External"/><Relationship Id="rId378" Type="http://schemas.openxmlformats.org/officeDocument/2006/relationships/hyperlink" Target="https://www.worldometers.info/gdp/kiribati-gdp/" TargetMode="External"/><Relationship Id="rId6" Type="http://schemas.openxmlformats.org/officeDocument/2006/relationships/hyperlink" Target="https://www.worldometers.info/gdp/uk-gdp/" TargetMode="External"/><Relationship Id="rId238" Type="http://schemas.openxmlformats.org/officeDocument/2006/relationships/hyperlink" Target="https://www.worldometers.info/gdp/romania-gdp/" TargetMode="External"/><Relationship Id="rId291" Type="http://schemas.openxmlformats.org/officeDocument/2006/relationships/hyperlink" Target="https://www.worldometers.info/gdp/zambia-gdp/" TargetMode="External"/><Relationship Id="rId305" Type="http://schemas.openxmlformats.org/officeDocument/2006/relationships/hyperlink" Target="https://www.worldometers.info/gdp/laos-gdp/" TargetMode="External"/><Relationship Id="rId347" Type="http://schemas.openxmlformats.org/officeDocument/2006/relationships/hyperlink" Target="https://www.worldometers.info/gdp/burundi-gdp/" TargetMode="External"/><Relationship Id="rId44" Type="http://schemas.openxmlformats.org/officeDocument/2006/relationships/hyperlink" Target="https://www.worldometers.info/gdp/egypt-gdp/" TargetMode="External"/><Relationship Id="rId86" Type="http://schemas.openxmlformats.org/officeDocument/2006/relationships/hyperlink" Target="https://www.worldometers.info/gdp/serbia-gdp/" TargetMode="External"/><Relationship Id="rId151" Type="http://schemas.openxmlformats.org/officeDocument/2006/relationships/hyperlink" Target="https://www.worldometers.info/gdp/montenegro-gdp/" TargetMode="External"/><Relationship Id="rId193" Type="http://schemas.openxmlformats.org/officeDocument/2006/relationships/hyperlink" Target="https://www.worldometers.info/gdp/japan-gdp/" TargetMode="External"/><Relationship Id="rId207" Type="http://schemas.openxmlformats.org/officeDocument/2006/relationships/hyperlink" Target="https://www.worldometers.info/gdp/turkey-gdp/" TargetMode="External"/><Relationship Id="rId249" Type="http://schemas.openxmlformats.org/officeDocument/2006/relationships/hyperlink" Target="https://www.worldometers.info/gdp/sudan-gdp/" TargetMode="External"/><Relationship Id="rId13" Type="http://schemas.openxmlformats.org/officeDocument/2006/relationships/hyperlink" Target="https://www.worldometers.info/gdp/australia-gdp/" TargetMode="External"/><Relationship Id="rId109" Type="http://schemas.openxmlformats.org/officeDocument/2006/relationships/hyperlink" Target="https://www.worldometers.info/gdp/cyprus-gdp/" TargetMode="External"/><Relationship Id="rId260" Type="http://schemas.openxmlformats.org/officeDocument/2006/relationships/hyperlink" Target="https://www.worldometers.info/gdp/oman-gdp/" TargetMode="External"/><Relationship Id="rId316" Type="http://schemas.openxmlformats.org/officeDocument/2006/relationships/hyperlink" Target="https://www.worldometers.info/gdp/malta-gdp/" TargetMode="External"/><Relationship Id="rId55" Type="http://schemas.openxmlformats.org/officeDocument/2006/relationships/hyperlink" Target="https://www.worldometers.info/gdp/kazakhstan-gdp/" TargetMode="External"/><Relationship Id="rId97" Type="http://schemas.openxmlformats.org/officeDocument/2006/relationships/hyperlink" Target="https://www.worldometers.info/gdp/cameroon-gdp/" TargetMode="External"/><Relationship Id="rId120" Type="http://schemas.openxmlformats.org/officeDocument/2006/relationships/hyperlink" Target="https://www.worldometers.info/gdp/jamaica-gdp/" TargetMode="External"/><Relationship Id="rId358" Type="http://schemas.openxmlformats.org/officeDocument/2006/relationships/hyperlink" Target="https://www.worldometers.info/gdp/san-marino-gdp/" TargetMode="External"/><Relationship Id="rId162" Type="http://schemas.openxmlformats.org/officeDocument/2006/relationships/hyperlink" Target="https://www.worldometers.info/gdp/aruba-gdp/" TargetMode="External"/><Relationship Id="rId218" Type="http://schemas.openxmlformats.org/officeDocument/2006/relationships/hyperlink" Target="https://www.worldometers.info/gdp/norway-gdp/" TargetMode="External"/><Relationship Id="rId271" Type="http://schemas.openxmlformats.org/officeDocument/2006/relationships/hyperlink" Target="https://www.worldometers.info/gdp/tanzania-gdp/" TargetMode="External"/><Relationship Id="rId24" Type="http://schemas.openxmlformats.org/officeDocument/2006/relationships/hyperlink" Target="https://www.worldometers.info/gdp/belgium-gdp/" TargetMode="External"/><Relationship Id="rId66" Type="http://schemas.openxmlformats.org/officeDocument/2006/relationships/hyperlink" Target="https://www.worldometers.info/gdp/ethiopia-gdp/" TargetMode="External"/><Relationship Id="rId131" Type="http://schemas.openxmlformats.org/officeDocument/2006/relationships/hyperlink" Target="https://www.worldometers.info/gdp/brunei-darussalam-gdp/" TargetMode="External"/><Relationship Id="rId327" Type="http://schemas.openxmlformats.org/officeDocument/2006/relationships/hyperlink" Target="https://www.worldometers.info/gdp/benin-gdp/" TargetMode="External"/><Relationship Id="rId369" Type="http://schemas.openxmlformats.org/officeDocument/2006/relationships/hyperlink" Target="https://www.worldometers.info/gdp/samoa-gdp/" TargetMode="External"/><Relationship Id="rId173" Type="http://schemas.openxmlformats.org/officeDocument/2006/relationships/hyperlink" Target="https://www.worldometers.info/gdp/gambia-gdp/" TargetMode="External"/><Relationship Id="rId229" Type="http://schemas.openxmlformats.org/officeDocument/2006/relationships/hyperlink" Target="https://www.worldometers.info/gdp/philippines-gdp/" TargetMode="External"/><Relationship Id="rId380" Type="http://schemas.openxmlformats.org/officeDocument/2006/relationships/printerSettings" Target="../printerSettings/printerSettings3.bin"/><Relationship Id="rId240" Type="http://schemas.openxmlformats.org/officeDocument/2006/relationships/hyperlink" Target="https://www.worldometers.info/gdp/new-zealand-gdp/" TargetMode="External"/><Relationship Id="rId35" Type="http://schemas.openxmlformats.org/officeDocument/2006/relationships/hyperlink" Target="https://www.worldometers.info/gdp/denmark-gdp/" TargetMode="External"/><Relationship Id="rId77" Type="http://schemas.openxmlformats.org/officeDocument/2006/relationships/hyperlink" Target="https://www.worldometers.info/gdp/uruguay-gdp/" TargetMode="External"/><Relationship Id="rId100" Type="http://schemas.openxmlformats.org/officeDocument/2006/relationships/hyperlink" Target="https://www.worldometers.info/gdp/estonia-gdp/" TargetMode="External"/><Relationship Id="rId282" Type="http://schemas.openxmlformats.org/officeDocument/2006/relationships/hyperlink" Target="https://www.worldometers.info/gdp/turkmenistan-gdp/" TargetMode="External"/><Relationship Id="rId338" Type="http://schemas.openxmlformats.org/officeDocument/2006/relationships/hyperlink" Target="https://www.worldometers.info/gdp/mauritania-gdp/" TargetMode="External"/><Relationship Id="rId8" Type="http://schemas.openxmlformats.org/officeDocument/2006/relationships/hyperlink" Target="https://www.worldometers.info/gdp/brazil-gdp/" TargetMode="External"/><Relationship Id="rId142" Type="http://schemas.openxmlformats.org/officeDocument/2006/relationships/hyperlink" Target="https://www.worldometers.info/gdp/moldova-gdp/" TargetMode="External"/><Relationship Id="rId184" Type="http://schemas.openxmlformats.org/officeDocument/2006/relationships/hyperlink" Target="https://www.worldometers.info/gdp/tonga-gdp/" TargetMode="External"/><Relationship Id="rId251" Type="http://schemas.openxmlformats.org/officeDocument/2006/relationships/hyperlink" Target="https://www.worldometers.info/gdp/morocco-gdp/" TargetMode="External"/><Relationship Id="rId46" Type="http://schemas.openxmlformats.org/officeDocument/2006/relationships/hyperlink" Target="https://www.worldometers.info/gdp/portugal-gdp/" TargetMode="External"/><Relationship Id="rId293" Type="http://schemas.openxmlformats.org/officeDocument/2006/relationships/hyperlink" Target="https://www.worldometers.info/gdp/el-salvador-gdp/" TargetMode="External"/><Relationship Id="rId307" Type="http://schemas.openxmlformats.org/officeDocument/2006/relationships/hyperlink" Target="https://www.worldometers.info/gdp/georgia-gdp/" TargetMode="External"/><Relationship Id="rId349" Type="http://schemas.openxmlformats.org/officeDocument/2006/relationships/hyperlink" Target="https://www.worldometers.info/gdp/suriname-gdp/" TargetMode="External"/><Relationship Id="rId88" Type="http://schemas.openxmlformats.org/officeDocument/2006/relationships/hyperlink" Target="https://www.worldometers.info/gdp/jordan-gdp/" TargetMode="External"/><Relationship Id="rId111" Type="http://schemas.openxmlformats.org/officeDocument/2006/relationships/hyperlink" Target="https://www.worldometers.info/gdp/senegal-gdp/" TargetMode="External"/><Relationship Id="rId153" Type="http://schemas.openxmlformats.org/officeDocument/2006/relationships/hyperlink" Target="https://www.worldometers.info/gdp/barbados-gdp/" TargetMode="External"/><Relationship Id="rId195" Type="http://schemas.openxmlformats.org/officeDocument/2006/relationships/hyperlink" Target="https://www.worldometers.info/gdp/india-gdp/" TargetMode="External"/><Relationship Id="rId209" Type="http://schemas.openxmlformats.org/officeDocument/2006/relationships/hyperlink" Target="https://www.worldometers.info/gdp/saudi-arabia-gdp/" TargetMode="External"/><Relationship Id="rId360" Type="http://schemas.openxmlformats.org/officeDocument/2006/relationships/hyperlink" Target="https://www.worldometers.info/gdp/antigua-and-barbuda-gdp/" TargetMode="External"/><Relationship Id="rId220" Type="http://schemas.openxmlformats.org/officeDocument/2006/relationships/hyperlink" Target="https://www.worldometers.info/gdp/nigeria-gdp/" TargetMode="External"/><Relationship Id="rId15" Type="http://schemas.openxmlformats.org/officeDocument/2006/relationships/hyperlink" Target="https://www.worldometers.info/gdp/mexico-gdp/" TargetMode="External"/><Relationship Id="rId57" Type="http://schemas.openxmlformats.org/officeDocument/2006/relationships/hyperlink" Target="https://www.worldometers.info/gdp/angola-gdp/" TargetMode="External"/><Relationship Id="rId262" Type="http://schemas.openxmlformats.org/officeDocument/2006/relationships/hyperlink" Target="https://www.worldometers.info/gdp/luxembourg-gdp/" TargetMode="External"/><Relationship Id="rId318" Type="http://schemas.openxmlformats.org/officeDocument/2006/relationships/hyperlink" Target="https://www.worldometers.info/gdp/equatorial-guinea-gdp/" TargetMode="External"/><Relationship Id="rId99" Type="http://schemas.openxmlformats.org/officeDocument/2006/relationships/hyperlink" Target="https://www.worldometers.info/gdp/latvia-gdp/" TargetMode="External"/><Relationship Id="rId122" Type="http://schemas.openxmlformats.org/officeDocument/2006/relationships/hyperlink" Target="https://www.worldometers.info/gdp/nicaragua-gdp/" TargetMode="External"/><Relationship Id="rId164" Type="http://schemas.openxmlformats.org/officeDocument/2006/relationships/hyperlink" Target="https://www.worldometers.info/gdp/bhutan-gdp/" TargetMode="External"/><Relationship Id="rId371" Type="http://schemas.openxmlformats.org/officeDocument/2006/relationships/hyperlink" Target="https://www.worldometers.info/gdp/american-samoa-gd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worldometers.info/world-population/san-marino-population/" TargetMode="External"/><Relationship Id="rId21" Type="http://schemas.openxmlformats.org/officeDocument/2006/relationships/hyperlink" Target="https://www.worldometers.info/world-population/turkey-population/" TargetMode="External"/><Relationship Id="rId42" Type="http://schemas.openxmlformats.org/officeDocument/2006/relationships/hyperlink" Target="https://www.worldometers.info/world-population/france-population/" TargetMode="External"/><Relationship Id="rId63" Type="http://schemas.openxmlformats.org/officeDocument/2006/relationships/hyperlink" Target="https://www.worldometers.info/world-population/finland-population/" TargetMode="External"/><Relationship Id="rId84" Type="http://schemas.openxmlformats.org/officeDocument/2006/relationships/hyperlink" Target="https://www.worldometers.info/world-population/spain-population/" TargetMode="External"/><Relationship Id="rId138" Type="http://schemas.openxmlformats.org/officeDocument/2006/relationships/hyperlink" Target="https://www.worldometers.info/world-population/puerto-rico-population/" TargetMode="External"/><Relationship Id="rId159" Type="http://schemas.openxmlformats.org/officeDocument/2006/relationships/hyperlink" Target="https://www.worldometers.info/world-population/lesotho-population/" TargetMode="External"/><Relationship Id="rId170" Type="http://schemas.openxmlformats.org/officeDocument/2006/relationships/hyperlink" Target="https://www.worldometers.info/world-population/malawi-population/" TargetMode="External"/><Relationship Id="rId191" Type="http://schemas.openxmlformats.org/officeDocument/2006/relationships/hyperlink" Target="https://www.worldometers.info/world-population/somalia-population/" TargetMode="External"/><Relationship Id="rId205" Type="http://schemas.openxmlformats.org/officeDocument/2006/relationships/hyperlink" Target="https://www.worldometers.info/world-population/japan-population/" TargetMode="External"/><Relationship Id="rId226" Type="http://schemas.openxmlformats.org/officeDocument/2006/relationships/hyperlink" Target="https://www.worldometers.info/world-population/aruba-population/" TargetMode="External"/><Relationship Id="rId107" Type="http://schemas.openxmlformats.org/officeDocument/2006/relationships/hyperlink" Target="https://www.worldometers.info/world-population/liechtenstein-population/" TargetMode="External"/><Relationship Id="rId11" Type="http://schemas.openxmlformats.org/officeDocument/2006/relationships/hyperlink" Target="https://www.worldometers.info/world-population/austria-population/" TargetMode="External"/><Relationship Id="rId32" Type="http://schemas.openxmlformats.org/officeDocument/2006/relationships/hyperlink" Target="https://www.worldometers.info/world-population/dominica-population/" TargetMode="External"/><Relationship Id="rId53" Type="http://schemas.openxmlformats.org/officeDocument/2006/relationships/hyperlink" Target="https://www.worldometers.info/world-population/western-sahara-population/" TargetMode="External"/><Relationship Id="rId74" Type="http://schemas.openxmlformats.org/officeDocument/2006/relationships/hyperlink" Target="https://www.worldometers.info/world-population/oman-population/" TargetMode="External"/><Relationship Id="rId128" Type="http://schemas.openxmlformats.org/officeDocument/2006/relationships/hyperlink" Target="https://www.worldometers.info/world-population/vanuatu-population/" TargetMode="External"/><Relationship Id="rId149" Type="http://schemas.openxmlformats.org/officeDocument/2006/relationships/hyperlink" Target="https://www.worldometers.info/world-population/north-korea-population/" TargetMode="External"/><Relationship Id="rId5" Type="http://schemas.openxmlformats.org/officeDocument/2006/relationships/hyperlink" Target="https://www.worldometers.info/world-population/seychelles-population/" TargetMode="External"/><Relationship Id="rId95" Type="http://schemas.openxmlformats.org/officeDocument/2006/relationships/hyperlink" Target="https://www.worldometers.info/world-population/kuwait-population/" TargetMode="External"/><Relationship Id="rId160" Type="http://schemas.openxmlformats.org/officeDocument/2006/relationships/hyperlink" Target="https://www.worldometers.info/world-population/sri-lanka-population/" TargetMode="External"/><Relationship Id="rId181" Type="http://schemas.openxmlformats.org/officeDocument/2006/relationships/hyperlink" Target="https://www.worldometers.info/world-population/channel-islands-population/" TargetMode="External"/><Relationship Id="rId216" Type="http://schemas.openxmlformats.org/officeDocument/2006/relationships/hyperlink" Target="https://www.worldometers.info/world-population/haiti-population/" TargetMode="External"/><Relationship Id="rId22" Type="http://schemas.openxmlformats.org/officeDocument/2006/relationships/hyperlink" Target="https://www.worldometers.info/world-population/iran-population/" TargetMode="External"/><Relationship Id="rId43" Type="http://schemas.openxmlformats.org/officeDocument/2006/relationships/hyperlink" Target="https://www.worldometers.info/world-population/kyrgyzstan-population/" TargetMode="External"/><Relationship Id="rId64" Type="http://schemas.openxmlformats.org/officeDocument/2006/relationships/hyperlink" Target="https://www.worldometers.info/world-population/american-samoa-population/" TargetMode="External"/><Relationship Id="rId118" Type="http://schemas.openxmlformats.org/officeDocument/2006/relationships/hyperlink" Target="https://www.worldometers.info/world-population/gibraltar-population/" TargetMode="External"/><Relationship Id="rId139" Type="http://schemas.openxmlformats.org/officeDocument/2006/relationships/hyperlink" Target="https://www.worldometers.info/world-population/new-caledonia-population/" TargetMode="External"/><Relationship Id="rId85" Type="http://schemas.openxmlformats.org/officeDocument/2006/relationships/hyperlink" Target="https://www.worldometers.info/world-population/mauritania-population/" TargetMode="External"/><Relationship Id="rId150" Type="http://schemas.openxmlformats.org/officeDocument/2006/relationships/hyperlink" Target="https://www.worldometers.info/world-population/australia-population/" TargetMode="External"/><Relationship Id="rId171" Type="http://schemas.openxmlformats.org/officeDocument/2006/relationships/hyperlink" Target="https://www.worldometers.info/world-population/chile-population/" TargetMode="External"/><Relationship Id="rId192" Type="http://schemas.openxmlformats.org/officeDocument/2006/relationships/hyperlink" Target="https://www.worldometers.info/world-population/anguilla-population/" TargetMode="External"/><Relationship Id="rId206" Type="http://schemas.openxmlformats.org/officeDocument/2006/relationships/hyperlink" Target="https://www.worldometers.info/world-population/benin-population/" TargetMode="External"/><Relationship Id="rId227" Type="http://schemas.openxmlformats.org/officeDocument/2006/relationships/hyperlink" Target="https://www.worldometers.info/world-population/tonga-population/" TargetMode="External"/><Relationship Id="rId12" Type="http://schemas.openxmlformats.org/officeDocument/2006/relationships/hyperlink" Target="https://www.worldometers.info/world-population/fiji-population/" TargetMode="External"/><Relationship Id="rId33" Type="http://schemas.openxmlformats.org/officeDocument/2006/relationships/hyperlink" Target="https://www.worldometers.info/world-population/paraguay-population/" TargetMode="External"/><Relationship Id="rId108" Type="http://schemas.openxmlformats.org/officeDocument/2006/relationships/hyperlink" Target="https://www.worldometers.info/world-population/poland-population/" TargetMode="External"/><Relationship Id="rId129" Type="http://schemas.openxmlformats.org/officeDocument/2006/relationships/hyperlink" Target="https://www.worldometers.info/world-population/british-virgin-islands-population/" TargetMode="External"/><Relationship Id="rId54" Type="http://schemas.openxmlformats.org/officeDocument/2006/relationships/hyperlink" Target="https://www.worldometers.info/world-population/south-africa-population/" TargetMode="External"/><Relationship Id="rId75" Type="http://schemas.openxmlformats.org/officeDocument/2006/relationships/hyperlink" Target="https://www.worldometers.info/world-population/state-of-palestine-population/" TargetMode="External"/><Relationship Id="rId96" Type="http://schemas.openxmlformats.org/officeDocument/2006/relationships/hyperlink" Target="https://www.worldometers.info/world-population/croatia-population/" TargetMode="External"/><Relationship Id="rId140" Type="http://schemas.openxmlformats.org/officeDocument/2006/relationships/hyperlink" Target="https://www.worldometers.info/world-population/venezuela-population/" TargetMode="External"/><Relationship Id="rId161" Type="http://schemas.openxmlformats.org/officeDocument/2006/relationships/hyperlink" Target="https://www.worldometers.info/world-population/brazil-population/" TargetMode="External"/><Relationship Id="rId182" Type="http://schemas.openxmlformats.org/officeDocument/2006/relationships/hyperlink" Target="https://www.worldometers.info/world-population/netherlands-population/" TargetMode="External"/><Relationship Id="rId217" Type="http://schemas.openxmlformats.org/officeDocument/2006/relationships/hyperlink" Target="https://www.worldometers.info/world-population/cuba-population/" TargetMode="External"/><Relationship Id="rId6" Type="http://schemas.openxmlformats.org/officeDocument/2006/relationships/hyperlink" Target="https://www.worldometers.info/world-population/antigua-and-barbuda-population/" TargetMode="External"/><Relationship Id="rId23" Type="http://schemas.openxmlformats.org/officeDocument/2006/relationships/hyperlink" Target="https://www.worldometers.info/world-population/germany-population/" TargetMode="External"/><Relationship Id="rId119" Type="http://schemas.openxmlformats.org/officeDocument/2006/relationships/hyperlink" Target="https://www.worldometers.info/world-population/uzbekistan-population/" TargetMode="External"/><Relationship Id="rId44" Type="http://schemas.openxmlformats.org/officeDocument/2006/relationships/hyperlink" Target="https://www.worldometers.info/world-population/china-macao-sar-population/" TargetMode="External"/><Relationship Id="rId65" Type="http://schemas.openxmlformats.org/officeDocument/2006/relationships/hyperlink" Target="https://www.worldometers.info/world-population/congo-population/" TargetMode="External"/><Relationship Id="rId86" Type="http://schemas.openxmlformats.org/officeDocument/2006/relationships/hyperlink" Target="https://www.worldometers.info/world-population/uganda-population/" TargetMode="External"/><Relationship Id="rId130" Type="http://schemas.openxmlformats.org/officeDocument/2006/relationships/hyperlink" Target="https://www.worldometers.info/world-population/french-guiana-population/" TargetMode="External"/><Relationship Id="rId151" Type="http://schemas.openxmlformats.org/officeDocument/2006/relationships/hyperlink" Target="https://www.worldometers.info/world-population/namibia-population/" TargetMode="External"/><Relationship Id="rId172" Type="http://schemas.openxmlformats.org/officeDocument/2006/relationships/hyperlink" Target="https://www.worldometers.info/world-population/latvia-population/" TargetMode="External"/><Relationship Id="rId193" Type="http://schemas.openxmlformats.org/officeDocument/2006/relationships/hyperlink" Target="https://www.worldometers.info/world-population/zimbabwe-population/" TargetMode="External"/><Relationship Id="rId207" Type="http://schemas.openxmlformats.org/officeDocument/2006/relationships/hyperlink" Target="https://www.worldometers.info/world-population/cyprus-population/" TargetMode="External"/><Relationship Id="rId228" Type="http://schemas.openxmlformats.org/officeDocument/2006/relationships/hyperlink" Target="https://www.worldometers.info/world-population/united-states-virgin-islands-population/" TargetMode="External"/><Relationship Id="rId13" Type="http://schemas.openxmlformats.org/officeDocument/2006/relationships/hyperlink" Target="https://www.worldometers.info/world-population/democratic-republic-of-the-congo-population/" TargetMode="External"/><Relationship Id="rId109" Type="http://schemas.openxmlformats.org/officeDocument/2006/relationships/hyperlink" Target="https://www.worldometers.info/world-population/canada-population/" TargetMode="External"/><Relationship Id="rId34" Type="http://schemas.openxmlformats.org/officeDocument/2006/relationships/hyperlink" Target="https://www.worldometers.info/world-population/thailand-population/" TargetMode="External"/><Relationship Id="rId55" Type="http://schemas.openxmlformats.org/officeDocument/2006/relationships/hyperlink" Target="https://www.worldometers.info/world-population/marshall-islands-population/" TargetMode="External"/><Relationship Id="rId76" Type="http://schemas.openxmlformats.org/officeDocument/2006/relationships/hyperlink" Target="https://www.worldometers.info/world-population/costa-rica-population/" TargetMode="External"/><Relationship Id="rId97" Type="http://schemas.openxmlformats.org/officeDocument/2006/relationships/hyperlink" Target="https://www.worldometers.info/world-population/moldova-population/" TargetMode="External"/><Relationship Id="rId120" Type="http://schemas.openxmlformats.org/officeDocument/2006/relationships/hyperlink" Target="https://www.worldometers.info/world-population/us-population/" TargetMode="External"/><Relationship Id="rId141" Type="http://schemas.openxmlformats.org/officeDocument/2006/relationships/hyperlink" Target="https://www.worldometers.info/world-population/french-polynesia-population/" TargetMode="External"/><Relationship Id="rId7" Type="http://schemas.openxmlformats.org/officeDocument/2006/relationships/hyperlink" Target="https://www.worldometers.info/world-population/vietnam-population/" TargetMode="External"/><Relationship Id="rId162" Type="http://schemas.openxmlformats.org/officeDocument/2006/relationships/hyperlink" Target="https://www.worldometers.info/world-population/burkina-faso-population/" TargetMode="External"/><Relationship Id="rId183" Type="http://schemas.openxmlformats.org/officeDocument/2006/relationships/hyperlink" Target="https://www.worldometers.info/world-population/bahrain-population/" TargetMode="External"/><Relationship Id="rId218" Type="http://schemas.openxmlformats.org/officeDocument/2006/relationships/hyperlink" Target="https://www.worldometers.info/world-population/grenada-population/" TargetMode="External"/><Relationship Id="rId24" Type="http://schemas.openxmlformats.org/officeDocument/2006/relationships/hyperlink" Target="https://www.worldometers.info/world-population/togo-population/" TargetMode="External"/><Relationship Id="rId45" Type="http://schemas.openxmlformats.org/officeDocument/2006/relationships/hyperlink" Target="https://www.worldometers.info/world-population/el-salvador-population/" TargetMode="External"/><Relationship Id="rId66" Type="http://schemas.openxmlformats.org/officeDocument/2006/relationships/hyperlink" Target="https://www.worldometers.info/world-population/micronesia-population/" TargetMode="External"/><Relationship Id="rId87" Type="http://schemas.openxmlformats.org/officeDocument/2006/relationships/hyperlink" Target="https://www.worldometers.info/world-population/argentina-population/" TargetMode="External"/><Relationship Id="rId110" Type="http://schemas.openxmlformats.org/officeDocument/2006/relationships/hyperlink" Target="https://www.worldometers.info/world-population/martinique-population/" TargetMode="External"/><Relationship Id="rId131" Type="http://schemas.openxmlformats.org/officeDocument/2006/relationships/hyperlink" Target="https://www.worldometers.info/world-population/yemen-population/" TargetMode="External"/><Relationship Id="rId152" Type="http://schemas.openxmlformats.org/officeDocument/2006/relationships/hyperlink" Target="https://www.worldometers.info/world-population/niger-population/" TargetMode="External"/><Relationship Id="rId173" Type="http://schemas.openxmlformats.org/officeDocument/2006/relationships/hyperlink" Target="https://www.worldometers.info/world-population/kazakhstan-population/" TargetMode="External"/><Relationship Id="rId194" Type="http://schemas.openxmlformats.org/officeDocument/2006/relationships/hyperlink" Target="https://www.worldometers.info/world-population/russia-population/" TargetMode="External"/><Relationship Id="rId208" Type="http://schemas.openxmlformats.org/officeDocument/2006/relationships/hyperlink" Target="https://www.worldometers.info/world-population/kiribati-population/" TargetMode="External"/><Relationship Id="rId229" Type="http://schemas.openxmlformats.org/officeDocument/2006/relationships/hyperlink" Target="https://www.worldometers.info/world-population/greece-population/" TargetMode="External"/><Relationship Id="rId14" Type="http://schemas.openxmlformats.org/officeDocument/2006/relationships/hyperlink" Target="https://www.worldometers.info/world-population/reunion-population/" TargetMode="External"/><Relationship Id="rId35" Type="http://schemas.openxmlformats.org/officeDocument/2006/relationships/hyperlink" Target="https://www.worldometers.info/world-population/bulgaria-population/" TargetMode="External"/><Relationship Id="rId56" Type="http://schemas.openxmlformats.org/officeDocument/2006/relationships/hyperlink" Target="https://www.worldometers.info/world-population/suriname-population/" TargetMode="External"/><Relationship Id="rId77" Type="http://schemas.openxmlformats.org/officeDocument/2006/relationships/hyperlink" Target="https://www.worldometers.info/world-population/colombia-population/" TargetMode="External"/><Relationship Id="rId100" Type="http://schemas.openxmlformats.org/officeDocument/2006/relationships/hyperlink" Target="https://www.worldometers.info/world-population/georgia-population/" TargetMode="External"/><Relationship Id="rId8" Type="http://schemas.openxmlformats.org/officeDocument/2006/relationships/hyperlink" Target="https://www.worldometers.info/world-population/hungary-population/" TargetMode="External"/><Relationship Id="rId98" Type="http://schemas.openxmlformats.org/officeDocument/2006/relationships/hyperlink" Target="https://www.worldometers.info/world-population/iraq-population/" TargetMode="External"/><Relationship Id="rId121" Type="http://schemas.openxmlformats.org/officeDocument/2006/relationships/hyperlink" Target="https://www.worldometers.info/world-population/peru-population/" TargetMode="External"/><Relationship Id="rId142" Type="http://schemas.openxmlformats.org/officeDocument/2006/relationships/hyperlink" Target="https://www.worldometers.info/world-population/madagascar-population/" TargetMode="External"/><Relationship Id="rId163" Type="http://schemas.openxmlformats.org/officeDocument/2006/relationships/hyperlink" Target="https://www.worldometers.info/world-population/macedonia-population/" TargetMode="External"/><Relationship Id="rId184" Type="http://schemas.openxmlformats.org/officeDocument/2006/relationships/hyperlink" Target="https://www.worldometers.info/world-population/guam-population/" TargetMode="External"/><Relationship Id="rId219" Type="http://schemas.openxmlformats.org/officeDocument/2006/relationships/hyperlink" Target="https://www.worldometers.info/world-population/wallis-and-futuna-islands-population/" TargetMode="External"/><Relationship Id="rId230" Type="http://schemas.openxmlformats.org/officeDocument/2006/relationships/hyperlink" Target="https://www.worldometers.info/world-population/egypt-population/" TargetMode="External"/><Relationship Id="rId25" Type="http://schemas.openxmlformats.org/officeDocument/2006/relationships/hyperlink" Target="https://www.worldometers.info/world-population/holy-see-population/" TargetMode="External"/><Relationship Id="rId46" Type="http://schemas.openxmlformats.org/officeDocument/2006/relationships/hyperlink" Target="https://www.worldometers.info/world-population/montenegro-population/" TargetMode="External"/><Relationship Id="rId67" Type="http://schemas.openxmlformats.org/officeDocument/2006/relationships/hyperlink" Target="https://www.worldometers.info/world-population/slovakia-population/" TargetMode="External"/><Relationship Id="rId20" Type="http://schemas.openxmlformats.org/officeDocument/2006/relationships/hyperlink" Target="https://www.worldometers.info/world-population/isle-of-man-population/" TargetMode="External"/><Relationship Id="rId41" Type="http://schemas.openxmlformats.org/officeDocument/2006/relationships/hyperlink" Target="https://www.worldometers.info/world-population/cayman-islands-population/" TargetMode="External"/><Relationship Id="rId62" Type="http://schemas.openxmlformats.org/officeDocument/2006/relationships/hyperlink" Target="https://www.worldometers.info/world-population/cabo-verde-population/" TargetMode="External"/><Relationship Id="rId83" Type="http://schemas.openxmlformats.org/officeDocument/2006/relationships/hyperlink" Target="https://www.worldometers.info/world-population/new-zealand-population/" TargetMode="External"/><Relationship Id="rId88" Type="http://schemas.openxmlformats.org/officeDocument/2006/relationships/hyperlink" Target="https://www.worldometers.info/world-population/malta-population/" TargetMode="External"/><Relationship Id="rId111" Type="http://schemas.openxmlformats.org/officeDocument/2006/relationships/hyperlink" Target="https://www.worldometers.info/world-population/morocco-population/" TargetMode="External"/><Relationship Id="rId132" Type="http://schemas.openxmlformats.org/officeDocument/2006/relationships/hyperlink" Target="https://www.worldometers.info/world-population/armenia-population/" TargetMode="External"/><Relationship Id="rId153" Type="http://schemas.openxmlformats.org/officeDocument/2006/relationships/hyperlink" Target="https://www.worldometers.info/world-population/gambia-population/" TargetMode="External"/><Relationship Id="rId174" Type="http://schemas.openxmlformats.org/officeDocument/2006/relationships/hyperlink" Target="https://www.worldometers.info/world-population/zambia-population/" TargetMode="External"/><Relationship Id="rId179" Type="http://schemas.openxmlformats.org/officeDocument/2006/relationships/hyperlink" Target="https://www.worldometers.info/world-population/cook-islands-population/" TargetMode="External"/><Relationship Id="rId195" Type="http://schemas.openxmlformats.org/officeDocument/2006/relationships/hyperlink" Target="https://www.worldometers.info/world-population/china-population/" TargetMode="External"/><Relationship Id="rId209" Type="http://schemas.openxmlformats.org/officeDocument/2006/relationships/hyperlink" Target="https://www.worldometers.info/world-population/burundi-population/" TargetMode="External"/><Relationship Id="rId190" Type="http://schemas.openxmlformats.org/officeDocument/2006/relationships/hyperlink" Target="https://www.worldometers.info/world-population/niue-population/" TargetMode="External"/><Relationship Id="rId204" Type="http://schemas.openxmlformats.org/officeDocument/2006/relationships/hyperlink" Target="https://www.worldometers.info/world-population/mauritius-population/" TargetMode="External"/><Relationship Id="rId220" Type="http://schemas.openxmlformats.org/officeDocument/2006/relationships/hyperlink" Target="https://www.worldometers.info/world-population/south-sudan-population/" TargetMode="External"/><Relationship Id="rId225" Type="http://schemas.openxmlformats.org/officeDocument/2006/relationships/hyperlink" Target="https://www.worldometers.info/world-population/czech-republic-population/" TargetMode="External"/><Relationship Id="rId15" Type="http://schemas.openxmlformats.org/officeDocument/2006/relationships/hyperlink" Target="https://www.worldometers.info/world-population/papua-new-guinea-population/" TargetMode="External"/><Relationship Id="rId36" Type="http://schemas.openxmlformats.org/officeDocument/2006/relationships/hyperlink" Target="https://www.worldometers.info/world-population/libya-population/" TargetMode="External"/><Relationship Id="rId57" Type="http://schemas.openxmlformats.org/officeDocument/2006/relationships/hyperlink" Target="https://www.worldometers.info/world-population/singapore-population/" TargetMode="External"/><Relationship Id="rId106" Type="http://schemas.openxmlformats.org/officeDocument/2006/relationships/hyperlink" Target="https://www.worldometers.info/world-population/saint-martin-population/" TargetMode="External"/><Relationship Id="rId127" Type="http://schemas.openxmlformats.org/officeDocument/2006/relationships/hyperlink" Target="https://www.worldometers.info/world-population/ghana-population/" TargetMode="External"/><Relationship Id="rId10" Type="http://schemas.openxmlformats.org/officeDocument/2006/relationships/hyperlink" Target="https://www.worldometers.info/world-population/belarus-population/" TargetMode="External"/><Relationship Id="rId31" Type="http://schemas.openxmlformats.org/officeDocument/2006/relationships/hyperlink" Target="https://www.worldometers.info/world-population/laos-population/" TargetMode="External"/><Relationship Id="rId52" Type="http://schemas.openxmlformats.org/officeDocument/2006/relationships/hyperlink" Target="https://www.worldometers.info/world-population/tanzania-population/" TargetMode="External"/><Relationship Id="rId73" Type="http://schemas.openxmlformats.org/officeDocument/2006/relationships/hyperlink" Target="https://www.worldometers.info/world-population/south-korea-population/" TargetMode="External"/><Relationship Id="rId78" Type="http://schemas.openxmlformats.org/officeDocument/2006/relationships/hyperlink" Target="https://www.worldometers.info/world-population/liberia-population/" TargetMode="External"/><Relationship Id="rId94" Type="http://schemas.openxmlformats.org/officeDocument/2006/relationships/hyperlink" Target="https://www.worldometers.info/world-population/sint-maarten-population/" TargetMode="External"/><Relationship Id="rId99" Type="http://schemas.openxmlformats.org/officeDocument/2006/relationships/hyperlink" Target="https://www.worldometers.info/world-population/guadeloupe-population/" TargetMode="External"/><Relationship Id="rId101" Type="http://schemas.openxmlformats.org/officeDocument/2006/relationships/hyperlink" Target="https://www.worldometers.info/world-population/belize-population/" TargetMode="External"/><Relationship Id="rId122" Type="http://schemas.openxmlformats.org/officeDocument/2006/relationships/hyperlink" Target="https://www.worldometers.info/world-population/angola-population/" TargetMode="External"/><Relationship Id="rId143" Type="http://schemas.openxmlformats.org/officeDocument/2006/relationships/hyperlink" Target="https://www.worldometers.info/world-population/indonesia-population/" TargetMode="External"/><Relationship Id="rId148" Type="http://schemas.openxmlformats.org/officeDocument/2006/relationships/hyperlink" Target="https://www.worldometers.info/world-population/caribbean-netherlands-population/" TargetMode="External"/><Relationship Id="rId164" Type="http://schemas.openxmlformats.org/officeDocument/2006/relationships/hyperlink" Target="https://www.worldometers.info/world-population/slovenia-population/" TargetMode="External"/><Relationship Id="rId169" Type="http://schemas.openxmlformats.org/officeDocument/2006/relationships/hyperlink" Target="https://www.worldometers.info/world-population/romania-population/" TargetMode="External"/><Relationship Id="rId185" Type="http://schemas.openxmlformats.org/officeDocument/2006/relationships/hyperlink" Target="https://www.worldometers.info/world-population/senegal-population/" TargetMode="External"/><Relationship Id="rId4" Type="http://schemas.openxmlformats.org/officeDocument/2006/relationships/hyperlink" Target="https://www.worldometers.info/world-population/saint-barthelemy-population/" TargetMode="External"/><Relationship Id="rId9" Type="http://schemas.openxmlformats.org/officeDocument/2006/relationships/hyperlink" Target="https://www.worldometers.info/world-population/tajikistan-population/" TargetMode="External"/><Relationship Id="rId180" Type="http://schemas.openxmlformats.org/officeDocument/2006/relationships/hyperlink" Target="https://www.worldometers.info/world-population/syria-population/" TargetMode="External"/><Relationship Id="rId210" Type="http://schemas.openxmlformats.org/officeDocument/2006/relationships/hyperlink" Target="https://www.worldometers.info/world-population/tunisia-population/" TargetMode="External"/><Relationship Id="rId215" Type="http://schemas.openxmlformats.org/officeDocument/2006/relationships/hyperlink" Target="https://www.worldometers.info/world-population/ethiopia-population/" TargetMode="External"/><Relationship Id="rId26" Type="http://schemas.openxmlformats.org/officeDocument/2006/relationships/hyperlink" Target="https://www.worldometers.info/world-population/sierra-leone-population/" TargetMode="External"/><Relationship Id="rId231" Type="http://schemas.openxmlformats.org/officeDocument/2006/relationships/hyperlink" Target="https://www.worldometers.info/world-population/jordan-population/" TargetMode="External"/><Relationship Id="rId47" Type="http://schemas.openxmlformats.org/officeDocument/2006/relationships/hyperlink" Target="https://www.worldometers.info/world-population/luxembourg-population/" TargetMode="External"/><Relationship Id="rId68" Type="http://schemas.openxmlformats.org/officeDocument/2006/relationships/hyperlink" Target="https://www.worldometers.info/world-population/myanmar-population/" TargetMode="External"/><Relationship Id="rId89" Type="http://schemas.openxmlformats.org/officeDocument/2006/relationships/hyperlink" Target="https://www.worldometers.info/world-population/algeria-population/" TargetMode="External"/><Relationship Id="rId112" Type="http://schemas.openxmlformats.org/officeDocument/2006/relationships/hyperlink" Target="https://www.worldometers.info/world-population/eritrea-population/" TargetMode="External"/><Relationship Id="rId133" Type="http://schemas.openxmlformats.org/officeDocument/2006/relationships/hyperlink" Target="https://www.worldometers.info/world-population/jamaica-population/" TargetMode="External"/><Relationship Id="rId154" Type="http://schemas.openxmlformats.org/officeDocument/2006/relationships/hyperlink" Target="https://www.worldometers.info/world-population/taiwan-population/" TargetMode="External"/><Relationship Id="rId175" Type="http://schemas.openxmlformats.org/officeDocument/2006/relationships/hyperlink" Target="https://www.worldometers.info/world-population/saint-lucia-population/" TargetMode="External"/><Relationship Id="rId196" Type="http://schemas.openxmlformats.org/officeDocument/2006/relationships/hyperlink" Target="https://www.worldometers.info/world-population/equatorial-guinea-population/" TargetMode="External"/><Relationship Id="rId200" Type="http://schemas.openxmlformats.org/officeDocument/2006/relationships/hyperlink" Target="https://www.worldometers.info/world-population/timor-leste-population/" TargetMode="External"/><Relationship Id="rId16" Type="http://schemas.openxmlformats.org/officeDocument/2006/relationships/hyperlink" Target="https://www.worldometers.info/world-population/serbia-population/" TargetMode="External"/><Relationship Id="rId221" Type="http://schemas.openxmlformats.org/officeDocument/2006/relationships/hyperlink" Target="https://www.worldometers.info/world-population/saint-vincent-and-the-grenadines-population/" TargetMode="External"/><Relationship Id="rId37" Type="http://schemas.openxmlformats.org/officeDocument/2006/relationships/hyperlink" Target="https://www.worldometers.info/world-population/solomon-islands-population/" TargetMode="External"/><Relationship Id="rId58" Type="http://schemas.openxmlformats.org/officeDocument/2006/relationships/hyperlink" Target="https://www.worldometers.info/world-population/saint-pierre-and-miquelon-population/" TargetMode="External"/><Relationship Id="rId79" Type="http://schemas.openxmlformats.org/officeDocument/2006/relationships/hyperlink" Target="https://www.worldometers.info/world-population/montserrat-population/" TargetMode="External"/><Relationship Id="rId102" Type="http://schemas.openxmlformats.org/officeDocument/2006/relationships/hyperlink" Target="https://www.worldometers.info/world-population/bahamas-population/" TargetMode="External"/><Relationship Id="rId123" Type="http://schemas.openxmlformats.org/officeDocument/2006/relationships/hyperlink" Target="https://www.worldometers.info/world-population/bosnia-and-herzegovina-population/" TargetMode="External"/><Relationship Id="rId144" Type="http://schemas.openxmlformats.org/officeDocument/2006/relationships/hyperlink" Target="https://www.worldometers.info/world-population/mayotte-population/" TargetMode="External"/><Relationship Id="rId90" Type="http://schemas.openxmlformats.org/officeDocument/2006/relationships/hyperlink" Target="https://www.worldometers.info/world-population/sudan-population/" TargetMode="External"/><Relationship Id="rId165" Type="http://schemas.openxmlformats.org/officeDocument/2006/relationships/hyperlink" Target="https://www.worldometers.info/world-population/nigeria-population/" TargetMode="External"/><Relationship Id="rId186" Type="http://schemas.openxmlformats.org/officeDocument/2006/relationships/hyperlink" Target="https://www.worldometers.info/world-population/cambodia-population/" TargetMode="External"/><Relationship Id="rId211" Type="http://schemas.openxmlformats.org/officeDocument/2006/relationships/hyperlink" Target="https://www.worldometers.info/world-population/tuvalu-population/" TargetMode="External"/><Relationship Id="rId232" Type="http://schemas.openxmlformats.org/officeDocument/2006/relationships/hyperlink" Target="https://www.worldometers.info/world-population/portugal-population/" TargetMode="External"/><Relationship Id="rId27" Type="http://schemas.openxmlformats.org/officeDocument/2006/relationships/hyperlink" Target="https://www.worldometers.info/world-population/guyana-population/" TargetMode="External"/><Relationship Id="rId48" Type="http://schemas.openxmlformats.org/officeDocument/2006/relationships/hyperlink" Target="https://www.worldometers.info/world-population/bermuda-population/" TargetMode="External"/><Relationship Id="rId69" Type="http://schemas.openxmlformats.org/officeDocument/2006/relationships/hyperlink" Target="https://www.worldometers.info/world-population/norway-population/" TargetMode="External"/><Relationship Id="rId113" Type="http://schemas.openxmlformats.org/officeDocument/2006/relationships/hyperlink" Target="https://www.worldometers.info/world-population/saudi-arabia-population/" TargetMode="External"/><Relationship Id="rId134" Type="http://schemas.openxmlformats.org/officeDocument/2006/relationships/hyperlink" Target="https://www.worldometers.info/world-population/nepal-population/" TargetMode="External"/><Relationship Id="rId80" Type="http://schemas.openxmlformats.org/officeDocument/2006/relationships/hyperlink" Target="https://www.worldometers.info/world-population/ireland-population/" TargetMode="External"/><Relationship Id="rId155" Type="http://schemas.openxmlformats.org/officeDocument/2006/relationships/hyperlink" Target="https://www.worldometers.info/world-population/botswana-population/" TargetMode="External"/><Relationship Id="rId176" Type="http://schemas.openxmlformats.org/officeDocument/2006/relationships/hyperlink" Target="https://www.worldometers.info/world-population/palau-population/" TargetMode="External"/><Relationship Id="rId197" Type="http://schemas.openxmlformats.org/officeDocument/2006/relationships/hyperlink" Target="https://www.worldometers.info/world-population/trinidad-and-tobago-population/" TargetMode="External"/><Relationship Id="rId201" Type="http://schemas.openxmlformats.org/officeDocument/2006/relationships/hyperlink" Target="https://www.worldometers.info/world-population/guinea-population/" TargetMode="External"/><Relationship Id="rId222" Type="http://schemas.openxmlformats.org/officeDocument/2006/relationships/hyperlink" Target="https://www.worldometers.info/world-population/philippines-population/" TargetMode="External"/><Relationship Id="rId17" Type="http://schemas.openxmlformats.org/officeDocument/2006/relationships/hyperlink" Target="https://www.worldometers.info/world-population/comoros-population/" TargetMode="External"/><Relationship Id="rId38" Type="http://schemas.openxmlformats.org/officeDocument/2006/relationships/hyperlink" Target="https://www.worldometers.info/world-population/lebanon-population/" TargetMode="External"/><Relationship Id="rId59" Type="http://schemas.openxmlformats.org/officeDocument/2006/relationships/hyperlink" Target="https://www.worldometers.info/world-population/denmark-population/" TargetMode="External"/><Relationship Id="rId103" Type="http://schemas.openxmlformats.org/officeDocument/2006/relationships/hyperlink" Target="https://www.worldometers.info/world-population/monaco-population/" TargetMode="External"/><Relationship Id="rId124" Type="http://schemas.openxmlformats.org/officeDocument/2006/relationships/hyperlink" Target="https://www.worldometers.info/world-population/mongolia-population/" TargetMode="External"/><Relationship Id="rId70" Type="http://schemas.openxmlformats.org/officeDocument/2006/relationships/hyperlink" Target="https://www.worldometers.info/world-population/maldives-population/" TargetMode="External"/><Relationship Id="rId91" Type="http://schemas.openxmlformats.org/officeDocument/2006/relationships/hyperlink" Target="https://www.worldometers.info/world-population/brunei-darussalam-population/" TargetMode="External"/><Relationship Id="rId145" Type="http://schemas.openxmlformats.org/officeDocument/2006/relationships/hyperlink" Target="https://www.worldometers.info/world-population/lithuania-population/" TargetMode="External"/><Relationship Id="rId166" Type="http://schemas.openxmlformats.org/officeDocument/2006/relationships/hyperlink" Target="https://www.worldometers.info/world-population/mali-population/" TargetMode="External"/><Relationship Id="rId187" Type="http://schemas.openxmlformats.org/officeDocument/2006/relationships/hyperlink" Target="https://www.worldometers.info/world-population/bangladesh-population/" TargetMode="External"/><Relationship Id="rId1" Type="http://schemas.openxmlformats.org/officeDocument/2006/relationships/hyperlink" Target="https://www.worldometers.info/world-population/honduras-population/" TargetMode="External"/><Relationship Id="rId212" Type="http://schemas.openxmlformats.org/officeDocument/2006/relationships/hyperlink" Target="https://www.worldometers.info/world-population/bolivia-population/" TargetMode="External"/><Relationship Id="rId233" Type="http://schemas.openxmlformats.org/officeDocument/2006/relationships/hyperlink" Target="https://www.worldometers.info/world-population/azerbaijan-population/" TargetMode="External"/><Relationship Id="rId28" Type="http://schemas.openxmlformats.org/officeDocument/2006/relationships/hyperlink" Target="https://www.worldometers.info/world-population/andorra-population/" TargetMode="External"/><Relationship Id="rId49" Type="http://schemas.openxmlformats.org/officeDocument/2006/relationships/hyperlink" Target="https://www.worldometers.info/world-population/saint-helena-population/" TargetMode="External"/><Relationship Id="rId114" Type="http://schemas.openxmlformats.org/officeDocument/2006/relationships/hyperlink" Target="https://www.worldometers.info/world-population/falkland-islands-malvinas-population/" TargetMode="External"/><Relationship Id="rId60" Type="http://schemas.openxmlformats.org/officeDocument/2006/relationships/hyperlink" Target="https://www.worldometers.info/world-population/northern-mariana-islands-population/" TargetMode="External"/><Relationship Id="rId81" Type="http://schemas.openxmlformats.org/officeDocument/2006/relationships/hyperlink" Target="https://www.worldometers.info/world-population/faeroe-islands-population/" TargetMode="External"/><Relationship Id="rId135" Type="http://schemas.openxmlformats.org/officeDocument/2006/relationships/hyperlink" Target="https://www.worldometers.info/world-population/qatar-population/" TargetMode="External"/><Relationship Id="rId156" Type="http://schemas.openxmlformats.org/officeDocument/2006/relationships/hyperlink" Target="https://www.worldometers.info/world-population/gabon-population/" TargetMode="External"/><Relationship Id="rId177" Type="http://schemas.openxmlformats.org/officeDocument/2006/relationships/hyperlink" Target="https://www.worldometers.info/world-population/guatemala-population/" TargetMode="External"/><Relationship Id="rId198" Type="http://schemas.openxmlformats.org/officeDocument/2006/relationships/hyperlink" Target="https://www.worldometers.info/world-population/tokelau-population/" TargetMode="External"/><Relationship Id="rId202" Type="http://schemas.openxmlformats.org/officeDocument/2006/relationships/hyperlink" Target="https://www.worldometers.info/world-population/rwanda-population/" TargetMode="External"/><Relationship Id="rId223" Type="http://schemas.openxmlformats.org/officeDocument/2006/relationships/hyperlink" Target="https://www.worldometers.info/world-population/dominican-republic-population/" TargetMode="External"/><Relationship Id="rId18" Type="http://schemas.openxmlformats.org/officeDocument/2006/relationships/hyperlink" Target="https://www.worldometers.info/world-population/israel-population/" TargetMode="External"/><Relationship Id="rId39" Type="http://schemas.openxmlformats.org/officeDocument/2006/relationships/hyperlink" Target="https://www.worldometers.info/world-population/uk-population/" TargetMode="External"/><Relationship Id="rId50" Type="http://schemas.openxmlformats.org/officeDocument/2006/relationships/hyperlink" Target="https://www.worldometers.info/world-population/italy-population/" TargetMode="External"/><Relationship Id="rId104" Type="http://schemas.openxmlformats.org/officeDocument/2006/relationships/hyperlink" Target="https://www.worldometers.info/world-population/afghanistan-population/" TargetMode="External"/><Relationship Id="rId125" Type="http://schemas.openxmlformats.org/officeDocument/2006/relationships/hyperlink" Target="https://www.worldometers.info/world-population/malaysia-population/" TargetMode="External"/><Relationship Id="rId146" Type="http://schemas.openxmlformats.org/officeDocument/2006/relationships/hyperlink" Target="https://www.worldometers.info/world-population/cameroon-population/" TargetMode="External"/><Relationship Id="rId167" Type="http://schemas.openxmlformats.org/officeDocument/2006/relationships/hyperlink" Target="https://www.worldometers.info/world-population/samoa-population/" TargetMode="External"/><Relationship Id="rId188" Type="http://schemas.openxmlformats.org/officeDocument/2006/relationships/hyperlink" Target="https://www.worldometers.info/world-population/chad-population/" TargetMode="External"/><Relationship Id="rId71" Type="http://schemas.openxmlformats.org/officeDocument/2006/relationships/hyperlink" Target="https://www.worldometers.info/world-population/kenya-population/" TargetMode="External"/><Relationship Id="rId92" Type="http://schemas.openxmlformats.org/officeDocument/2006/relationships/hyperlink" Target="https://www.worldometers.info/world-population/ukraine-population/" TargetMode="External"/><Relationship Id="rId213" Type="http://schemas.openxmlformats.org/officeDocument/2006/relationships/hyperlink" Target="https://www.worldometers.info/world-population/swaziland-population/" TargetMode="External"/><Relationship Id="rId234" Type="http://schemas.openxmlformats.org/officeDocument/2006/relationships/hyperlink" Target="https://www.worldometers.info/world-population/sweden-population/" TargetMode="External"/><Relationship Id="rId2" Type="http://schemas.openxmlformats.org/officeDocument/2006/relationships/hyperlink" Target="https://www.worldometers.info/world-population/united-arab-emirates-population/" TargetMode="External"/><Relationship Id="rId29" Type="http://schemas.openxmlformats.org/officeDocument/2006/relationships/hyperlink" Target="https://www.worldometers.info/world-population/bhutan-population/" TargetMode="External"/><Relationship Id="rId40" Type="http://schemas.openxmlformats.org/officeDocument/2006/relationships/hyperlink" Target="https://www.worldometers.info/world-population/nicaragua-population/" TargetMode="External"/><Relationship Id="rId115" Type="http://schemas.openxmlformats.org/officeDocument/2006/relationships/hyperlink" Target="https://www.worldometers.info/world-population/uruguay-population/" TargetMode="External"/><Relationship Id="rId136" Type="http://schemas.openxmlformats.org/officeDocument/2006/relationships/hyperlink" Target="https://www.worldometers.info/world-population/albania-population/" TargetMode="External"/><Relationship Id="rId157" Type="http://schemas.openxmlformats.org/officeDocument/2006/relationships/hyperlink" Target="https://www.worldometers.info/world-population/pakistan-population/" TargetMode="External"/><Relationship Id="rId178" Type="http://schemas.openxmlformats.org/officeDocument/2006/relationships/hyperlink" Target="https://www.worldometers.info/world-population/ecuador-population/" TargetMode="External"/><Relationship Id="rId61" Type="http://schemas.openxmlformats.org/officeDocument/2006/relationships/hyperlink" Target="https://www.worldometers.info/world-population/greenland-population/" TargetMode="External"/><Relationship Id="rId82" Type="http://schemas.openxmlformats.org/officeDocument/2006/relationships/hyperlink" Target="https://www.worldometers.info/world-population/central-african-republic-population/" TargetMode="External"/><Relationship Id="rId199" Type="http://schemas.openxmlformats.org/officeDocument/2006/relationships/hyperlink" Target="https://www.worldometers.info/world-population/estonia-population/" TargetMode="External"/><Relationship Id="rId203" Type="http://schemas.openxmlformats.org/officeDocument/2006/relationships/hyperlink" Target="https://www.worldometers.info/world-population/mexico-population/" TargetMode="External"/><Relationship Id="rId19" Type="http://schemas.openxmlformats.org/officeDocument/2006/relationships/hyperlink" Target="https://www.worldometers.info/world-population/switzerland-population/" TargetMode="External"/><Relationship Id="rId224" Type="http://schemas.openxmlformats.org/officeDocument/2006/relationships/hyperlink" Target="https://www.worldometers.info/world-population/nauru-population/" TargetMode="External"/><Relationship Id="rId30" Type="http://schemas.openxmlformats.org/officeDocument/2006/relationships/hyperlink" Target="https://www.worldometers.info/world-population/china-hong-kong-sar-population/" TargetMode="External"/><Relationship Id="rId105" Type="http://schemas.openxmlformats.org/officeDocument/2006/relationships/hyperlink" Target="https://www.worldometers.info/world-population/turks-and-caicos-islands-population/" TargetMode="External"/><Relationship Id="rId126" Type="http://schemas.openxmlformats.org/officeDocument/2006/relationships/hyperlink" Target="https://www.worldometers.info/world-population/mozambique-population/" TargetMode="External"/><Relationship Id="rId147" Type="http://schemas.openxmlformats.org/officeDocument/2006/relationships/hyperlink" Target="https://www.worldometers.info/world-population/cote-d-ivoire-population/" TargetMode="External"/><Relationship Id="rId168" Type="http://schemas.openxmlformats.org/officeDocument/2006/relationships/hyperlink" Target="https://www.worldometers.info/world-population/guinea-bissau-population/" TargetMode="External"/><Relationship Id="rId51" Type="http://schemas.openxmlformats.org/officeDocument/2006/relationships/hyperlink" Target="https://www.worldometers.info/world-population/turkmenistan-population/" TargetMode="External"/><Relationship Id="rId72" Type="http://schemas.openxmlformats.org/officeDocument/2006/relationships/hyperlink" Target="https://www.worldometers.info/world-population/saint-kitts-and-nevis-population/" TargetMode="External"/><Relationship Id="rId93" Type="http://schemas.openxmlformats.org/officeDocument/2006/relationships/hyperlink" Target="https://www.worldometers.info/world-population/panama-population/" TargetMode="External"/><Relationship Id="rId189" Type="http://schemas.openxmlformats.org/officeDocument/2006/relationships/hyperlink" Target="https://www.worldometers.info/world-population/curacao-population/" TargetMode="External"/><Relationship Id="rId3" Type="http://schemas.openxmlformats.org/officeDocument/2006/relationships/hyperlink" Target="https://www.worldometers.info/world-population/djibouti-population/" TargetMode="External"/><Relationship Id="rId214" Type="http://schemas.openxmlformats.org/officeDocument/2006/relationships/hyperlink" Target="https://www.worldometers.info/world-population/belgium-population/" TargetMode="External"/><Relationship Id="rId235" Type="http://schemas.openxmlformats.org/officeDocument/2006/relationships/hyperlink" Target="https://www.worldometers.info/world-population/india-population/" TargetMode="External"/><Relationship Id="rId116" Type="http://schemas.openxmlformats.org/officeDocument/2006/relationships/hyperlink" Target="https://www.worldometers.info/world-population/iceland-population/" TargetMode="External"/><Relationship Id="rId137" Type="http://schemas.openxmlformats.org/officeDocument/2006/relationships/hyperlink" Target="https://www.worldometers.info/world-population/barbados-population/" TargetMode="External"/><Relationship Id="rId158" Type="http://schemas.openxmlformats.org/officeDocument/2006/relationships/hyperlink" Target="https://www.worldometers.info/world-population/sao-tome-and-principe-populatio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mf.org/en/Publications/WEO/weo-database/2022/April/weo-report" TargetMode="External"/><Relationship Id="rId2" Type="http://schemas.openxmlformats.org/officeDocument/2006/relationships/hyperlink" Target="https://www.worldometers.info/gdp/congo-gdp/" TargetMode="External"/><Relationship Id="rId1" Type="http://schemas.openxmlformats.org/officeDocument/2006/relationships/hyperlink" Target="https://www.worldometers.info/gdp/democratic-republic-of-the-congo-gd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6" Type="http://schemas.openxmlformats.org/officeDocument/2006/relationships/hyperlink" Target="https://www.worldometers.info/gas/netherlands-natural-gas/" TargetMode="External"/><Relationship Id="rId21" Type="http://schemas.openxmlformats.org/officeDocument/2006/relationships/hyperlink" Target="https://www.worldometers.info/gas/libya-natural-gas/" TargetMode="External"/><Relationship Id="rId42" Type="http://schemas.openxmlformats.org/officeDocument/2006/relationships/hyperlink" Target="https://www.worldometers.info/gas/syria-natural-gas/" TargetMode="External"/><Relationship Id="rId47" Type="http://schemas.openxmlformats.org/officeDocument/2006/relationships/hyperlink" Target="https://www.worldometers.info/gas/papua-new-guinea-natural-gas/" TargetMode="External"/><Relationship Id="rId63" Type="http://schemas.openxmlformats.org/officeDocument/2006/relationships/hyperlink" Target="https://www.worldometers.info/gas/serbia-natural-gas/" TargetMode="External"/><Relationship Id="rId68" Type="http://schemas.openxmlformats.org/officeDocument/2006/relationships/hyperlink" Target="https://www.worldometers.info/gas/mauritania-natural-gas/" TargetMode="External"/><Relationship Id="rId84" Type="http://schemas.openxmlformats.org/officeDocument/2006/relationships/hyperlink" Target="https://www.worldometers.info/gas/turkey-natural-gas/" TargetMode="External"/><Relationship Id="rId89" Type="http://schemas.openxmlformats.org/officeDocument/2006/relationships/hyperlink" Target="https://www.worldometers.info/gas/tajikistan-natural-gas/" TargetMode="External"/><Relationship Id="rId16" Type="http://schemas.openxmlformats.org/officeDocument/2006/relationships/hyperlink" Target="https://www.worldometers.info/gas/egypt-natural-gas/" TargetMode="External"/><Relationship Id="rId11" Type="http://schemas.openxmlformats.org/officeDocument/2006/relationships/hyperlink" Target="https://www.worldometers.info/gas/algeria-natural-gas/" TargetMode="External"/><Relationship Id="rId32" Type="http://schemas.openxmlformats.org/officeDocument/2006/relationships/hyperlink" Target="https://www.worldometers.info/gas/mexico-natural-gas/" TargetMode="External"/><Relationship Id="rId37" Type="http://schemas.openxmlformats.org/officeDocument/2006/relationships/hyperlink" Target="https://www.worldometers.info/gas/argentina-natural-gas/" TargetMode="External"/><Relationship Id="rId53" Type="http://schemas.openxmlformats.org/officeDocument/2006/relationships/hyperlink" Target="https://www.worldometers.info/gas/congo-natural-gas/" TargetMode="External"/><Relationship Id="rId58" Type="http://schemas.openxmlformats.org/officeDocument/2006/relationships/hyperlink" Target="https://www.worldometers.info/gas/namibia-natural-gas/" TargetMode="External"/><Relationship Id="rId74" Type="http://schemas.openxmlformats.org/officeDocument/2006/relationships/hyperlink" Target="https://www.worldometers.info/gas/slovakia-natural-gas/" TargetMode="External"/><Relationship Id="rId79" Type="http://schemas.openxmlformats.org/officeDocument/2006/relationships/hyperlink" Target="https://www.worldometers.info/gas/austria-natural-gas/" TargetMode="External"/><Relationship Id="rId5" Type="http://schemas.openxmlformats.org/officeDocument/2006/relationships/hyperlink" Target="https://www.worldometers.info/gas/saudi-arabia-natural-gas/" TargetMode="External"/><Relationship Id="rId90" Type="http://schemas.openxmlformats.org/officeDocument/2006/relationships/hyperlink" Target="https://www.worldometers.info/gas/somalia-natural-gas/" TargetMode="External"/><Relationship Id="rId95" Type="http://schemas.openxmlformats.org/officeDocument/2006/relationships/hyperlink" Target="https://www.worldometers.info/gas/benin-natural-gas/" TargetMode="External"/><Relationship Id="rId22" Type="http://schemas.openxmlformats.org/officeDocument/2006/relationships/hyperlink" Target="https://www.worldometers.info/gas/india-natural-gas/" TargetMode="External"/><Relationship Id="rId27" Type="http://schemas.openxmlformats.org/officeDocument/2006/relationships/hyperlink" Target="https://www.worldometers.info/gas/australia-natural-gas/" TargetMode="External"/><Relationship Id="rId43" Type="http://schemas.openxmlformats.org/officeDocument/2006/relationships/hyperlink" Target="https://www.worldometers.info/gas/bangladesh-natural-gas/" TargetMode="External"/><Relationship Id="rId48" Type="http://schemas.openxmlformats.org/officeDocument/2006/relationships/hyperlink" Target="https://www.worldometers.info/gas/cameroon-natural-gas/" TargetMode="External"/><Relationship Id="rId64" Type="http://schemas.openxmlformats.org/officeDocument/2006/relationships/hyperlink" Target="https://www.worldometers.info/gas/new-zealand-natural-gas/" TargetMode="External"/><Relationship Id="rId69" Type="http://schemas.openxmlformats.org/officeDocument/2006/relationships/hyperlink" Target="https://www.worldometers.info/gas/cote-d-ivoire-natural-gas/" TargetMode="External"/><Relationship Id="rId80" Type="http://schemas.openxmlformats.org/officeDocument/2006/relationships/hyperlink" Target="https://www.worldometers.info/gas/georgia-natural-gas/" TargetMode="External"/><Relationship Id="rId85" Type="http://schemas.openxmlformats.org/officeDocument/2006/relationships/hyperlink" Target="https://www.worldometers.info/gas/jordan-natural-gas/" TargetMode="External"/><Relationship Id="rId3" Type="http://schemas.openxmlformats.org/officeDocument/2006/relationships/hyperlink" Target="https://www.worldometers.info/gas/qatar-natural-gas/" TargetMode="External"/><Relationship Id="rId12" Type="http://schemas.openxmlformats.org/officeDocument/2006/relationships/hyperlink" Target="https://www.worldometers.info/gas/iraq-natural-gas/" TargetMode="External"/><Relationship Id="rId17" Type="http://schemas.openxmlformats.org/officeDocument/2006/relationships/hyperlink" Target="https://www.worldometers.info/gas/norway-natural-gas/" TargetMode="External"/><Relationship Id="rId25" Type="http://schemas.openxmlformats.org/officeDocument/2006/relationships/hyperlink" Target="https://www.worldometers.info/gas/azerbaijan-natural-gas/" TargetMode="External"/><Relationship Id="rId33" Type="http://schemas.openxmlformats.org/officeDocument/2006/relationships/hyperlink" Target="https://www.worldometers.info/gas/brazil-natural-gas/" TargetMode="External"/><Relationship Id="rId38" Type="http://schemas.openxmlformats.org/officeDocument/2006/relationships/hyperlink" Target="https://www.worldometers.info/gas/bolivia-natural-gas/" TargetMode="External"/><Relationship Id="rId46" Type="http://schemas.openxmlformats.org/officeDocument/2006/relationships/hyperlink" Target="https://www.worldometers.info/gas/colombia-natural-gas/" TargetMode="External"/><Relationship Id="rId59" Type="http://schemas.openxmlformats.org/officeDocument/2006/relationships/hyperlink" Target="https://www.worldometers.info/gas/germany-natural-gas/" TargetMode="External"/><Relationship Id="rId67" Type="http://schemas.openxmlformats.org/officeDocument/2006/relationships/hyperlink" Target="https://www.worldometers.info/gas/gabon-natural-gas/" TargetMode="External"/><Relationship Id="rId20" Type="http://schemas.openxmlformats.org/officeDocument/2006/relationships/hyperlink" Target="https://www.worldometers.info/gas/kuwait-natural-gas/" TargetMode="External"/><Relationship Id="rId41" Type="http://schemas.openxmlformats.org/officeDocument/2006/relationships/hyperlink" Target="https://www.worldometers.info/gas/uk-natural-gas/" TargetMode="External"/><Relationship Id="rId54" Type="http://schemas.openxmlformats.org/officeDocument/2006/relationships/hyperlink" Target="https://www.worldometers.info/gas/poland-natural-gas/" TargetMode="External"/><Relationship Id="rId62" Type="http://schemas.openxmlformats.org/officeDocument/2006/relationships/hyperlink" Target="https://www.worldometers.info/gas/afghanistan-natural-gas/" TargetMode="External"/><Relationship Id="rId70" Type="http://schemas.openxmlformats.org/officeDocument/2006/relationships/hyperlink" Target="https://www.worldometers.info/gas/croatia-natural-gas/" TargetMode="External"/><Relationship Id="rId75" Type="http://schemas.openxmlformats.org/officeDocument/2006/relationships/hyperlink" Target="https://www.worldometers.info/gas/uganda-natural-gas/" TargetMode="External"/><Relationship Id="rId83" Type="http://schemas.openxmlformats.org/officeDocument/2006/relationships/hyperlink" Target="https://www.worldometers.info/gas/taiwan-natural-gas/" TargetMode="External"/><Relationship Id="rId88" Type="http://schemas.openxmlformats.org/officeDocument/2006/relationships/hyperlink" Target="https://www.worldometers.info/gas/bulgaria-natural-gas/" TargetMode="External"/><Relationship Id="rId91" Type="http://schemas.openxmlformats.org/officeDocument/2006/relationships/hyperlink" Target="https://www.worldometers.info/gas/czechia-natural-gas/" TargetMode="External"/><Relationship Id="rId96" Type="http://schemas.openxmlformats.org/officeDocument/2006/relationships/hyperlink" Target="https://www.worldometers.info/gas/greece-natural-gas/" TargetMode="External"/><Relationship Id="rId1" Type="http://schemas.openxmlformats.org/officeDocument/2006/relationships/hyperlink" Target="https://www.worldometers.info/gas/russia-natural-gas/" TargetMode="External"/><Relationship Id="rId6" Type="http://schemas.openxmlformats.org/officeDocument/2006/relationships/hyperlink" Target="https://www.worldometers.info/gas/turkmenistan-natural-gas/" TargetMode="External"/><Relationship Id="rId15" Type="http://schemas.openxmlformats.org/officeDocument/2006/relationships/hyperlink" Target="https://www.worldometers.info/gas/kazakhstan-natural-gas/" TargetMode="External"/><Relationship Id="rId23" Type="http://schemas.openxmlformats.org/officeDocument/2006/relationships/hyperlink" Target="https://www.worldometers.info/gas/ukraine-natural-gas/" TargetMode="External"/><Relationship Id="rId28" Type="http://schemas.openxmlformats.org/officeDocument/2006/relationships/hyperlink" Target="https://www.worldometers.info/gas/oman-natural-gas/" TargetMode="External"/><Relationship Id="rId36" Type="http://schemas.openxmlformats.org/officeDocument/2006/relationships/hyperlink" Target="https://www.worldometers.info/gas/trinidad-and-tobago-natural-gas/" TargetMode="External"/><Relationship Id="rId49" Type="http://schemas.openxmlformats.org/officeDocument/2006/relationships/hyperlink" Target="https://www.worldometers.info/gas/romania-natural-gas/" TargetMode="External"/><Relationship Id="rId57" Type="http://schemas.openxmlformats.org/officeDocument/2006/relationships/hyperlink" Target="https://www.worldometers.info/gas/tunisia-natural-gas/" TargetMode="External"/><Relationship Id="rId10" Type="http://schemas.openxmlformats.org/officeDocument/2006/relationships/hyperlink" Target="https://www.worldometers.info/gas/china-natural-gas/" TargetMode="External"/><Relationship Id="rId31" Type="http://schemas.openxmlformats.org/officeDocument/2006/relationships/hyperlink" Target="https://www.worldometers.info/gas/yemen-natural-gas/" TargetMode="External"/><Relationship Id="rId44" Type="http://schemas.openxmlformats.org/officeDocument/2006/relationships/hyperlink" Target="https://www.worldometers.info/gas/thailand-natural-gas/" TargetMode="External"/><Relationship Id="rId52" Type="http://schemas.openxmlformats.org/officeDocument/2006/relationships/hyperlink" Target="https://www.worldometers.info/gas/bahrain-natural-gas/" TargetMode="External"/><Relationship Id="rId60" Type="http://schemas.openxmlformats.org/officeDocument/2006/relationships/hyperlink" Target="https://www.worldometers.info/gas/rwanda-natural-gas/" TargetMode="External"/><Relationship Id="rId65" Type="http://schemas.openxmlformats.org/officeDocument/2006/relationships/hyperlink" Target="https://www.worldometers.info/gas/equatorial-guinea-natural-gas/" TargetMode="External"/><Relationship Id="rId73" Type="http://schemas.openxmlformats.org/officeDocument/2006/relationships/hyperlink" Target="https://www.worldometers.info/gas/japan-natural-gas/" TargetMode="External"/><Relationship Id="rId78" Type="http://schemas.openxmlformats.org/officeDocument/2006/relationships/hyperlink" Target="https://www.worldometers.info/gas/hungary-natural-gas/" TargetMode="External"/><Relationship Id="rId81" Type="http://schemas.openxmlformats.org/officeDocument/2006/relationships/hyperlink" Target="https://www.worldometers.info/gas/south-korea-natural-gas/" TargetMode="External"/><Relationship Id="rId86" Type="http://schemas.openxmlformats.org/officeDocument/2006/relationships/hyperlink" Target="https://www.worldometers.info/gas/ecuador-natural-gas/" TargetMode="External"/><Relationship Id="rId94" Type="http://schemas.openxmlformats.org/officeDocument/2006/relationships/hyperlink" Target="https://www.worldometers.info/gas/morocco-natural-gas/" TargetMode="External"/><Relationship Id="rId99" Type="http://schemas.openxmlformats.org/officeDocument/2006/relationships/hyperlink" Target="https://www.worldometers.info/gas/barbados-natural-gas/" TargetMode="External"/><Relationship Id="rId4" Type="http://schemas.openxmlformats.org/officeDocument/2006/relationships/hyperlink" Target="https://www.worldometers.info/gas/us-natural-gas/" TargetMode="External"/><Relationship Id="rId9" Type="http://schemas.openxmlformats.org/officeDocument/2006/relationships/hyperlink" Target="https://www.worldometers.info/gas/nigeria-natural-gas/" TargetMode="External"/><Relationship Id="rId13" Type="http://schemas.openxmlformats.org/officeDocument/2006/relationships/hyperlink" Target="https://www.worldometers.info/gas/indonesia-natural-gas/" TargetMode="External"/><Relationship Id="rId18" Type="http://schemas.openxmlformats.org/officeDocument/2006/relationships/hyperlink" Target="https://www.worldometers.info/gas/canada-natural-gas/" TargetMode="External"/><Relationship Id="rId39" Type="http://schemas.openxmlformats.org/officeDocument/2006/relationships/hyperlink" Target="https://www.worldometers.info/gas/myanmar-natural-gas/" TargetMode="External"/><Relationship Id="rId34" Type="http://schemas.openxmlformats.org/officeDocument/2006/relationships/hyperlink" Target="https://www.worldometers.info/gas/peru-natural-gas/" TargetMode="External"/><Relationship Id="rId50" Type="http://schemas.openxmlformats.org/officeDocument/2006/relationships/hyperlink" Target="https://www.worldometers.info/gas/philippines-natural-gas/" TargetMode="External"/><Relationship Id="rId55" Type="http://schemas.openxmlformats.org/officeDocument/2006/relationships/hyperlink" Target="https://www.worldometers.info/gas/sudan-natural-gas/" TargetMode="External"/><Relationship Id="rId76" Type="http://schemas.openxmlformats.org/officeDocument/2006/relationships/hyperlink" Target="https://www.worldometers.info/gas/ireland-natural-gas/" TargetMode="External"/><Relationship Id="rId97" Type="http://schemas.openxmlformats.org/officeDocument/2006/relationships/hyperlink" Target="https://www.worldometers.info/gas/democratic-republic-of-the-congo-natural-gas/" TargetMode="External"/><Relationship Id="rId7" Type="http://schemas.openxmlformats.org/officeDocument/2006/relationships/hyperlink" Target="https://www.worldometers.info/gas/united-arab-emirates-natural-gas/" TargetMode="External"/><Relationship Id="rId71" Type="http://schemas.openxmlformats.org/officeDocument/2006/relationships/hyperlink" Target="https://www.worldometers.info/gas/ethiopia-natural-gas/" TargetMode="External"/><Relationship Id="rId92" Type="http://schemas.openxmlformats.org/officeDocument/2006/relationships/hyperlink" Target="https://www.worldometers.info/gas/belarus-natural-gas/" TargetMode="External"/><Relationship Id="rId2" Type="http://schemas.openxmlformats.org/officeDocument/2006/relationships/hyperlink" Target="https://www.worldometers.info/gas/iran-natural-gas/" TargetMode="External"/><Relationship Id="rId29" Type="http://schemas.openxmlformats.org/officeDocument/2006/relationships/hyperlink" Target="https://www.worldometers.info/gas/vietnam-natural-gas/" TargetMode="External"/><Relationship Id="rId24" Type="http://schemas.openxmlformats.org/officeDocument/2006/relationships/hyperlink" Target="https://www.worldometers.info/gas/malaysia-natural-gas/" TargetMode="External"/><Relationship Id="rId40" Type="http://schemas.openxmlformats.org/officeDocument/2006/relationships/hyperlink" Target="https://www.worldometers.info/gas/angola-natural-gas/" TargetMode="External"/><Relationship Id="rId45" Type="http://schemas.openxmlformats.org/officeDocument/2006/relationships/hyperlink" Target="https://www.worldometers.info/gas/israel-natural-gas/" TargetMode="External"/><Relationship Id="rId66" Type="http://schemas.openxmlformats.org/officeDocument/2006/relationships/hyperlink" Target="https://www.worldometers.info/gas/denmark-natural-gas/" TargetMode="External"/><Relationship Id="rId87" Type="http://schemas.openxmlformats.org/officeDocument/2006/relationships/hyperlink" Target="https://www.worldometers.info/gas/kyrgyzstan-natural-gas/" TargetMode="External"/><Relationship Id="rId61" Type="http://schemas.openxmlformats.org/officeDocument/2006/relationships/hyperlink" Target="https://www.worldometers.info/gas/italy-natural-gas/" TargetMode="External"/><Relationship Id="rId82" Type="http://schemas.openxmlformats.org/officeDocument/2006/relationships/hyperlink" Target="https://www.worldometers.info/gas/tanzania-natural-gas/" TargetMode="External"/><Relationship Id="rId19" Type="http://schemas.openxmlformats.org/officeDocument/2006/relationships/hyperlink" Target="https://www.worldometers.info/gas/uzbekistan-natural-gas/" TargetMode="External"/><Relationship Id="rId14" Type="http://schemas.openxmlformats.org/officeDocument/2006/relationships/hyperlink" Target="https://www.worldometers.info/gas/mozambique-natural-gas/" TargetMode="External"/><Relationship Id="rId30" Type="http://schemas.openxmlformats.org/officeDocument/2006/relationships/hyperlink" Target="https://www.worldometers.info/gas/pakistan-natural-gas/" TargetMode="External"/><Relationship Id="rId35" Type="http://schemas.openxmlformats.org/officeDocument/2006/relationships/hyperlink" Target="https://www.worldometers.info/gas/brunei-darussalam-natural-gas/" TargetMode="External"/><Relationship Id="rId56" Type="http://schemas.openxmlformats.org/officeDocument/2006/relationships/hyperlink" Target="https://www.worldometers.info/gas/cuba-natural-gas/" TargetMode="External"/><Relationship Id="rId77" Type="http://schemas.openxmlformats.org/officeDocument/2006/relationships/hyperlink" Target="https://www.worldometers.info/gas/france-natural-gas/" TargetMode="External"/><Relationship Id="rId8" Type="http://schemas.openxmlformats.org/officeDocument/2006/relationships/hyperlink" Target="https://www.worldometers.info/gas/venezuela-natural-gas/" TargetMode="External"/><Relationship Id="rId51" Type="http://schemas.openxmlformats.org/officeDocument/2006/relationships/hyperlink" Target="https://www.worldometers.info/gas/chile-natural-gas/" TargetMode="External"/><Relationship Id="rId72" Type="http://schemas.openxmlformats.org/officeDocument/2006/relationships/hyperlink" Target="https://www.worldometers.info/gas/ghana-natural-gas/" TargetMode="External"/><Relationship Id="rId93" Type="http://schemas.openxmlformats.org/officeDocument/2006/relationships/hyperlink" Target="https://www.worldometers.info/gas/spain-natural-gas/" TargetMode="External"/><Relationship Id="rId98" Type="http://schemas.openxmlformats.org/officeDocument/2006/relationships/hyperlink" Target="https://www.worldometers.info/gas/albania-natural-gas/"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indexmundi.com/facts/burundi/indicator/AG.LND.AGRI.K2" TargetMode="External"/><Relationship Id="rId21" Type="http://schemas.openxmlformats.org/officeDocument/2006/relationships/hyperlink" Target="https://www.indexmundi.com/facts/iran/indicator/AG.LND.AGRI.K2" TargetMode="External"/><Relationship Id="rId42" Type="http://schemas.openxmlformats.org/officeDocument/2006/relationships/hyperlink" Target="https://www.indexmundi.com/facts/botswana/indicator/AG.LND.AGRI.K2" TargetMode="External"/><Relationship Id="rId63" Type="http://schemas.openxmlformats.org/officeDocument/2006/relationships/hyperlink" Target="https://www.indexmundi.com/facts/myanmar/indicator/AG.LND.AGRI.K2" TargetMode="External"/><Relationship Id="rId84" Type="http://schemas.openxmlformats.org/officeDocument/2006/relationships/hyperlink" Target="https://www.indexmundi.com/facts/hungary/indicator/AG.LND.AGRI.K2" TargetMode="External"/><Relationship Id="rId138" Type="http://schemas.openxmlformats.org/officeDocument/2006/relationships/hyperlink" Target="https://www.indexmundi.com/facts/albania/indicator/AG.LND.AGRI.K2" TargetMode="External"/><Relationship Id="rId159" Type="http://schemas.openxmlformats.org/officeDocument/2006/relationships/hyperlink" Target="https://www.indexmundi.com/facts/kuwait/indicator/AG.LND.AGRI.K2" TargetMode="External"/><Relationship Id="rId170" Type="http://schemas.openxmlformats.org/officeDocument/2006/relationships/hyperlink" Target="https://www.indexmundi.com/facts/s%C3%A3o-tom%C3%A9-and-principe/indicator/AG.LND.AGRI.K2" TargetMode="External"/><Relationship Id="rId191" Type="http://schemas.openxmlformats.org/officeDocument/2006/relationships/hyperlink" Target="https://www.indexmundi.com/facts/seychelles/indicator/AG.LND.AGRI.K2" TargetMode="External"/><Relationship Id="rId107" Type="http://schemas.openxmlformats.org/officeDocument/2006/relationships/hyperlink" Target="https://www.indexmundi.com/facts/dem.-people's-rep.-korea/indicator/AG.LND.AGRI.K2" TargetMode="External"/><Relationship Id="rId11" Type="http://schemas.openxmlformats.org/officeDocument/2006/relationships/hyperlink" Target="https://www.indexmundi.com/facts/mexico/indicator/AG.LND.AGRI.K2" TargetMode="External"/><Relationship Id="rId32" Type="http://schemas.openxmlformats.org/officeDocument/2006/relationships/hyperlink" Target="https://www.indexmundi.com/facts/ethiopia/indicator/AG.LND.AGRI.K2" TargetMode="External"/><Relationship Id="rId53" Type="http://schemas.openxmlformats.org/officeDocument/2006/relationships/hyperlink" Target="https://www.indexmundi.com/facts/zimbabwe/indicator/AG.LND.AGRI.K2" TargetMode="External"/><Relationship Id="rId74" Type="http://schemas.openxmlformats.org/officeDocument/2006/relationships/hyperlink" Target="https://www.indexmundi.com/facts/bangladesh/indicator/AG.LND.AGRI.K2" TargetMode="External"/><Relationship Id="rId128" Type="http://schemas.openxmlformats.org/officeDocument/2006/relationships/hyperlink" Target="https://www.indexmundi.com/facts/korea/indicator/AG.LND.AGRI.K2" TargetMode="External"/><Relationship Id="rId149" Type="http://schemas.openxmlformats.org/officeDocument/2006/relationships/hyperlink" Target="https://www.indexmundi.com/facts/fiji/indicator/AG.LND.AGRI.K2" TargetMode="External"/><Relationship Id="rId5" Type="http://schemas.openxmlformats.org/officeDocument/2006/relationships/hyperlink" Target="https://www.indexmundi.com/facts/kazakhstan/indicator/AG.LND.AGRI.K2" TargetMode="External"/><Relationship Id="rId95" Type="http://schemas.openxmlformats.org/officeDocument/2006/relationships/hyperlink" Target="https://www.indexmundi.com/facts/guatemala/indicator/AG.LND.AGRI.K2" TargetMode="External"/><Relationship Id="rId160" Type="http://schemas.openxmlformats.org/officeDocument/2006/relationships/hyperlink" Target="https://www.indexmundi.com/facts/luxembourg/indicator/AG.LND.AGRI.K2" TargetMode="External"/><Relationship Id="rId181" Type="http://schemas.openxmlformats.org/officeDocument/2006/relationships/hyperlink" Target="https://www.indexmundi.com/facts/bahrain/indicator/AG.LND.AGRI.K2" TargetMode="External"/><Relationship Id="rId22" Type="http://schemas.openxmlformats.org/officeDocument/2006/relationships/hyperlink" Target="https://www.indexmundi.com/facts/somalia/indicator/AG.LND.AGRI.K2" TargetMode="External"/><Relationship Id="rId43" Type="http://schemas.openxmlformats.org/officeDocument/2006/relationships/hyperlink" Target="https://www.indexmundi.com/facts/uzbekistan/indicator/AG.LND.AGRI.K2" TargetMode="External"/><Relationship Id="rId64" Type="http://schemas.openxmlformats.org/officeDocument/2006/relationships/hyperlink" Target="https://www.indexmundi.com/facts/philippines/indicator/AG.LND.AGRI.K2" TargetMode="External"/><Relationship Id="rId118" Type="http://schemas.openxmlformats.org/officeDocument/2006/relationships/hyperlink" Target="https://www.indexmundi.com/facts/liberia/indicator/AG.LND.AGRI.K2" TargetMode="External"/><Relationship Id="rId139" Type="http://schemas.openxmlformats.org/officeDocument/2006/relationships/hyperlink" Target="https://www.indexmundi.com/facts/jordan/indicator/AG.LND.AGRI.K2" TargetMode="External"/><Relationship Id="rId85" Type="http://schemas.openxmlformats.org/officeDocument/2006/relationships/hyperlink" Target="https://www.indexmundi.com/facts/central-african-republic/indicator/AG.LND.AGRI.K2" TargetMode="External"/><Relationship Id="rId150" Type="http://schemas.openxmlformats.org/officeDocument/2006/relationships/hyperlink" Target="https://www.indexmundi.com/facts/united-arab-emirates/indicator/AG.LND.AGRI.K2" TargetMode="External"/><Relationship Id="rId171" Type="http://schemas.openxmlformats.org/officeDocument/2006/relationships/hyperlink" Target="https://www.indexmundi.com/facts/tonga/indicator/AG.LND.AGRI.K2" TargetMode="External"/><Relationship Id="rId192" Type="http://schemas.openxmlformats.org/officeDocument/2006/relationships/hyperlink" Target="https://www.indexmundi.com/facts/singapore/indicator/AG.LND.AGRI.K2" TargetMode="External"/><Relationship Id="rId12" Type="http://schemas.openxmlformats.org/officeDocument/2006/relationships/hyperlink" Target="https://www.indexmundi.com/facts/south-africa/indicator/AG.LND.AGRI.K2" TargetMode="External"/><Relationship Id="rId33" Type="http://schemas.openxmlformats.org/officeDocument/2006/relationships/hyperlink" Target="https://www.indexmundi.com/facts/turkey/indicator/AG.LND.AGRI.K2" TargetMode="External"/><Relationship Id="rId108" Type="http://schemas.openxmlformats.org/officeDocument/2006/relationships/hyperlink" Target="https://www.indexmundi.com/facts/lesotho/indicator/AG.LND.AGRI.K2" TargetMode="External"/><Relationship Id="rId129" Type="http://schemas.openxmlformats.org/officeDocument/2006/relationships/hyperlink" Target="https://www.indexmundi.com/facts/switzerland/indicator/AG.LND.AGRI.K2" TargetMode="External"/><Relationship Id="rId54" Type="http://schemas.openxmlformats.org/officeDocument/2006/relationships/hyperlink" Target="https://www.indexmundi.com/facts/chile/indicator/AG.LND.AGRI.K2" TargetMode="External"/><Relationship Id="rId75" Type="http://schemas.openxmlformats.org/officeDocument/2006/relationships/hyperlink" Target="https://www.indexmundi.com/facts/senegal/indicator/AG.LND.AGRI.K2" TargetMode="External"/><Relationship Id="rId96" Type="http://schemas.openxmlformats.org/officeDocument/2006/relationships/hyperlink" Target="https://www.indexmundi.com/facts/egypt/indicator/AG.LND.AGRI.K2" TargetMode="External"/><Relationship Id="rId140" Type="http://schemas.openxmlformats.org/officeDocument/2006/relationships/hyperlink" Target="https://www.indexmundi.com/facts/estonia/indicator/AG.LND.AGRI.K2" TargetMode="External"/><Relationship Id="rId161" Type="http://schemas.openxmlformats.org/officeDocument/2006/relationships/hyperlink" Target="https://www.indexmundi.com/facts/comoros/indicator/AG.LND.AGRI.K2" TargetMode="External"/><Relationship Id="rId182" Type="http://schemas.openxmlformats.org/officeDocument/2006/relationships/hyperlink" Target="https://www.indexmundi.com/facts/grenada/indicator/AG.LND.AGRI.K2" TargetMode="External"/><Relationship Id="rId6" Type="http://schemas.openxmlformats.org/officeDocument/2006/relationships/hyperlink" Target="https://www.indexmundi.com/facts/russia/indicator/AG.LND.AGRI.K2" TargetMode="External"/><Relationship Id="rId23" Type="http://schemas.openxmlformats.org/officeDocument/2006/relationships/hyperlink" Target="https://www.indexmundi.com/facts/mozambique/indicator/AG.LND.AGRI.K2" TargetMode="External"/><Relationship Id="rId119" Type="http://schemas.openxmlformats.org/officeDocument/2006/relationships/hyperlink" Target="https://www.indexmundi.com/facts/latvia/indicator/AG.LND.AGRI.K2" TargetMode="External"/><Relationship Id="rId44" Type="http://schemas.openxmlformats.org/officeDocument/2006/relationships/hyperlink" Target="https://www.indexmundi.com/facts/zambia/indicator/AG.LND.AGRI.K2" TargetMode="External"/><Relationship Id="rId65" Type="http://schemas.openxmlformats.org/officeDocument/2006/relationships/hyperlink" Target="https://www.indexmundi.com/facts/italy/indicator/AG.LND.AGRI.K2" TargetMode="External"/><Relationship Id="rId86" Type="http://schemas.openxmlformats.org/officeDocument/2006/relationships/hyperlink" Target="https://www.indexmundi.com/facts/nicaragua/indicator/AG.LND.AGRI.K2" TargetMode="External"/><Relationship Id="rId130" Type="http://schemas.openxmlformats.org/officeDocument/2006/relationships/hyperlink" Target="https://www.indexmundi.com/facts/croatia/indicator/AG.LND.AGRI.K2" TargetMode="External"/><Relationship Id="rId151" Type="http://schemas.openxmlformats.org/officeDocument/2006/relationships/hyperlink" Target="https://www.indexmundi.com/facts/timor-leste/indicator/AG.LND.AGRI.K2" TargetMode="External"/><Relationship Id="rId172" Type="http://schemas.openxmlformats.org/officeDocument/2006/relationships/hyperlink" Target="https://www.indexmundi.com/facts/kiribati/indicator/AG.LND.AGRI.K2" TargetMode="External"/><Relationship Id="rId193" Type="http://schemas.openxmlformats.org/officeDocument/2006/relationships/hyperlink" Target="https://www.indexmundi.com/facts/nauru/indicator/AG.LND.AGRI.K2" TargetMode="External"/><Relationship Id="rId13" Type="http://schemas.openxmlformats.org/officeDocument/2006/relationships/hyperlink" Target="https://www.indexmundi.com/facts/nigeria/indicator/AG.LND.AGRI.K2" TargetMode="External"/><Relationship Id="rId109" Type="http://schemas.openxmlformats.org/officeDocument/2006/relationships/hyperlink" Target="https://www.indexmundi.com/facts/dominican-republic/indicator/AG.LND.AGRI.K2" TargetMode="External"/><Relationship Id="rId34" Type="http://schemas.openxmlformats.org/officeDocument/2006/relationships/hyperlink" Target="https://www.indexmundi.com/facts/bolivia/indicator/AG.LND.AGRI.K2" TargetMode="External"/><Relationship Id="rId50" Type="http://schemas.openxmlformats.org/officeDocument/2006/relationships/hyperlink" Target="https://www.indexmundi.com/facts/c%C3%B4te-d'ivoire/indicator/AG.LND.AGRI.K2" TargetMode="External"/><Relationship Id="rId55" Type="http://schemas.openxmlformats.org/officeDocument/2006/relationships/hyperlink" Target="https://www.indexmundi.com/facts/libya/indicator/AG.LND.AGRI.K2" TargetMode="External"/><Relationship Id="rId76" Type="http://schemas.openxmlformats.org/officeDocument/2006/relationships/hyperlink" Target="https://www.indexmundi.com/facts/malaysia/indicator/AG.LND.AGRI.K2" TargetMode="External"/><Relationship Id="rId97" Type="http://schemas.openxmlformats.org/officeDocument/2006/relationships/hyperlink" Target="https://www.indexmundi.com/facts/togo/indicator/AG.LND.AGRI.K2" TargetMode="External"/><Relationship Id="rId104" Type="http://schemas.openxmlformats.org/officeDocument/2006/relationships/hyperlink" Target="https://www.indexmundi.com/facts/sri-lanka/indicator/AG.LND.AGRI.K2" TargetMode="External"/><Relationship Id="rId120" Type="http://schemas.openxmlformats.org/officeDocument/2006/relationships/hyperlink" Target="https://www.indexmundi.com/facts/slovak-republic/indicator/AG.LND.AGRI.K2" TargetMode="External"/><Relationship Id="rId125" Type="http://schemas.openxmlformats.org/officeDocument/2006/relationships/hyperlink" Target="https://www.indexmundi.com/facts/costa-rica/indicator/AG.LND.AGRI.K2" TargetMode="External"/><Relationship Id="rId141" Type="http://schemas.openxmlformats.org/officeDocument/2006/relationships/hyperlink" Target="https://www.indexmundi.com/facts/norway/indicator/AG.LND.AGRI.K2" TargetMode="External"/><Relationship Id="rId146" Type="http://schemas.openxmlformats.org/officeDocument/2006/relationships/hyperlink" Target="https://www.indexmundi.com/facts/the-gambia/indicator/AG.LND.AGRI.K2" TargetMode="External"/><Relationship Id="rId167" Type="http://schemas.openxmlformats.org/officeDocument/2006/relationships/hyperlink" Target="https://www.indexmundi.com/facts/samoa/indicator/AG.LND.AGRI.K2" TargetMode="External"/><Relationship Id="rId188" Type="http://schemas.openxmlformats.org/officeDocument/2006/relationships/hyperlink" Target="https://www.indexmundi.com/facts/cayman-islands/indicator/AG.LND.AGRI.K2" TargetMode="External"/><Relationship Id="rId7" Type="http://schemas.openxmlformats.org/officeDocument/2006/relationships/hyperlink" Target="https://www.indexmundi.com/facts/india/indicator/AG.LND.AGRI.K2" TargetMode="External"/><Relationship Id="rId71" Type="http://schemas.openxmlformats.org/officeDocument/2006/relationships/hyperlink" Target="https://www.indexmundi.com/facts/cameroon/indicator/AG.LND.AGRI.K2" TargetMode="External"/><Relationship Id="rId92" Type="http://schemas.openxmlformats.org/officeDocument/2006/relationships/hyperlink" Target="https://www.indexmundi.com/facts/nepal/indicator/AG.LND.AGRI.K2" TargetMode="External"/><Relationship Id="rId162" Type="http://schemas.openxmlformats.org/officeDocument/2006/relationships/hyperlink" Target="https://www.indexmundi.com/facts/cyprus/indicator/AG.LND.AGRI.K2" TargetMode="External"/><Relationship Id="rId183" Type="http://schemas.openxmlformats.org/officeDocument/2006/relationships/hyperlink" Target="https://www.indexmundi.com/facts/st.-vincent-and-the-grenadines/indicator/AG.LND.AGRI.K2" TargetMode="External"/><Relationship Id="rId2" Type="http://schemas.openxmlformats.org/officeDocument/2006/relationships/hyperlink" Target="https://www.indexmundi.com/facts/united-states/indicator/AG.LND.AGRI.K2" TargetMode="External"/><Relationship Id="rId29" Type="http://schemas.openxmlformats.org/officeDocument/2006/relationships/hyperlink" Target="https://www.indexmundi.com/facts/tanzania/indicator/AG.LND.AGRI.K2" TargetMode="External"/><Relationship Id="rId24" Type="http://schemas.openxmlformats.org/officeDocument/2006/relationships/hyperlink" Target="https://www.indexmundi.com/facts/algeria/indicator/AG.LND.AGRI.K2" TargetMode="External"/><Relationship Id="rId40" Type="http://schemas.openxmlformats.org/officeDocument/2006/relationships/hyperlink" Target="https://www.indexmundi.com/facts/kenya/indicator/AG.LND.AGRI.K2" TargetMode="External"/><Relationship Id="rId45" Type="http://schemas.openxmlformats.org/officeDocument/2006/relationships/hyperlink" Target="https://www.indexmundi.com/facts/peru/indicator/AG.LND.AGRI.K2" TargetMode="External"/><Relationship Id="rId66" Type="http://schemas.openxmlformats.org/officeDocument/2006/relationships/hyperlink" Target="https://www.indexmundi.com/facts/vietnam/indicator/AG.LND.AGRI.K2" TargetMode="External"/><Relationship Id="rId87" Type="http://schemas.openxmlformats.org/officeDocument/2006/relationships/hyperlink" Target="https://www.indexmundi.com/facts/bulgaria/indicator/AG.LND.AGRI.K2" TargetMode="External"/><Relationship Id="rId110" Type="http://schemas.openxmlformats.org/officeDocument/2006/relationships/hyperlink" Target="https://www.indexmundi.com/facts/lao-pdr/indicator/AG.LND.AGRI.K2" TargetMode="External"/><Relationship Id="rId115" Type="http://schemas.openxmlformats.org/officeDocument/2006/relationships/hyperlink" Target="https://www.indexmundi.com/facts/gabon/indicator/AG.LND.AGRI.K2" TargetMode="External"/><Relationship Id="rId131" Type="http://schemas.openxmlformats.org/officeDocument/2006/relationships/hyperlink" Target="https://www.indexmundi.com/facts/el-salvador/indicator/AG.LND.AGRI.K2" TargetMode="External"/><Relationship Id="rId136" Type="http://schemas.openxmlformats.org/officeDocument/2006/relationships/hyperlink" Target="https://www.indexmundi.com/facts/eswatini/indicator/AG.LND.AGRI.K2" TargetMode="External"/><Relationship Id="rId157" Type="http://schemas.openxmlformats.org/officeDocument/2006/relationships/hyperlink" Target="https://www.indexmundi.com/facts/belize/indicator/AG.LND.AGRI.K2" TargetMode="External"/><Relationship Id="rId178" Type="http://schemas.openxmlformats.org/officeDocument/2006/relationships/hyperlink" Target="https://www.indexmundi.com/facts/malta/indicator/AG.LND.AGRI.K2" TargetMode="External"/><Relationship Id="rId61" Type="http://schemas.openxmlformats.org/officeDocument/2006/relationships/hyperlink" Target="https://www.indexmundi.com/facts/syrian-arab-republic/indicator/AG.LND.AGRI.K2" TargetMode="External"/><Relationship Id="rId82" Type="http://schemas.openxmlformats.org/officeDocument/2006/relationships/hyperlink" Target="https://www.indexmundi.com/facts/cambodia/indicator/AG.LND.AGRI.K2" TargetMode="External"/><Relationship Id="rId152" Type="http://schemas.openxmlformats.org/officeDocument/2006/relationships/hyperlink" Target="https://www.indexmundi.com/facts/equatorial-guinea/indicator/AG.LND.AGRI.K2" TargetMode="External"/><Relationship Id="rId173" Type="http://schemas.openxmlformats.org/officeDocument/2006/relationships/hyperlink" Target="https://www.indexmundi.com/facts/dominica/indicator/AG.LND.AGRI.K2" TargetMode="External"/><Relationship Id="rId194" Type="http://schemas.openxmlformats.org/officeDocument/2006/relationships/printerSettings" Target="../printerSettings/printerSettings6.bin"/><Relationship Id="rId19" Type="http://schemas.openxmlformats.org/officeDocument/2006/relationships/hyperlink" Target="https://www.indexmundi.com/facts/colombia/indicator/AG.LND.AGRI.K2" TargetMode="External"/><Relationship Id="rId14" Type="http://schemas.openxmlformats.org/officeDocument/2006/relationships/hyperlink" Target="https://www.indexmundi.com/facts/sudan/indicator/AG.LND.AGRI.K2" TargetMode="External"/><Relationship Id="rId30" Type="http://schemas.openxmlformats.org/officeDocument/2006/relationships/hyperlink" Target="https://www.indexmundi.com/facts/namibia/indicator/AG.LND.AGRI.K2" TargetMode="External"/><Relationship Id="rId35" Type="http://schemas.openxmlformats.org/officeDocument/2006/relationships/hyperlink" Target="https://www.indexmundi.com/facts/pakistan/indicator/AG.LND.AGRI.K2" TargetMode="External"/><Relationship Id="rId56" Type="http://schemas.openxmlformats.org/officeDocument/2006/relationships/hyperlink" Target="https://www.indexmundi.com/facts/ghana/indicator/AG.LND.AGRI.K2" TargetMode="External"/><Relationship Id="rId77" Type="http://schemas.openxmlformats.org/officeDocument/2006/relationships/hyperlink" Target="https://www.indexmundi.com/facts/belarus/indicator/AG.LND.AGRI.K2" TargetMode="External"/><Relationship Id="rId100" Type="http://schemas.openxmlformats.org/officeDocument/2006/relationships/hyperlink" Target="https://www.indexmundi.com/facts/serbia/indicator/AG.LND.AGRI.K2" TargetMode="External"/><Relationship Id="rId105" Type="http://schemas.openxmlformats.org/officeDocument/2006/relationships/hyperlink" Target="https://www.indexmundi.com/facts/austria/indicator/AG.LND.AGRI.K2" TargetMode="External"/><Relationship Id="rId126" Type="http://schemas.openxmlformats.org/officeDocument/2006/relationships/hyperlink" Target="https://www.indexmundi.com/facts/djibouti/indicator/AG.LND.AGRI.K2" TargetMode="External"/><Relationship Id="rId147" Type="http://schemas.openxmlformats.org/officeDocument/2006/relationships/hyperlink" Target="https://www.indexmundi.com/facts/bhutan/indicator/AG.LND.AGRI.K2" TargetMode="External"/><Relationship Id="rId168" Type="http://schemas.openxmlformats.org/officeDocument/2006/relationships/hyperlink" Target="https://www.indexmundi.com/facts/qatar/indicator/AG.LND.AGRI.K2" TargetMode="External"/><Relationship Id="rId8" Type="http://schemas.openxmlformats.org/officeDocument/2006/relationships/hyperlink" Target="https://www.indexmundi.com/facts/saudi-arabia/indicator/AG.LND.AGRI.K2" TargetMode="External"/><Relationship Id="rId51" Type="http://schemas.openxmlformats.org/officeDocument/2006/relationships/hyperlink" Target="https://www.indexmundi.com/facts/united-kingdom/indicator/AG.LND.AGRI.K2" TargetMode="External"/><Relationship Id="rId72" Type="http://schemas.openxmlformats.org/officeDocument/2006/relationships/hyperlink" Target="https://www.indexmundi.com/facts/tunisia/indicator/AG.LND.AGRI.K2" TargetMode="External"/><Relationship Id="rId93" Type="http://schemas.openxmlformats.org/officeDocument/2006/relationships/hyperlink" Target="https://www.indexmundi.com/facts/benin/indicator/AG.LND.AGRI.K2" TargetMode="External"/><Relationship Id="rId98" Type="http://schemas.openxmlformats.org/officeDocument/2006/relationships/hyperlink" Target="https://www.indexmundi.com/facts/portugal/indicator/AG.LND.AGRI.K2" TargetMode="External"/><Relationship Id="rId121" Type="http://schemas.openxmlformats.org/officeDocument/2006/relationships/hyperlink" Target="https://www.indexmundi.com/facts/iceland/indicator/AG.LND.AGRI.K2" TargetMode="External"/><Relationship Id="rId142" Type="http://schemas.openxmlformats.org/officeDocument/2006/relationships/hyperlink" Target="https://www.indexmundi.com/facts/guinea-bissau/indicator/AG.LND.AGRI.K2" TargetMode="External"/><Relationship Id="rId163" Type="http://schemas.openxmlformats.org/officeDocument/2006/relationships/hyperlink" Target="https://www.indexmundi.com/facts/solomon-islands/indicator/AG.LND.AGRI.K2" TargetMode="External"/><Relationship Id="rId184" Type="http://schemas.openxmlformats.org/officeDocument/2006/relationships/hyperlink" Target="https://www.indexmundi.com/facts/st.-kitts-and-nevis/indicator/AG.LND.AGRI.K2" TargetMode="External"/><Relationship Id="rId189" Type="http://schemas.openxmlformats.org/officeDocument/2006/relationships/hyperlink" Target="https://www.indexmundi.com/facts/san-marino/indicator/AG.LND.AGRI.K2" TargetMode="External"/><Relationship Id="rId3" Type="http://schemas.openxmlformats.org/officeDocument/2006/relationships/hyperlink" Target="https://www.indexmundi.com/facts/australia/indicator/AG.LND.AGRI.K2" TargetMode="External"/><Relationship Id="rId25" Type="http://schemas.openxmlformats.org/officeDocument/2006/relationships/hyperlink" Target="https://www.indexmundi.com/facts/ukraine/indicator/AG.LND.AGRI.K2" TargetMode="External"/><Relationship Id="rId46" Type="http://schemas.openxmlformats.org/officeDocument/2006/relationships/hyperlink" Target="https://www.indexmundi.com/facts/yemen/indicator/AG.LND.AGRI.K2" TargetMode="External"/><Relationship Id="rId67" Type="http://schemas.openxmlformats.org/officeDocument/2006/relationships/hyperlink" Target="https://www.indexmundi.com/facts/burkina-faso/indicator/AG.LND.AGRI.K2" TargetMode="External"/><Relationship Id="rId116" Type="http://schemas.openxmlformats.org/officeDocument/2006/relationships/hyperlink" Target="https://www.indexmundi.com/facts/bosnia-and-herzegovina/indicator/AG.LND.AGRI.K2" TargetMode="External"/><Relationship Id="rId137" Type="http://schemas.openxmlformats.org/officeDocument/2006/relationships/hyperlink" Target="https://www.indexmundi.com/facts/papua-new-guinea/indicator/AG.LND.AGRI.K2" TargetMode="External"/><Relationship Id="rId158" Type="http://schemas.openxmlformats.org/officeDocument/2006/relationships/hyperlink" Target="https://www.indexmundi.com/facts/puerto-rico/indicator/AG.LND.AGRI.K2" TargetMode="External"/><Relationship Id="rId20" Type="http://schemas.openxmlformats.org/officeDocument/2006/relationships/hyperlink" Target="https://www.indexmundi.com/facts/niger/indicator/AG.LND.AGRI.K2" TargetMode="External"/><Relationship Id="rId41" Type="http://schemas.openxmlformats.org/officeDocument/2006/relationships/hyperlink" Target="https://www.indexmundi.com/facts/spain/indicator/AG.LND.AGRI.K2" TargetMode="External"/><Relationship Id="rId62" Type="http://schemas.openxmlformats.org/officeDocument/2006/relationships/hyperlink" Target="https://www.indexmundi.com/facts/romania/indicator/AG.LND.AGRI.K2" TargetMode="External"/><Relationship Id="rId83" Type="http://schemas.openxmlformats.org/officeDocument/2006/relationships/hyperlink" Target="https://www.indexmundi.com/facts/ecuador/indicator/AG.LND.AGRI.K2" TargetMode="External"/><Relationship Id="rId88" Type="http://schemas.openxmlformats.org/officeDocument/2006/relationships/hyperlink" Target="https://www.indexmundi.com/facts/azerbaijan/indicator/AG.LND.AGRI.K2" TargetMode="External"/><Relationship Id="rId111" Type="http://schemas.openxmlformats.org/officeDocument/2006/relationships/hyperlink" Target="https://www.indexmundi.com/facts/georgia/indicator/AG.LND.AGRI.K2" TargetMode="External"/><Relationship Id="rId132" Type="http://schemas.openxmlformats.org/officeDocument/2006/relationships/hyperlink" Target="https://www.indexmundi.com/facts/oman/indicator/AG.LND.AGRI.K2" TargetMode="External"/><Relationship Id="rId153" Type="http://schemas.openxmlformats.org/officeDocument/2006/relationships/hyperlink" Target="https://www.indexmundi.com/facts/montenegro/indicator/AG.LND.AGRI.K2" TargetMode="External"/><Relationship Id="rId174" Type="http://schemas.openxmlformats.org/officeDocument/2006/relationships/hyperlink" Target="https://www.indexmundi.com/facts/andorra/indicator/AG.LND.AGRI.K2" TargetMode="External"/><Relationship Id="rId179" Type="http://schemas.openxmlformats.org/officeDocument/2006/relationships/hyperlink" Target="https://www.indexmundi.com/facts/barbados/indicator/AG.LND.AGRI.K2" TargetMode="External"/><Relationship Id="rId190" Type="http://schemas.openxmlformats.org/officeDocument/2006/relationships/hyperlink" Target="https://www.indexmundi.com/facts/tuvalu/indicator/AG.LND.AGRI.K2" TargetMode="External"/><Relationship Id="rId15" Type="http://schemas.openxmlformats.org/officeDocument/2006/relationships/hyperlink" Target="https://www.indexmundi.com/facts/indonesia/indicator/AG.LND.AGRI.K2" TargetMode="External"/><Relationship Id="rId36" Type="http://schemas.openxmlformats.org/officeDocument/2006/relationships/hyperlink" Target="https://www.indexmundi.com/facts/turkmenistan/indicator/AG.LND.AGRI.K2" TargetMode="External"/><Relationship Id="rId57" Type="http://schemas.openxmlformats.org/officeDocument/2006/relationships/hyperlink" Target="https://www.indexmundi.com/facts/poland/indicator/AG.LND.AGRI.K2" TargetMode="External"/><Relationship Id="rId106" Type="http://schemas.openxmlformats.org/officeDocument/2006/relationships/hyperlink" Target="https://www.indexmundi.com/facts/denmark/indicator/AG.LND.AGRI.K2" TargetMode="External"/><Relationship Id="rId127" Type="http://schemas.openxmlformats.org/officeDocument/2006/relationships/hyperlink" Target="https://www.indexmundi.com/facts/armenia/indicator/AG.LND.AGRI.K2" TargetMode="External"/><Relationship Id="rId10" Type="http://schemas.openxmlformats.org/officeDocument/2006/relationships/hyperlink" Target="https://www.indexmundi.com/facts/mongolia/indicator/AG.LND.AGRI.K2" TargetMode="External"/><Relationship Id="rId31" Type="http://schemas.openxmlformats.org/officeDocument/2006/relationships/hyperlink" Target="https://www.indexmundi.com/facts/afghanistan/indicator/AG.LND.AGRI.K2" TargetMode="External"/><Relationship Id="rId52" Type="http://schemas.openxmlformats.org/officeDocument/2006/relationships/hyperlink" Target="https://www.indexmundi.com/facts/germany/indicator/AG.LND.AGRI.K2" TargetMode="External"/><Relationship Id="rId73" Type="http://schemas.openxmlformats.org/officeDocument/2006/relationships/hyperlink" Target="https://www.indexmundi.com/facts/iraq/indicator/AG.LND.AGRI.K2" TargetMode="External"/><Relationship Id="rId78" Type="http://schemas.openxmlformats.org/officeDocument/2006/relationships/hyperlink" Target="https://www.indexmundi.com/facts/eritrea/indicator/AG.LND.AGRI.K2" TargetMode="External"/><Relationship Id="rId94" Type="http://schemas.openxmlformats.org/officeDocument/2006/relationships/hyperlink" Target="https://www.indexmundi.com/facts/sierra-leone/indicator/AG.LND.AGRI.K2" TargetMode="External"/><Relationship Id="rId99" Type="http://schemas.openxmlformats.org/officeDocument/2006/relationships/hyperlink" Target="https://www.indexmundi.com/facts/czech-republic/indicator/AG.LND.AGRI.K2" TargetMode="External"/><Relationship Id="rId101" Type="http://schemas.openxmlformats.org/officeDocument/2006/relationships/hyperlink" Target="https://www.indexmundi.com/facts/honduras/indicator/AG.LND.AGRI.K2" TargetMode="External"/><Relationship Id="rId122" Type="http://schemas.openxmlformats.org/officeDocument/2006/relationships/hyperlink" Target="https://www.indexmundi.com/facts/haiti/indicator/AG.LND.AGRI.K2" TargetMode="External"/><Relationship Id="rId143" Type="http://schemas.openxmlformats.org/officeDocument/2006/relationships/hyperlink" Target="https://www.indexmundi.com/facts/lebanon/indicator/AG.LND.AGRI.K2" TargetMode="External"/><Relationship Id="rId148" Type="http://schemas.openxmlformats.org/officeDocument/2006/relationships/hyperlink" Target="https://www.indexmundi.com/facts/jamaica/indicator/AG.LND.AGRI.K2" TargetMode="External"/><Relationship Id="rId164" Type="http://schemas.openxmlformats.org/officeDocument/2006/relationships/hyperlink" Target="https://www.indexmundi.com/facts/mauritius/indicator/AG.LND.AGRI.K2" TargetMode="External"/><Relationship Id="rId169" Type="http://schemas.openxmlformats.org/officeDocument/2006/relationships/hyperlink" Target="https://www.indexmundi.com/facts/trinidad-and-tobago/indicator/AG.LND.AGRI.K2" TargetMode="External"/><Relationship Id="rId185" Type="http://schemas.openxmlformats.org/officeDocument/2006/relationships/hyperlink" Target="https://www.indexmundi.com/facts/liechtenstein/indicator/AG.LND.AGRI.K2" TargetMode="External"/><Relationship Id="rId4" Type="http://schemas.openxmlformats.org/officeDocument/2006/relationships/hyperlink" Target="https://www.indexmundi.com/facts/brazil/indicator/AG.LND.AGRI.K2" TargetMode="External"/><Relationship Id="rId9" Type="http://schemas.openxmlformats.org/officeDocument/2006/relationships/hyperlink" Target="https://www.indexmundi.com/facts/argentina/indicator/AG.LND.AGRI.K2" TargetMode="External"/><Relationship Id="rId180" Type="http://schemas.openxmlformats.org/officeDocument/2006/relationships/hyperlink" Target="https://www.indexmundi.com/facts/antigua-and-barbuda/indicator/AG.LND.AGRI.K2" TargetMode="External"/><Relationship Id="rId26" Type="http://schemas.openxmlformats.org/officeDocument/2006/relationships/hyperlink" Target="https://www.indexmundi.com/facts/mali/indicator/AG.LND.AGRI.K2" TargetMode="External"/><Relationship Id="rId47" Type="http://schemas.openxmlformats.org/officeDocument/2006/relationships/hyperlink" Target="https://www.indexmundi.com/facts/thailand/indicator/AG.LND.AGRI.K2" TargetMode="External"/><Relationship Id="rId68" Type="http://schemas.openxmlformats.org/officeDocument/2006/relationships/hyperlink" Target="https://www.indexmundi.com/facts/congo/indicator/AG.LND.AGRI.K2" TargetMode="External"/><Relationship Id="rId89" Type="http://schemas.openxmlformats.org/officeDocument/2006/relationships/hyperlink" Target="https://www.indexmundi.com/facts/tajikistan/indicator/AG.LND.AGRI.K2" TargetMode="External"/><Relationship Id="rId112" Type="http://schemas.openxmlformats.org/officeDocument/2006/relationships/hyperlink" Target="https://www.indexmundi.com/facts/finland/indicator/AG.LND.AGRI.K2" TargetMode="External"/><Relationship Id="rId133" Type="http://schemas.openxmlformats.org/officeDocument/2006/relationships/hyperlink" Target="https://www.indexmundi.com/facts/belgium/indicator/AG.LND.AGRI.K2" TargetMode="External"/><Relationship Id="rId154" Type="http://schemas.openxmlformats.org/officeDocument/2006/relationships/hyperlink" Target="https://www.indexmundi.com/facts/greenland/indicator/AG.LND.AGRI.K2" TargetMode="External"/><Relationship Id="rId175" Type="http://schemas.openxmlformats.org/officeDocument/2006/relationships/hyperlink" Target="https://www.indexmundi.com/facts/brunei/indicator/AG.LND.AGRI.K2" TargetMode="External"/><Relationship Id="rId16" Type="http://schemas.openxmlformats.org/officeDocument/2006/relationships/hyperlink" Target="https://www.indexmundi.com/facts/canada/indicator/AG.LND.AGRI.K2" TargetMode="External"/><Relationship Id="rId37" Type="http://schemas.openxmlformats.org/officeDocument/2006/relationships/hyperlink" Target="https://www.indexmundi.com/facts/dem.-rep.-congo/indicator/AG.LND.AGRI.K2" TargetMode="External"/><Relationship Id="rId58" Type="http://schemas.openxmlformats.org/officeDocument/2006/relationships/hyperlink" Target="https://www.indexmundi.com/facts/guinea/indicator/AG.LND.AGRI.K2" TargetMode="External"/><Relationship Id="rId79" Type="http://schemas.openxmlformats.org/officeDocument/2006/relationships/hyperlink" Target="https://www.indexmundi.com/facts/cuba/indicator/AG.LND.AGRI.K2" TargetMode="External"/><Relationship Id="rId102" Type="http://schemas.openxmlformats.org/officeDocument/2006/relationships/hyperlink" Target="https://www.indexmundi.com/facts/sweden/indicator/AG.LND.AGRI.K2" TargetMode="External"/><Relationship Id="rId123" Type="http://schemas.openxmlformats.org/officeDocument/2006/relationships/hyperlink" Target="https://www.indexmundi.com/facts/netherlands/indicator/AG.LND.AGRI.K2" TargetMode="External"/><Relationship Id="rId144" Type="http://schemas.openxmlformats.org/officeDocument/2006/relationships/hyperlink" Target="https://www.indexmundi.com/facts/israel/indicator/AG.LND.AGRI.K2" TargetMode="External"/><Relationship Id="rId90" Type="http://schemas.openxmlformats.org/officeDocument/2006/relationships/hyperlink" Target="https://www.indexmundi.com/facts/ireland/indicator/AG.LND.AGRI.K2" TargetMode="External"/><Relationship Id="rId165" Type="http://schemas.openxmlformats.org/officeDocument/2006/relationships/hyperlink" Target="https://www.indexmundi.com/facts/suriname/indicator/AG.LND.AGRI.K2" TargetMode="External"/><Relationship Id="rId186" Type="http://schemas.openxmlformats.org/officeDocument/2006/relationships/hyperlink" Target="https://www.indexmundi.com/facts/hong-kong-sar%2c-china/indicator/AG.LND.AGRI.K2" TargetMode="External"/><Relationship Id="rId27" Type="http://schemas.openxmlformats.org/officeDocument/2006/relationships/hyperlink" Target="https://www.indexmundi.com/facts/madagascar/indicator/AG.LND.AGRI.K2" TargetMode="External"/><Relationship Id="rId48" Type="http://schemas.openxmlformats.org/officeDocument/2006/relationships/hyperlink" Target="https://www.indexmundi.com/facts/paraguay/indicator/AG.LND.AGRI.K2" TargetMode="External"/><Relationship Id="rId69" Type="http://schemas.openxmlformats.org/officeDocument/2006/relationships/hyperlink" Target="https://www.indexmundi.com/facts/kyrgyz-republic/indicator/AG.LND.AGRI.K2" TargetMode="External"/><Relationship Id="rId113" Type="http://schemas.openxmlformats.org/officeDocument/2006/relationships/hyperlink" Target="https://www.indexmundi.com/facts/panama/indicator/AG.LND.AGRI.K2" TargetMode="External"/><Relationship Id="rId134" Type="http://schemas.openxmlformats.org/officeDocument/2006/relationships/hyperlink" Target="https://www.indexmundi.com/facts/north-macedonia/indicator/AG.LND.AGRI.K2" TargetMode="External"/><Relationship Id="rId80" Type="http://schemas.openxmlformats.org/officeDocument/2006/relationships/hyperlink" Target="https://www.indexmundi.com/facts/greece/indicator/AG.LND.AGRI.K2" TargetMode="External"/><Relationship Id="rId155" Type="http://schemas.openxmlformats.org/officeDocument/2006/relationships/hyperlink" Target="https://www.indexmundi.com/facts/vanuatu/indicator/AG.LND.AGRI.K2" TargetMode="External"/><Relationship Id="rId176" Type="http://schemas.openxmlformats.org/officeDocument/2006/relationships/hyperlink" Target="https://www.indexmundi.com/facts/the-bahamas/indicator/AG.LND.AGRI.K2" TargetMode="External"/><Relationship Id="rId17" Type="http://schemas.openxmlformats.org/officeDocument/2006/relationships/hyperlink" Target="https://www.indexmundi.com/facts/angola/indicator/AG.LND.AGRI.K2" TargetMode="External"/><Relationship Id="rId38" Type="http://schemas.openxmlformats.org/officeDocument/2006/relationships/hyperlink" Target="https://www.indexmundi.com/facts/morocco/indicator/AG.LND.AGRI.K2" TargetMode="External"/><Relationship Id="rId59" Type="http://schemas.openxmlformats.org/officeDocument/2006/relationships/hyperlink" Target="https://www.indexmundi.com/facts/uganda/indicator/AG.LND.AGRI.K2" TargetMode="External"/><Relationship Id="rId103" Type="http://schemas.openxmlformats.org/officeDocument/2006/relationships/hyperlink" Target="https://www.indexmundi.com/facts/lithuania/indicator/AG.LND.AGRI.K2" TargetMode="External"/><Relationship Id="rId124" Type="http://schemas.openxmlformats.org/officeDocument/2006/relationships/hyperlink" Target="https://www.indexmundi.com/facts/rwanda/indicator/AG.LND.AGRI.K2" TargetMode="External"/><Relationship Id="rId70" Type="http://schemas.openxmlformats.org/officeDocument/2006/relationships/hyperlink" Target="https://www.indexmundi.com/facts/new-zealand/indicator/AG.LND.AGRI.K2" TargetMode="External"/><Relationship Id="rId91" Type="http://schemas.openxmlformats.org/officeDocument/2006/relationships/hyperlink" Target="https://www.indexmundi.com/facts/japan/indicator/AG.LND.AGRI.K2" TargetMode="External"/><Relationship Id="rId145" Type="http://schemas.openxmlformats.org/officeDocument/2006/relationships/hyperlink" Target="https://www.indexmundi.com/facts/slovenia/indicator/AG.LND.AGRI.K2" TargetMode="External"/><Relationship Id="rId166" Type="http://schemas.openxmlformats.org/officeDocument/2006/relationships/hyperlink" Target="https://www.indexmundi.com/facts/cabo-verde/indicator/AG.LND.AGRI.K2" TargetMode="External"/><Relationship Id="rId187" Type="http://schemas.openxmlformats.org/officeDocument/2006/relationships/hyperlink" Target="https://www.indexmundi.com/facts/palau/indicator/AG.LND.AGRI.K2" TargetMode="External"/><Relationship Id="rId1" Type="http://schemas.openxmlformats.org/officeDocument/2006/relationships/hyperlink" Target="https://www.indexmundi.com/facts/china/indicator/AG.LND.AGRI.K2" TargetMode="External"/><Relationship Id="rId28" Type="http://schemas.openxmlformats.org/officeDocument/2006/relationships/hyperlink" Target="https://www.indexmundi.com/facts/mauritania/indicator/AG.LND.AGRI.K2" TargetMode="External"/><Relationship Id="rId49" Type="http://schemas.openxmlformats.org/officeDocument/2006/relationships/hyperlink" Target="https://www.indexmundi.com/facts/venezuela/indicator/AG.LND.AGRI.K2" TargetMode="External"/><Relationship Id="rId114" Type="http://schemas.openxmlformats.org/officeDocument/2006/relationships/hyperlink" Target="https://www.indexmundi.com/facts/moldova/indicator/AG.LND.AGRI.K2" TargetMode="External"/><Relationship Id="rId60" Type="http://schemas.openxmlformats.org/officeDocument/2006/relationships/hyperlink" Target="https://www.indexmundi.com/facts/uruguay/indicator/AG.LND.AGRI.K2" TargetMode="External"/><Relationship Id="rId81" Type="http://schemas.openxmlformats.org/officeDocument/2006/relationships/hyperlink" Target="https://www.indexmundi.com/facts/malawi/indicator/AG.LND.AGRI.K2" TargetMode="External"/><Relationship Id="rId135" Type="http://schemas.openxmlformats.org/officeDocument/2006/relationships/hyperlink" Target="https://www.indexmundi.com/facts/guyana/indicator/AG.LND.AGRI.K2" TargetMode="External"/><Relationship Id="rId156" Type="http://schemas.openxmlformats.org/officeDocument/2006/relationships/hyperlink" Target="https://www.indexmundi.com/facts/new-caledonia/indicator/AG.LND.AGRI.K2" TargetMode="External"/><Relationship Id="rId177" Type="http://schemas.openxmlformats.org/officeDocument/2006/relationships/hyperlink" Target="https://www.indexmundi.com/facts/st.-lucia/indicator/AG.LND.AGRI.K2" TargetMode="External"/><Relationship Id="rId18" Type="http://schemas.openxmlformats.org/officeDocument/2006/relationships/hyperlink" Target="https://www.indexmundi.com/facts/chad/indicator/AG.LND.AGRI.K2" TargetMode="External"/><Relationship Id="rId39" Type="http://schemas.openxmlformats.org/officeDocument/2006/relationships/hyperlink" Target="https://www.indexmundi.com/facts/france/indicator/AG.LND.AGRI.K2"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ciencedirect.com/science/article/pii/S0169136820311008?via%3Dih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A852-5189-4D88-BBC4-CADC0788FEA5}">
  <dimension ref="B1:C10"/>
  <sheetViews>
    <sheetView showGridLines="0" tabSelected="1" workbookViewId="0">
      <selection activeCell="C15" sqref="C15"/>
    </sheetView>
  </sheetViews>
  <sheetFormatPr defaultRowHeight="15" x14ac:dyDescent="0.25"/>
  <cols>
    <col min="2" max="2" width="39.42578125" customWidth="1"/>
    <col min="3" max="3" width="44.42578125" customWidth="1"/>
  </cols>
  <sheetData>
    <row r="1" spans="2:3" ht="36.75" customHeight="1" x14ac:dyDescent="0.4">
      <c r="B1" s="99" t="s">
        <v>1024</v>
      </c>
      <c r="C1" s="99"/>
    </row>
    <row r="2" spans="2:3" ht="26.25" x14ac:dyDescent="0.4">
      <c r="B2" s="98" t="s">
        <v>883</v>
      </c>
      <c r="C2" s="98"/>
    </row>
    <row r="3" spans="2:3" ht="26.25" x14ac:dyDescent="0.4">
      <c r="B3" s="97" t="s">
        <v>0</v>
      </c>
      <c r="C3" s="97" t="s">
        <v>889</v>
      </c>
    </row>
    <row r="4" spans="2:3" ht="26.25" x14ac:dyDescent="0.4">
      <c r="B4" s="97" t="s">
        <v>884</v>
      </c>
      <c r="C4" s="97" t="s">
        <v>890</v>
      </c>
    </row>
    <row r="5" spans="2:3" ht="26.25" x14ac:dyDescent="0.4">
      <c r="B5" s="97" t="s">
        <v>885</v>
      </c>
      <c r="C5" s="97" t="s">
        <v>891</v>
      </c>
    </row>
    <row r="6" spans="2:3" ht="26.25" x14ac:dyDescent="0.4">
      <c r="B6" s="97" t="s">
        <v>886</v>
      </c>
      <c r="C6" s="97" t="s">
        <v>892</v>
      </c>
    </row>
    <row r="7" spans="2:3" ht="26.25" x14ac:dyDescent="0.4">
      <c r="B7" s="97" t="s">
        <v>887</v>
      </c>
      <c r="C7" s="97" t="s">
        <v>767</v>
      </c>
    </row>
    <row r="8" spans="2:3" ht="26.25" x14ac:dyDescent="0.4">
      <c r="B8" s="97" t="s">
        <v>888</v>
      </c>
      <c r="C8" s="97" t="s">
        <v>893</v>
      </c>
    </row>
    <row r="9" spans="2:3" ht="26.25" x14ac:dyDescent="0.4">
      <c r="B9" s="97" t="s">
        <v>1023</v>
      </c>
      <c r="C9" s="97" t="s">
        <v>760</v>
      </c>
    </row>
    <row r="10" spans="2:3" ht="26.25" x14ac:dyDescent="0.4">
      <c r="C10" s="97" t="s">
        <v>766</v>
      </c>
    </row>
  </sheetData>
  <mergeCells count="2">
    <mergeCell ref="B2:C2"/>
    <mergeCell ref="B1:C1"/>
  </mergeCells>
  <hyperlinks>
    <hyperlink ref="B3" location="Sources!A1" display="Sources" xr:uid="{889B05D3-44C5-4FB3-A304-50C7BEC53CE6}"/>
    <hyperlink ref="B4" location="LookUps!A1" display="Lookups" xr:uid="{EBD6A353-C475-4FB7-805D-2DCB4DB9DEEC}"/>
    <hyperlink ref="B5" location="'Country Data'!A1" display="Country Data" xr:uid="{41BE8545-B936-4D18-B781-6D5BA5E4310E}"/>
    <hyperlink ref="B6" location="Pop_Land!A1" display="Population Land" xr:uid="{2E1B4286-0B6D-492B-B5AD-063B36644E0F}"/>
    <hyperlink ref="B7" location="WorldBankGDP!A1" display="WorldBank" xr:uid="{A03A7429-0CBE-4E14-BDBF-A45E49344335}"/>
    <hyperlink ref="B8" location="'coal-proved-reserves'!A1" display="Coal Reserves" xr:uid="{20E95DCE-941E-4CDB-BA10-D2E529821DCA}"/>
    <hyperlink ref="C3" location="Oil!A1" display="Oil" xr:uid="{FF785CB8-49BF-45DF-8254-5AFE88268CF3}"/>
    <hyperlink ref="C4" location="Gold!A1" display="Gold" xr:uid="{54E1E0DD-CD2C-497F-B4C7-C6F63F1C67CE}"/>
    <hyperlink ref="C5" location="'Nat Gas'!A1" display="Nat Gas" xr:uid="{3136997A-5AAF-48DD-92D6-A88051111FDF}"/>
    <hyperlink ref="C6" location="Uranium!A1" display="Uranium" xr:uid="{F457A12D-B57A-4717-BD35-421B626F0ACC}"/>
    <hyperlink ref="C7" location="Silver!A1" display="Silver" xr:uid="{79482457-E00F-479E-84C2-4ED9D38F72F2}"/>
    <hyperlink ref="C8" location="AgriLand!A1" display="AgriLand" xr:uid="{454C447C-D34F-460D-B1CF-65189B048A01}"/>
    <hyperlink ref="C9" location="'Rare Earth'!A1" display="Rare Earth" xr:uid="{EB8312A4-3341-47FF-AA72-0E250A56AE53}"/>
    <hyperlink ref="C10" location="'Iron Ore'!A1" display="Iron Ore" xr:uid="{B5A7EFBE-2A8F-4511-B85F-C552B4E449A3}"/>
    <hyperlink ref="B9" location="Debt!A1" display="Debt" xr:uid="{765B3BB2-CAF4-44CB-961A-9D44C732DF04}"/>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6FF6-3374-49C6-A0EB-5A0868AAE5FE}">
  <sheetPr>
    <tabColor rgb="FFFFC000"/>
  </sheetPr>
  <dimension ref="A1:C85"/>
  <sheetViews>
    <sheetView topLeftCell="A50" workbookViewId="0">
      <selection activeCell="B86" sqref="B86"/>
    </sheetView>
  </sheetViews>
  <sheetFormatPr defaultRowHeight="15" x14ac:dyDescent="0.25"/>
  <cols>
    <col min="1" max="1" width="7.7109375" style="27" customWidth="1"/>
    <col min="2" max="2" width="156.85546875" customWidth="1"/>
    <col min="3" max="3" width="40.28515625" bestFit="1" customWidth="1"/>
  </cols>
  <sheetData>
    <row r="1" spans="1:3" x14ac:dyDescent="0.25">
      <c r="A1" s="27" t="s">
        <v>1</v>
      </c>
      <c r="B1" s="49" t="s">
        <v>0</v>
      </c>
      <c r="C1" s="49" t="s">
        <v>265</v>
      </c>
    </row>
    <row r="2" spans="1:3" x14ac:dyDescent="0.25">
      <c r="A2" s="27">
        <v>1</v>
      </c>
      <c r="B2" s="21" t="s">
        <v>247</v>
      </c>
      <c r="C2" t="s">
        <v>258</v>
      </c>
    </row>
    <row r="3" spans="1:3" x14ac:dyDescent="0.25">
      <c r="A3" s="27">
        <v>2</v>
      </c>
      <c r="B3" s="21" t="s">
        <v>248</v>
      </c>
      <c r="C3" t="s">
        <v>264</v>
      </c>
    </row>
    <row r="4" spans="1:3" x14ac:dyDescent="0.25">
      <c r="A4" s="27">
        <v>3</v>
      </c>
      <c r="B4" s="21" t="s">
        <v>263</v>
      </c>
      <c r="C4" t="s">
        <v>266</v>
      </c>
    </row>
    <row r="5" spans="1:3" x14ac:dyDescent="0.25">
      <c r="A5" s="27">
        <v>4</v>
      </c>
      <c r="B5" s="21" t="s">
        <v>604</v>
      </c>
      <c r="C5" t="s">
        <v>603</v>
      </c>
    </row>
    <row r="6" spans="1:3" x14ac:dyDescent="0.25">
      <c r="A6" s="27">
        <v>5</v>
      </c>
      <c r="B6" s="21" t="s">
        <v>605</v>
      </c>
    </row>
    <row r="7" spans="1:3" x14ac:dyDescent="0.25">
      <c r="A7" s="27">
        <v>6</v>
      </c>
      <c r="B7" s="21" t="s">
        <v>606</v>
      </c>
      <c r="C7" t="s">
        <v>608</v>
      </c>
    </row>
    <row r="8" spans="1:3" x14ac:dyDescent="0.25">
      <c r="A8" s="27">
        <v>7</v>
      </c>
      <c r="B8" s="21" t="s">
        <v>607</v>
      </c>
      <c r="C8" t="s">
        <v>608</v>
      </c>
    </row>
    <row r="9" spans="1:3" x14ac:dyDescent="0.25">
      <c r="A9" s="27">
        <v>8</v>
      </c>
      <c r="B9" s="21" t="s">
        <v>609</v>
      </c>
      <c r="C9" t="s">
        <v>610</v>
      </c>
    </row>
    <row r="10" spans="1:3" x14ac:dyDescent="0.25">
      <c r="A10" s="27">
        <v>9</v>
      </c>
      <c r="B10" s="21" t="s">
        <v>611</v>
      </c>
      <c r="C10" t="s">
        <v>612</v>
      </c>
    </row>
    <row r="11" spans="1:3" x14ac:dyDescent="0.25">
      <c r="A11" s="27">
        <v>10</v>
      </c>
      <c r="B11" s="21" t="s">
        <v>613</v>
      </c>
    </row>
    <row r="12" spans="1:3" x14ac:dyDescent="0.25">
      <c r="A12" s="27">
        <v>11</v>
      </c>
      <c r="B12" s="21" t="s">
        <v>614</v>
      </c>
      <c r="C12" t="s">
        <v>620</v>
      </c>
    </row>
    <row r="13" spans="1:3" x14ac:dyDescent="0.25">
      <c r="A13" s="27">
        <v>12</v>
      </c>
      <c r="B13" s="21" t="s">
        <v>619</v>
      </c>
      <c r="C13" t="s">
        <v>620</v>
      </c>
    </row>
    <row r="14" spans="1:3" x14ac:dyDescent="0.25">
      <c r="A14" s="27">
        <v>13</v>
      </c>
      <c r="B14" s="21" t="s">
        <v>623</v>
      </c>
      <c r="C14" t="s">
        <v>624</v>
      </c>
    </row>
    <row r="15" spans="1:3" x14ac:dyDescent="0.25">
      <c r="A15" s="27">
        <v>14</v>
      </c>
      <c r="B15" s="21" t="s">
        <v>627</v>
      </c>
      <c r="C15" t="s">
        <v>625</v>
      </c>
    </row>
    <row r="16" spans="1:3" x14ac:dyDescent="0.25">
      <c r="A16" s="27">
        <v>15</v>
      </c>
      <c r="B16" s="21" t="s">
        <v>626</v>
      </c>
      <c r="C16" t="s">
        <v>629</v>
      </c>
    </row>
    <row r="17" spans="1:3" x14ac:dyDescent="0.25">
      <c r="A17" s="27">
        <v>16</v>
      </c>
      <c r="B17" s="21" t="s">
        <v>630</v>
      </c>
      <c r="C17" t="s">
        <v>628</v>
      </c>
    </row>
    <row r="18" spans="1:3" x14ac:dyDescent="0.25">
      <c r="A18" s="27">
        <v>17</v>
      </c>
      <c r="B18" s="21" t="s">
        <v>631</v>
      </c>
      <c r="C18" t="s">
        <v>632</v>
      </c>
    </row>
    <row r="19" spans="1:3" x14ac:dyDescent="0.25">
      <c r="A19" s="27">
        <v>18</v>
      </c>
      <c r="B19" s="21" t="s">
        <v>633</v>
      </c>
      <c r="C19" t="s">
        <v>648</v>
      </c>
    </row>
    <row r="20" spans="1:3" x14ac:dyDescent="0.25">
      <c r="A20" s="27">
        <v>19</v>
      </c>
      <c r="B20" s="21" t="s">
        <v>647</v>
      </c>
      <c r="C20" t="s">
        <v>646</v>
      </c>
    </row>
    <row r="21" spans="1:3" x14ac:dyDescent="0.25">
      <c r="A21" s="27">
        <v>20</v>
      </c>
      <c r="B21" s="21" t="s">
        <v>652</v>
      </c>
      <c r="C21" t="s">
        <v>660</v>
      </c>
    </row>
    <row r="22" spans="1:3" x14ac:dyDescent="0.25">
      <c r="A22" s="27">
        <v>21</v>
      </c>
      <c r="B22" s="21" t="s">
        <v>654</v>
      </c>
      <c r="C22" t="s">
        <v>659</v>
      </c>
    </row>
    <row r="23" spans="1:3" x14ac:dyDescent="0.25">
      <c r="A23" s="27">
        <v>22</v>
      </c>
      <c r="B23" s="21" t="s">
        <v>658</v>
      </c>
      <c r="C23" t="s">
        <v>767</v>
      </c>
    </row>
    <row r="24" spans="1:3" x14ac:dyDescent="0.25">
      <c r="A24" s="27">
        <v>23</v>
      </c>
      <c r="B24" s="21" t="s">
        <v>661</v>
      </c>
      <c r="C24" t="s">
        <v>662</v>
      </c>
    </row>
    <row r="25" spans="1:3" x14ac:dyDescent="0.25">
      <c r="A25" s="27">
        <v>24</v>
      </c>
      <c r="B25" s="21" t="s">
        <v>664</v>
      </c>
      <c r="C25" t="s">
        <v>665</v>
      </c>
    </row>
    <row r="26" spans="1:3" x14ac:dyDescent="0.25">
      <c r="A26" s="27">
        <v>25</v>
      </c>
      <c r="B26" s="21" t="s">
        <v>689</v>
      </c>
      <c r="C26" t="s">
        <v>888</v>
      </c>
    </row>
    <row r="27" spans="1:3" x14ac:dyDescent="0.25">
      <c r="A27" s="27">
        <v>26</v>
      </c>
      <c r="B27" s="21" t="s">
        <v>690</v>
      </c>
      <c r="C27" t="s">
        <v>691</v>
      </c>
    </row>
    <row r="28" spans="1:3" x14ac:dyDescent="0.25">
      <c r="A28" s="27">
        <v>27</v>
      </c>
      <c r="B28" s="21" t="s">
        <v>700</v>
      </c>
      <c r="C28" t="s">
        <v>701</v>
      </c>
    </row>
    <row r="29" spans="1:3" x14ac:dyDescent="0.25">
      <c r="A29" s="27">
        <v>28</v>
      </c>
      <c r="B29" s="21" t="s">
        <v>704</v>
      </c>
      <c r="C29" t="s">
        <v>705</v>
      </c>
    </row>
    <row r="30" spans="1:3" x14ac:dyDescent="0.25">
      <c r="A30" s="27">
        <v>29</v>
      </c>
      <c r="B30" s="21" t="s">
        <v>706</v>
      </c>
      <c r="C30" t="s">
        <v>709</v>
      </c>
    </row>
    <row r="31" spans="1:3" x14ac:dyDescent="0.25">
      <c r="A31" s="27">
        <v>30</v>
      </c>
      <c r="B31" s="21" t="s">
        <v>707</v>
      </c>
      <c r="C31" t="s">
        <v>708</v>
      </c>
    </row>
    <row r="32" spans="1:3" x14ac:dyDescent="0.25">
      <c r="A32" s="27">
        <v>31</v>
      </c>
      <c r="B32" s="21" t="s">
        <v>716</v>
      </c>
      <c r="C32" t="s">
        <v>717</v>
      </c>
    </row>
    <row r="33" spans="1:3" ht="17.25" x14ac:dyDescent="0.25">
      <c r="A33" s="27">
        <v>32</v>
      </c>
      <c r="B33" s="21" t="s">
        <v>721</v>
      </c>
      <c r="C33" t="s">
        <v>722</v>
      </c>
    </row>
    <row r="34" spans="1:3" x14ac:dyDescent="0.25">
      <c r="A34" s="27">
        <v>33</v>
      </c>
      <c r="B34" s="21" t="s">
        <v>723</v>
      </c>
      <c r="C34" t="s">
        <v>724</v>
      </c>
    </row>
    <row r="35" spans="1:3" x14ac:dyDescent="0.25">
      <c r="A35" s="27">
        <v>34</v>
      </c>
      <c r="B35" s="21" t="s">
        <v>725</v>
      </c>
      <c r="C35" t="s">
        <v>726</v>
      </c>
    </row>
    <row r="36" spans="1:3" x14ac:dyDescent="0.25">
      <c r="A36" s="27">
        <v>35</v>
      </c>
      <c r="B36" s="21" t="s">
        <v>743</v>
      </c>
      <c r="C36" t="s">
        <v>745</v>
      </c>
    </row>
    <row r="37" spans="1:3" x14ac:dyDescent="0.25">
      <c r="A37" s="27">
        <v>36</v>
      </c>
      <c r="B37" s="21" t="s">
        <v>744</v>
      </c>
      <c r="C37" t="s">
        <v>746</v>
      </c>
    </row>
    <row r="38" spans="1:3" x14ac:dyDescent="0.25">
      <c r="A38" s="27">
        <v>37</v>
      </c>
      <c r="B38" s="21" t="s">
        <v>751</v>
      </c>
      <c r="C38" t="s">
        <v>752</v>
      </c>
    </row>
    <row r="39" spans="1:3" x14ac:dyDescent="0.25">
      <c r="A39" s="27">
        <v>38</v>
      </c>
      <c r="B39" s="21" t="s">
        <v>768</v>
      </c>
      <c r="C39" t="s">
        <v>765</v>
      </c>
    </row>
    <row r="40" spans="1:3" x14ac:dyDescent="0.25">
      <c r="A40" s="27">
        <v>39</v>
      </c>
      <c r="B40" s="21" t="s">
        <v>769</v>
      </c>
      <c r="C40" t="s">
        <v>765</v>
      </c>
    </row>
    <row r="41" spans="1:3" x14ac:dyDescent="0.25">
      <c r="A41" s="27">
        <v>40</v>
      </c>
      <c r="B41" s="21" t="s">
        <v>774</v>
      </c>
      <c r="C41" t="s">
        <v>775</v>
      </c>
    </row>
    <row r="42" spans="1:3" x14ac:dyDescent="0.25">
      <c r="A42" s="27">
        <v>41</v>
      </c>
      <c r="B42" s="21" t="s">
        <v>780</v>
      </c>
      <c r="C42" t="s">
        <v>781</v>
      </c>
    </row>
    <row r="43" spans="1:3" x14ac:dyDescent="0.25">
      <c r="A43" s="27">
        <v>42</v>
      </c>
      <c r="B43" s="21" t="s">
        <v>782</v>
      </c>
      <c r="C43" t="s">
        <v>783</v>
      </c>
    </row>
    <row r="44" spans="1:3" x14ac:dyDescent="0.25">
      <c r="A44" s="27">
        <v>43</v>
      </c>
      <c r="B44" s="21" t="s">
        <v>792</v>
      </c>
      <c r="C44" t="s">
        <v>793</v>
      </c>
    </row>
    <row r="45" spans="1:3" x14ac:dyDescent="0.25">
      <c r="A45" s="27">
        <v>44</v>
      </c>
      <c r="B45" s="21" t="s">
        <v>794</v>
      </c>
      <c r="C45" t="s">
        <v>795</v>
      </c>
    </row>
    <row r="46" spans="1:3" x14ac:dyDescent="0.25">
      <c r="A46" s="27">
        <v>45</v>
      </c>
      <c r="B46" s="21" t="s">
        <v>796</v>
      </c>
      <c r="C46" t="s">
        <v>797</v>
      </c>
    </row>
    <row r="47" spans="1:3" x14ac:dyDescent="0.25">
      <c r="A47" s="27">
        <v>46</v>
      </c>
      <c r="B47" s="21" t="s">
        <v>798</v>
      </c>
      <c r="C47" t="s">
        <v>797</v>
      </c>
    </row>
    <row r="48" spans="1:3" x14ac:dyDescent="0.25">
      <c r="A48" s="27">
        <v>47</v>
      </c>
      <c r="B48" s="21" t="s">
        <v>894</v>
      </c>
      <c r="C48" t="s">
        <v>781</v>
      </c>
    </row>
    <row r="49" spans="1:3" x14ac:dyDescent="0.25">
      <c r="A49" s="27">
        <v>48</v>
      </c>
      <c r="B49" s="21" t="s">
        <v>898</v>
      </c>
      <c r="C49" t="s">
        <v>899</v>
      </c>
    </row>
    <row r="50" spans="1:3" x14ac:dyDescent="0.25">
      <c r="A50" s="27">
        <v>49</v>
      </c>
      <c r="B50" s="21" t="s">
        <v>904</v>
      </c>
      <c r="C50" t="s">
        <v>903</v>
      </c>
    </row>
    <row r="51" spans="1:3" x14ac:dyDescent="0.25">
      <c r="A51" s="27">
        <v>50</v>
      </c>
      <c r="B51" s="21" t="s">
        <v>905</v>
      </c>
      <c r="C51" t="s">
        <v>906</v>
      </c>
    </row>
    <row r="52" spans="1:3" x14ac:dyDescent="0.25">
      <c r="A52" s="27">
        <v>51</v>
      </c>
      <c r="B52" s="21" t="s">
        <v>907</v>
      </c>
      <c r="C52" t="s">
        <v>908</v>
      </c>
    </row>
    <row r="53" spans="1:3" x14ac:dyDescent="0.25">
      <c r="A53" s="27">
        <v>52</v>
      </c>
      <c r="B53" s="21" t="s">
        <v>909</v>
      </c>
      <c r="C53" t="s">
        <v>910</v>
      </c>
    </row>
    <row r="54" spans="1:3" x14ac:dyDescent="0.25">
      <c r="A54" s="27">
        <v>53</v>
      </c>
      <c r="B54" s="21" t="s">
        <v>611</v>
      </c>
      <c r="C54" t="s">
        <v>991</v>
      </c>
    </row>
    <row r="55" spans="1:3" x14ac:dyDescent="0.25">
      <c r="A55" s="27">
        <v>54</v>
      </c>
      <c r="B55" s="21" t="s">
        <v>914</v>
      </c>
      <c r="C55" t="s">
        <v>915</v>
      </c>
    </row>
    <row r="56" spans="1:3" x14ac:dyDescent="0.25">
      <c r="A56" s="27">
        <v>55</v>
      </c>
      <c r="B56" s="21" t="s">
        <v>916</v>
      </c>
      <c r="C56" t="s">
        <v>917</v>
      </c>
    </row>
    <row r="57" spans="1:3" x14ac:dyDescent="0.25">
      <c r="A57" s="27">
        <v>56</v>
      </c>
      <c r="B57" s="21" t="s">
        <v>921</v>
      </c>
      <c r="C57" t="s">
        <v>930</v>
      </c>
    </row>
    <row r="58" spans="1:3" x14ac:dyDescent="0.25">
      <c r="A58" s="27">
        <v>57</v>
      </c>
      <c r="B58" s="21" t="s">
        <v>923</v>
      </c>
      <c r="C58" t="s">
        <v>931</v>
      </c>
    </row>
    <row r="59" spans="1:3" x14ac:dyDescent="0.25">
      <c r="A59" s="27">
        <v>58</v>
      </c>
      <c r="B59" s="21" t="s">
        <v>928</v>
      </c>
      <c r="C59" t="s">
        <v>929</v>
      </c>
    </row>
    <row r="60" spans="1:3" x14ac:dyDescent="0.25">
      <c r="A60" s="27">
        <v>59</v>
      </c>
      <c r="B60" s="21" t="s">
        <v>933</v>
      </c>
      <c r="C60" t="s">
        <v>937</v>
      </c>
    </row>
    <row r="61" spans="1:3" x14ac:dyDescent="0.25">
      <c r="A61" s="27">
        <v>60</v>
      </c>
      <c r="B61" s="21" t="s">
        <v>942</v>
      </c>
      <c r="C61" t="s">
        <v>943</v>
      </c>
    </row>
    <row r="62" spans="1:3" x14ac:dyDescent="0.25">
      <c r="A62" s="27">
        <v>61</v>
      </c>
      <c r="B62" s="21" t="s">
        <v>974</v>
      </c>
      <c r="C62" t="s">
        <v>978</v>
      </c>
    </row>
    <row r="63" spans="1:3" x14ac:dyDescent="0.25">
      <c r="A63" s="27">
        <v>62</v>
      </c>
      <c r="B63" s="21" t="s">
        <v>976</v>
      </c>
      <c r="C63" t="s">
        <v>977</v>
      </c>
    </row>
    <row r="64" spans="1:3" x14ac:dyDescent="0.25">
      <c r="A64" s="27">
        <v>63</v>
      </c>
      <c r="B64" s="21" t="s">
        <v>987</v>
      </c>
      <c r="C64" t="s">
        <v>988</v>
      </c>
    </row>
    <row r="65" spans="1:3" x14ac:dyDescent="0.25">
      <c r="A65" s="27">
        <v>64</v>
      </c>
      <c r="B65" s="21" t="s">
        <v>989</v>
      </c>
      <c r="C65" t="s">
        <v>990</v>
      </c>
    </row>
    <row r="66" spans="1:3" x14ac:dyDescent="0.25">
      <c r="A66" s="27">
        <v>65</v>
      </c>
      <c r="B66" s="21" t="s">
        <v>995</v>
      </c>
      <c r="C66" t="s">
        <v>996</v>
      </c>
    </row>
    <row r="67" spans="1:3" x14ac:dyDescent="0.25">
      <c r="A67" s="27">
        <v>66</v>
      </c>
      <c r="B67" s="21" t="s">
        <v>998</v>
      </c>
      <c r="C67" t="s">
        <v>1013</v>
      </c>
    </row>
    <row r="68" spans="1:3" x14ac:dyDescent="0.25">
      <c r="A68" s="27">
        <v>67</v>
      </c>
      <c r="B68" s="21" t="s">
        <v>1000</v>
      </c>
      <c r="C68" t="s">
        <v>1002</v>
      </c>
    </row>
    <row r="69" spans="1:3" x14ac:dyDescent="0.25">
      <c r="A69" s="27">
        <v>68</v>
      </c>
      <c r="B69" s="21" t="s">
        <v>1001</v>
      </c>
      <c r="C69" t="s">
        <v>997</v>
      </c>
    </row>
    <row r="70" spans="1:3" x14ac:dyDescent="0.25">
      <c r="A70" s="27">
        <v>69</v>
      </c>
      <c r="B70" s="21" t="s">
        <v>1011</v>
      </c>
      <c r="C70" t="s">
        <v>1012</v>
      </c>
    </row>
    <row r="71" spans="1:3" x14ac:dyDescent="0.25">
      <c r="A71" s="27">
        <v>70</v>
      </c>
      <c r="B71" s="21" t="s">
        <v>1007</v>
      </c>
      <c r="C71" t="s">
        <v>1008</v>
      </c>
    </row>
    <row r="72" spans="1:3" x14ac:dyDescent="0.25">
      <c r="A72" s="27">
        <v>71</v>
      </c>
      <c r="B72" s="21" t="s">
        <v>1009</v>
      </c>
      <c r="C72" t="s">
        <v>1010</v>
      </c>
    </row>
    <row r="78" spans="1:3" x14ac:dyDescent="0.25">
      <c r="B78" s="3" t="s">
        <v>1022</v>
      </c>
    </row>
    <row r="79" spans="1:3" x14ac:dyDescent="0.25">
      <c r="B79" s="96" t="s">
        <v>1015</v>
      </c>
    </row>
    <row r="80" spans="1:3" x14ac:dyDescent="0.25">
      <c r="B80" s="96" t="s">
        <v>1016</v>
      </c>
    </row>
    <row r="81" spans="2:2" x14ac:dyDescent="0.25">
      <c r="B81" s="96" t="s">
        <v>1017</v>
      </c>
    </row>
    <row r="82" spans="2:2" x14ac:dyDescent="0.25">
      <c r="B82" s="96" t="s">
        <v>1018</v>
      </c>
    </row>
    <row r="83" spans="2:2" x14ac:dyDescent="0.25">
      <c r="B83" s="96" t="s">
        <v>1019</v>
      </c>
    </row>
    <row r="84" spans="2:2" x14ac:dyDescent="0.25">
      <c r="B84" s="96" t="s">
        <v>1020</v>
      </c>
    </row>
    <row r="85" spans="2:2" x14ac:dyDescent="0.25">
      <c r="B85" s="96" t="s">
        <v>1021</v>
      </c>
    </row>
  </sheetData>
  <hyperlinks>
    <hyperlink ref="B2" r:id="rId1" xr:uid="{EC2BBBB0-4A36-429F-BBD6-1FC1F245894A}"/>
    <hyperlink ref="B3" r:id="rId2" xr:uid="{B8D3FE4E-546F-4C82-AE32-18E0E850CD47}"/>
    <hyperlink ref="B4" r:id="rId3" xr:uid="{EBD9509E-61F0-4A3C-9B0E-EF3DE8CEEF1E}"/>
    <hyperlink ref="B5" r:id="rId4" xr:uid="{05ED4DF4-F5FD-4144-900C-E2447647D7E6}"/>
    <hyperlink ref="B6" r:id="rId5" xr:uid="{E02E7B09-9CEE-4BBD-8F83-06FC830F71E6}"/>
    <hyperlink ref="B7" r:id="rId6" xr:uid="{FD3892E4-D7DE-42C4-B779-D1CEA5F587ED}"/>
    <hyperlink ref="B8" r:id="rId7" xr:uid="{669D4CF7-5ADB-4291-B50D-9223C149219E}"/>
    <hyperlink ref="B9" r:id="rId8" xr:uid="{5255A55F-155D-413D-99A5-EAD8C32C6179}"/>
    <hyperlink ref="B10" r:id="rId9" xr:uid="{D66C143B-AF1F-4C01-A01E-6D74A41926D0}"/>
    <hyperlink ref="B11" r:id="rId10" xr:uid="{9E81BDF3-F983-44E6-BEF8-EA7EBB6301D4}"/>
    <hyperlink ref="B12" r:id="rId11" xr:uid="{F8BFA441-FEA1-4268-9382-F6312A76D13B}"/>
    <hyperlink ref="B13" r:id="rId12" xr:uid="{35DEFB60-18A5-4144-A2B2-68546EAB29D8}"/>
    <hyperlink ref="B14" r:id="rId13" xr:uid="{2D095905-44B9-4689-B67F-58BEBE4BFBB5}"/>
    <hyperlink ref="B16" r:id="rId14" xr:uid="{3C20728E-D97A-4156-AF8D-DC644CD6190D}"/>
    <hyperlink ref="B15" r:id="rId15" xr:uid="{302265F3-84F5-4F77-93B4-E2A9D0E1A826}"/>
    <hyperlink ref="B17" r:id="rId16" xr:uid="{6CC6F9DE-A263-4087-8121-DBCD8AB2169F}"/>
    <hyperlink ref="B18" r:id="rId17" xr:uid="{0989C46C-926E-49B2-8D04-12EE7483C9DD}"/>
    <hyperlink ref="B19" r:id="rId18" xr:uid="{F9AE120E-7A0A-4F35-ABFF-E7F3B5E4DC28}"/>
    <hyperlink ref="B20" r:id="rId19" xr:uid="{953A6C38-FAD7-4603-A9D2-5D0A59BC797C}"/>
    <hyperlink ref="B21" r:id="rId20" xr:uid="{C0CAEF00-B347-4522-B205-0BCDFE5E4497}"/>
    <hyperlink ref="B22" r:id="rId21" xr:uid="{11D1F8FD-01C0-45F0-A4B5-AE42E195E37B}"/>
    <hyperlink ref="B23" r:id="rId22" xr:uid="{C356DE01-1E63-41FD-8493-11E44ACB4C0F}"/>
    <hyperlink ref="B24" r:id="rId23" xr:uid="{EC89AB0E-F65E-434D-BBB4-5DB8AD3553F4}"/>
    <hyperlink ref="B25" r:id="rId24" xr:uid="{4742DF01-AA64-4A05-A730-A51AF79F2D3B}"/>
    <hyperlink ref="B26" r:id="rId25" xr:uid="{C3CBF7AF-50A4-4EAD-8E04-5D5C592CD92C}"/>
    <hyperlink ref="B27" r:id="rId26" xr:uid="{34FB5726-01A7-4E56-B154-FD772EC2B836}"/>
    <hyperlink ref="B28" r:id="rId27" xr:uid="{1179C39A-018A-4DFC-BA51-3922C5399A33}"/>
    <hyperlink ref="B29" r:id="rId28" xr:uid="{D284F484-C7F9-43B2-BB59-F3ECA8DD55C0}"/>
    <hyperlink ref="B30" r:id="rId29" xr:uid="{211DFDC6-DD1F-4B17-85A9-95D5363150BA}"/>
    <hyperlink ref="B31" r:id="rId30" xr:uid="{34682ADD-A235-4FE3-9A9D-5DB357D98498}"/>
    <hyperlink ref="B32" r:id="rId31" xr:uid="{DAF92DFB-8655-4486-BD12-5E39E09C2E85}"/>
    <hyperlink ref="B33" r:id="rId32" xr:uid="{1385C34F-DA21-431E-9F50-6F8B5D17BA3B}"/>
    <hyperlink ref="B34" r:id="rId33" xr:uid="{1BF65D5A-2C0B-4F3F-AECC-780CEE1F553F}"/>
    <hyperlink ref="B35" r:id="rId34" xr:uid="{7212AA2D-0764-44EA-9F04-506EC8738418}"/>
    <hyperlink ref="B36" r:id="rId35" xr:uid="{BE804853-A659-4AF5-BA12-21CC754C528F}"/>
    <hyperlink ref="B37" r:id="rId36" xr:uid="{C3C1DC15-6A81-4983-8845-FCC80C466FE3}"/>
    <hyperlink ref="B38" r:id="rId37" xr:uid="{1080CC10-B521-4403-A79C-1A28DE1FA95D}"/>
    <hyperlink ref="B39" r:id="rId38" xr:uid="{B0505695-93AD-462E-A73A-994C81CC7B9F}"/>
    <hyperlink ref="B40" r:id="rId39" xr:uid="{E3D65A13-4F08-45BB-9B9F-CF3D542430BC}"/>
    <hyperlink ref="B41" r:id="rId40" xr:uid="{5506CA33-C3FB-4586-BDCC-C1D2020FAA82}"/>
    <hyperlink ref="B42" r:id="rId41" xr:uid="{E0685B60-97E0-487F-A11B-CD9BC820F6DD}"/>
    <hyperlink ref="B43" r:id="rId42" xr:uid="{13E381E9-63C3-40E1-A5F7-20C1B4964B2F}"/>
    <hyperlink ref="B44" r:id="rId43" xr:uid="{D67E22E2-370E-4BD4-A4E2-557D1D5952A5}"/>
    <hyperlink ref="B45" r:id="rId44" xr:uid="{B8AB4166-3867-49C9-BF30-BFD306D92D27}"/>
    <hyperlink ref="B46" r:id="rId45" xr:uid="{94A5B6C8-03E2-42F6-84A3-B913952A3369}"/>
    <hyperlink ref="B47" r:id="rId46" xr:uid="{03259952-0CC3-4A7D-BF15-2513FC9183CF}"/>
    <hyperlink ref="B48" r:id="rId47" xr:uid="{A1843A3A-19EA-4ACF-8031-F034A5A1494F}"/>
    <hyperlink ref="B49" r:id="rId48" xr:uid="{67F9A720-B451-4BD9-9E47-511CB1F8CC3C}"/>
    <hyperlink ref="B50" r:id="rId49" xr:uid="{EE025294-AF62-4378-8BBA-57A953D24361}"/>
    <hyperlink ref="B51" r:id="rId50" xr:uid="{F58C266D-EDD3-4C78-A284-0249E6F86452}"/>
    <hyperlink ref="B52" r:id="rId51" xr:uid="{8B382478-A54E-45D4-933B-4FB086D2AD35}"/>
    <hyperlink ref="B53" r:id="rId52" xr:uid="{647F51AE-ACD0-46EB-8D1F-B1E8747CC204}"/>
    <hyperlink ref="B54" r:id="rId53" xr:uid="{75629633-5E10-4EF9-8ECF-32B59FB866DB}"/>
    <hyperlink ref="B55" r:id="rId54" xr:uid="{F9851C42-7F36-4C23-8CB0-A61BC6D141D2}"/>
    <hyperlink ref="B56" r:id="rId55" xr:uid="{8407BDEA-4378-4B04-905A-BA515CADEE70}"/>
    <hyperlink ref="B57" r:id="rId56" xr:uid="{F3B97B75-A473-4CAA-9210-EFEE66B5848E}"/>
    <hyperlink ref="B58" r:id="rId57" xr:uid="{C9BCF716-6F97-4A50-9420-990C0D022F8C}"/>
    <hyperlink ref="B59" r:id="rId58" xr:uid="{6088CC16-12E4-4FC1-BDE3-1915E8E33911}"/>
    <hyperlink ref="B60" r:id="rId59" xr:uid="{470F639A-C1A4-4269-93EF-0825FB2D8C28}"/>
    <hyperlink ref="B61" r:id="rId60" xr:uid="{905A1AFC-716C-4634-B21E-AA067736C5CF}"/>
    <hyperlink ref="B62" r:id="rId61" xr:uid="{BDD249B9-0252-4B7A-B24E-E286174719E6}"/>
    <hyperlink ref="B63" r:id="rId62" xr:uid="{D62EAF09-A0A7-4B4F-85CE-F51A5EEFE5E4}"/>
    <hyperlink ref="B64" r:id="rId63" xr:uid="{54AA249A-C0B1-4D8D-98B0-42946BE646FB}"/>
    <hyperlink ref="B65" r:id="rId64" xr:uid="{C23C8ACF-B98A-4499-8610-0CF0C85D537F}"/>
    <hyperlink ref="B66" r:id="rId65" xr:uid="{8779D61C-9D01-42C1-8688-EED0A31B33F8}"/>
    <hyperlink ref="B67" r:id="rId66" xr:uid="{4A056D86-93F1-4E43-A372-5B5C147CEF98}"/>
    <hyperlink ref="B68" r:id="rId67" xr:uid="{A5D12C0C-CAA1-4DBC-985D-6751A9416E2A}"/>
    <hyperlink ref="B69" r:id="rId68" xr:uid="{8750C5A5-FE46-4D2D-8090-1B6B9E226EBF}"/>
    <hyperlink ref="B71" r:id="rId69" xr:uid="{1663CC8F-A817-4C82-8DB9-E84D966CEABE}"/>
    <hyperlink ref="B72" r:id="rId70" xr:uid="{461B8E24-C550-4995-8612-C274EC6227DC}"/>
    <hyperlink ref="B70" r:id="rId71" xr:uid="{DBCF87A0-BBAB-4B94-85B2-7780B1471E88}"/>
  </hyperlinks>
  <pageMargins left="0.7" right="0.7" top="0.75" bottom="0.75" header="0.3" footer="0.3"/>
  <pageSetup orientation="portrait" r:id="rId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4A0C-6406-403D-8E54-21E70DD0BFC3}">
  <dimension ref="B2:K18"/>
  <sheetViews>
    <sheetView workbookViewId="0">
      <selection activeCell="C21" sqref="C21"/>
    </sheetView>
  </sheetViews>
  <sheetFormatPr defaultRowHeight="15" x14ac:dyDescent="0.25"/>
  <cols>
    <col min="1" max="1" width="6.140625" customWidth="1"/>
    <col min="2" max="2" width="18.85546875" customWidth="1"/>
    <col min="3" max="3" width="9.140625" customWidth="1"/>
    <col min="5" max="5" width="11.28515625" customWidth="1"/>
    <col min="6" max="6" width="22.85546875" customWidth="1"/>
    <col min="7" max="7" width="20.28515625" customWidth="1"/>
    <col min="8" max="8" width="10.5703125" customWidth="1"/>
    <col min="10" max="10" width="15" customWidth="1"/>
    <col min="11" max="11" width="29.5703125" customWidth="1"/>
  </cols>
  <sheetData>
    <row r="2" spans="2:11" x14ac:dyDescent="0.25">
      <c r="B2" s="57" t="s">
        <v>758</v>
      </c>
      <c r="C2" s="57" t="s">
        <v>720</v>
      </c>
      <c r="F2" s="4" t="s">
        <v>955</v>
      </c>
      <c r="G2" s="57" t="s">
        <v>958</v>
      </c>
      <c r="H2" s="81">
        <v>1.1000000000000001</v>
      </c>
      <c r="I2" s="81">
        <v>1.2</v>
      </c>
      <c r="J2" s="57" t="s">
        <v>959</v>
      </c>
      <c r="K2" t="s">
        <v>265</v>
      </c>
    </row>
    <row r="3" spans="2:11" x14ac:dyDescent="0.25">
      <c r="B3" s="57" t="s">
        <v>670</v>
      </c>
      <c r="C3" s="57">
        <v>3</v>
      </c>
      <c r="F3" s="77" t="s">
        <v>702</v>
      </c>
      <c r="G3" s="83">
        <v>150</v>
      </c>
      <c r="H3" s="57"/>
      <c r="I3" s="57"/>
      <c r="J3" s="57"/>
    </row>
    <row r="4" spans="2:11" x14ac:dyDescent="0.25">
      <c r="B4" s="57" t="s">
        <v>757</v>
      </c>
      <c r="C4" s="57">
        <v>4</v>
      </c>
      <c r="F4" s="78" t="s">
        <v>703</v>
      </c>
      <c r="G4" s="83">
        <v>100</v>
      </c>
      <c r="H4" s="57"/>
      <c r="I4" s="57"/>
      <c r="J4" s="57"/>
    </row>
    <row r="5" spans="2:11" x14ac:dyDescent="0.25">
      <c r="B5" s="57" t="s">
        <v>754</v>
      </c>
      <c r="C5" s="57">
        <v>0</v>
      </c>
      <c r="F5" s="78" t="s">
        <v>710</v>
      </c>
      <c r="G5" s="83">
        <v>50</v>
      </c>
      <c r="H5" s="57"/>
      <c r="I5" s="57"/>
      <c r="J5" s="57"/>
      <c r="K5" t="s">
        <v>975</v>
      </c>
    </row>
    <row r="6" spans="2:11" ht="15.75" thickBot="1" x14ac:dyDescent="0.3">
      <c r="B6" s="57" t="s">
        <v>756</v>
      </c>
      <c r="C6" s="57">
        <v>2</v>
      </c>
      <c r="F6" s="78" t="s">
        <v>739</v>
      </c>
      <c r="G6" s="83">
        <v>12000</v>
      </c>
      <c r="H6" s="57"/>
      <c r="I6" s="57"/>
      <c r="J6" s="57"/>
    </row>
    <row r="7" spans="2:11" ht="15.75" thickBot="1" x14ac:dyDescent="0.3">
      <c r="B7" s="57" t="s">
        <v>755</v>
      </c>
      <c r="C7" s="57">
        <v>1</v>
      </c>
      <c r="F7" s="78" t="s">
        <v>711</v>
      </c>
      <c r="G7" s="85">
        <f>32150.7*2000</f>
        <v>64301400</v>
      </c>
      <c r="H7" s="57"/>
      <c r="I7" s="57"/>
      <c r="J7" s="86">
        <f>32150.7*95500</f>
        <v>3070391850</v>
      </c>
      <c r="K7" t="s">
        <v>970</v>
      </c>
    </row>
    <row r="8" spans="2:11" x14ac:dyDescent="0.25">
      <c r="B8" s="57" t="s">
        <v>675</v>
      </c>
      <c r="C8" s="57">
        <v>5</v>
      </c>
      <c r="F8" s="79" t="s">
        <v>750</v>
      </c>
      <c r="G8" s="83">
        <v>2500</v>
      </c>
      <c r="H8" s="57"/>
      <c r="I8" s="57"/>
      <c r="J8" s="57"/>
    </row>
    <row r="9" spans="2:11" x14ac:dyDescent="0.25">
      <c r="F9" s="80" t="s">
        <v>759</v>
      </c>
      <c r="G9" s="83">
        <v>13500</v>
      </c>
      <c r="H9" s="57"/>
      <c r="I9" s="57"/>
      <c r="J9" s="57"/>
    </row>
    <row r="10" spans="2:11" x14ac:dyDescent="0.25">
      <c r="F10" s="76" t="s">
        <v>763</v>
      </c>
      <c r="G10" s="83">
        <v>24000</v>
      </c>
      <c r="H10" s="57"/>
      <c r="I10" s="57"/>
      <c r="J10" s="57"/>
      <c r="K10" t="s">
        <v>993</v>
      </c>
    </row>
    <row r="11" spans="2:11" x14ac:dyDescent="0.25">
      <c r="F11" s="76" t="s">
        <v>764</v>
      </c>
      <c r="G11" s="83">
        <v>60000</v>
      </c>
      <c r="H11" s="57"/>
      <c r="I11" s="57"/>
      <c r="J11" s="57"/>
      <c r="K11" t="s">
        <v>993</v>
      </c>
    </row>
    <row r="12" spans="2:11" x14ac:dyDescent="0.25">
      <c r="F12" s="76" t="s">
        <v>912</v>
      </c>
      <c r="G12" s="84">
        <v>3.45</v>
      </c>
      <c r="H12" s="57"/>
      <c r="I12" s="57"/>
      <c r="J12" s="57"/>
      <c r="K12" t="s">
        <v>992</v>
      </c>
    </row>
    <row r="13" spans="2:11" x14ac:dyDescent="0.25">
      <c r="F13" s="76" t="s">
        <v>765</v>
      </c>
      <c r="G13" s="83">
        <f>480000/7.25</f>
        <v>66206.896551724145</v>
      </c>
      <c r="H13" s="57"/>
      <c r="I13" s="57"/>
      <c r="J13" s="57"/>
      <c r="K13" t="s">
        <v>994</v>
      </c>
    </row>
    <row r="14" spans="2:11" x14ac:dyDescent="0.25">
      <c r="F14" s="76" t="s">
        <v>766</v>
      </c>
      <c r="G14" s="83">
        <v>100</v>
      </c>
      <c r="H14" s="57"/>
      <c r="I14" s="57"/>
      <c r="J14" s="57"/>
      <c r="K14" t="s">
        <v>993</v>
      </c>
    </row>
    <row r="15" spans="2:11" x14ac:dyDescent="0.25">
      <c r="F15" s="76" t="s">
        <v>767</v>
      </c>
      <c r="G15" s="83">
        <v>25</v>
      </c>
      <c r="H15" s="57"/>
      <c r="I15" s="57"/>
      <c r="J15" s="57"/>
      <c r="K15" t="s">
        <v>999</v>
      </c>
    </row>
    <row r="16" spans="2:11" x14ac:dyDescent="0.25">
      <c r="F16" s="76" t="s">
        <v>918</v>
      </c>
      <c r="G16" s="83">
        <v>15</v>
      </c>
      <c r="H16" s="57"/>
      <c r="I16" s="57"/>
      <c r="J16" s="57"/>
      <c r="K16" t="s">
        <v>997</v>
      </c>
    </row>
    <row r="17" spans="6:11" x14ac:dyDescent="0.25">
      <c r="F17" s="76" t="s">
        <v>784</v>
      </c>
      <c r="G17" s="83">
        <v>3000</v>
      </c>
      <c r="H17" s="57"/>
      <c r="I17" s="57"/>
      <c r="J17" s="57"/>
      <c r="K17" t="s">
        <v>993</v>
      </c>
    </row>
    <row r="18" spans="6:11" x14ac:dyDescent="0.25">
      <c r="F18" s="80" t="s">
        <v>957</v>
      </c>
      <c r="G18" s="83">
        <v>12500</v>
      </c>
      <c r="H18" s="57"/>
      <c r="I18" s="57"/>
      <c r="J18" s="57"/>
      <c r="K18" t="s">
        <v>1003</v>
      </c>
    </row>
  </sheetData>
  <sortState xmlns:xlrd2="http://schemas.microsoft.com/office/spreadsheetml/2017/richdata2" ref="B3:C8">
    <sortCondition ref="C3:C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9A52-9249-4134-A067-FA25F5AA5B7E}">
  <dimension ref="B1:AX204"/>
  <sheetViews>
    <sheetView showGridLines="0" workbookViewId="0">
      <pane ySplit="3" topLeftCell="A4" activePane="bottomLeft" state="frozen"/>
      <selection pane="bottomLeft" activeCell="O1" sqref="O1"/>
    </sheetView>
  </sheetViews>
  <sheetFormatPr defaultRowHeight="15" outlineLevelCol="1" x14ac:dyDescent="0.25"/>
  <cols>
    <col min="2" max="2" width="12.28515625" customWidth="1"/>
    <col min="3" max="3" width="10.85546875" customWidth="1"/>
    <col min="4" max="4" width="23.7109375" bestFit="1" customWidth="1"/>
    <col min="5" max="5" width="25.42578125" customWidth="1"/>
    <col min="6" max="6" width="7.140625" style="56" customWidth="1" outlineLevel="1"/>
    <col min="7" max="7" width="6.28515625" customWidth="1" outlineLevel="1"/>
    <col min="8" max="8" width="13.85546875" style="27" customWidth="1" outlineLevel="1"/>
    <col min="9" max="9" width="13.28515625" style="27" customWidth="1" outlineLevel="1"/>
    <col min="10" max="10" width="13.28515625" style="57" customWidth="1" outlineLevel="1"/>
    <col min="11" max="11" width="14.7109375" style="57" customWidth="1" outlineLevel="1"/>
    <col min="12" max="12" width="11" style="27" customWidth="1" outlineLevel="1"/>
    <col min="13" max="13" width="18.5703125" style="27" customWidth="1" outlineLevel="1"/>
    <col min="14" max="14" width="18.5703125" style="30" customWidth="1" outlineLevel="1"/>
    <col min="15" max="15" width="18.5703125" customWidth="1" outlineLevel="1"/>
    <col min="16" max="16" width="20.140625" customWidth="1" outlineLevel="1"/>
    <col min="17" max="17" width="15.85546875" style="44" customWidth="1" outlineLevel="1"/>
    <col min="18" max="18" width="16" customWidth="1" outlineLevel="1"/>
    <col min="19" max="19" width="12.140625" style="27" customWidth="1" outlineLevel="1"/>
    <col min="20" max="20" width="15.7109375" style="57" customWidth="1" outlineLevel="1"/>
    <col min="21" max="21" width="8.7109375" style="27" customWidth="1" outlineLevel="1"/>
    <col min="22" max="22" width="17.85546875" style="44" customWidth="1" outlineLevel="1"/>
    <col min="23" max="23" width="20.28515625" customWidth="1" outlineLevel="1"/>
    <col min="24" max="24" width="12.5703125" customWidth="1" outlineLevel="1"/>
    <col min="25" max="25" width="9.140625" customWidth="1" outlineLevel="1"/>
    <col min="26" max="26" width="11.42578125" style="56" customWidth="1" outlineLevel="1"/>
    <col min="27" max="27" width="9.140625" customWidth="1" outlineLevel="1"/>
    <col min="28" max="28" width="14.28515625" customWidth="1" outlineLevel="1"/>
    <col min="29" max="29" width="9.140625" customWidth="1" outlineLevel="1"/>
    <col min="30" max="30" width="11.5703125" style="56" customWidth="1" outlineLevel="1"/>
    <col min="31" max="31" width="9.140625" customWidth="1" outlineLevel="1"/>
    <col min="32" max="32" width="20.140625" customWidth="1" outlineLevel="1"/>
    <col min="33" max="33" width="17.42578125" customWidth="1" outlineLevel="1"/>
    <col min="34" max="34" width="18.5703125" customWidth="1" outlineLevel="1"/>
    <col min="35" max="35" width="18.7109375" customWidth="1" outlineLevel="1"/>
    <col min="36" max="36" width="23.85546875" customWidth="1" outlineLevel="1"/>
    <col min="37" max="37" width="23.85546875" style="56" customWidth="1" outlineLevel="1"/>
    <col min="38" max="38" width="18.85546875" customWidth="1" outlineLevel="1"/>
    <col min="39" max="39" width="19.5703125" customWidth="1" outlineLevel="1"/>
    <col min="40" max="40" width="16" style="57" customWidth="1" outlineLevel="1"/>
    <col min="41" max="41" width="16.28515625" style="57" customWidth="1" outlineLevel="1"/>
    <col min="42" max="42" width="17.42578125" style="57" customWidth="1" outlineLevel="1"/>
    <col min="43" max="43" width="23.5703125" style="57" customWidth="1" outlineLevel="1"/>
    <col min="44" max="44" width="17.5703125" style="57" customWidth="1" outlineLevel="1"/>
    <col min="45" max="45" width="14.85546875" style="57" customWidth="1" outlineLevel="1"/>
    <col min="46" max="46" width="17.5703125" style="57" customWidth="1" outlineLevel="1"/>
    <col min="47" max="47" width="15.85546875" style="57" customWidth="1" outlineLevel="1"/>
    <col min="48" max="48" width="13.28515625" customWidth="1"/>
    <col min="49" max="49" width="13.28515625" style="57" customWidth="1"/>
    <col min="50" max="50" width="12.7109375" customWidth="1"/>
  </cols>
  <sheetData>
    <row r="1" spans="2:50" x14ac:dyDescent="0.25">
      <c r="J1" s="57" t="s">
        <v>961</v>
      </c>
      <c r="O1" s="95" t="s">
        <v>1014</v>
      </c>
      <c r="P1" t="s">
        <v>964</v>
      </c>
      <c r="Q1" s="44" t="s">
        <v>761</v>
      </c>
      <c r="V1" s="44" t="s">
        <v>762</v>
      </c>
      <c r="X1" t="s">
        <v>920</v>
      </c>
      <c r="AF1" t="s">
        <v>963</v>
      </c>
      <c r="AM1" s="57" t="s">
        <v>971</v>
      </c>
    </row>
    <row r="2" spans="2:50" x14ac:dyDescent="0.25">
      <c r="J2" s="81">
        <v>0.25</v>
      </c>
      <c r="K2" s="81"/>
      <c r="AM2" s="94">
        <v>95500</v>
      </c>
    </row>
    <row r="3" spans="2:50" ht="24" customHeight="1" x14ac:dyDescent="0.25">
      <c r="B3" t="s">
        <v>3</v>
      </c>
      <c r="C3" t="s">
        <v>4</v>
      </c>
      <c r="D3" t="s">
        <v>193</v>
      </c>
      <c r="E3" s="4" t="s">
        <v>194</v>
      </c>
      <c r="F3" s="56" t="s">
        <v>753</v>
      </c>
      <c r="G3" s="3" t="s">
        <v>199</v>
      </c>
      <c r="H3" s="27" t="s">
        <v>259</v>
      </c>
      <c r="I3" s="27" t="s">
        <v>260</v>
      </c>
      <c r="J3" s="57" t="s">
        <v>960</v>
      </c>
      <c r="K3" s="57" t="s">
        <v>962</v>
      </c>
      <c r="L3" s="27" t="s">
        <v>261</v>
      </c>
      <c r="M3" s="27" t="s">
        <v>262</v>
      </c>
      <c r="N3" s="30" t="s">
        <v>621</v>
      </c>
      <c r="O3" s="27" t="s">
        <v>622</v>
      </c>
      <c r="P3" s="27" t="s">
        <v>932</v>
      </c>
      <c r="Q3" s="44" t="s">
        <v>702</v>
      </c>
      <c r="R3" s="27" t="s">
        <v>703</v>
      </c>
      <c r="S3" s="27" t="s">
        <v>710</v>
      </c>
      <c r="T3" s="57" t="s">
        <v>739</v>
      </c>
      <c r="U3" s="27" t="s">
        <v>711</v>
      </c>
      <c r="V3" s="44" t="s">
        <v>750</v>
      </c>
      <c r="W3" s="57" t="s">
        <v>759</v>
      </c>
      <c r="X3" s="57" t="s">
        <v>763</v>
      </c>
      <c r="Y3" s="57" t="s">
        <v>764</v>
      </c>
      <c r="Z3" s="57" t="s">
        <v>912</v>
      </c>
      <c r="AA3" s="57" t="s">
        <v>765</v>
      </c>
      <c r="AB3" s="57" t="s">
        <v>766</v>
      </c>
      <c r="AC3" s="57" t="s">
        <v>767</v>
      </c>
      <c r="AD3" s="57" t="s">
        <v>918</v>
      </c>
      <c r="AE3" s="57" t="s">
        <v>784</v>
      </c>
      <c r="AF3" s="57" t="s">
        <v>956</v>
      </c>
      <c r="AG3" s="57" t="s">
        <v>965</v>
      </c>
      <c r="AH3" s="57" t="s">
        <v>966</v>
      </c>
      <c r="AI3" s="57" t="s">
        <v>967</v>
      </c>
      <c r="AJ3" s="57" t="s">
        <v>889</v>
      </c>
      <c r="AK3" s="57" t="s">
        <v>972</v>
      </c>
      <c r="AL3" s="57" t="s">
        <v>968</v>
      </c>
      <c r="AM3" s="57" t="s">
        <v>969</v>
      </c>
      <c r="AN3" s="57" t="s">
        <v>979</v>
      </c>
      <c r="AO3" s="57" t="s">
        <v>980</v>
      </c>
      <c r="AP3" s="57" t="s">
        <v>981</v>
      </c>
      <c r="AQ3" s="57" t="s">
        <v>982</v>
      </c>
      <c r="AR3" s="57" t="s">
        <v>983</v>
      </c>
      <c r="AS3" s="57" t="s">
        <v>984</v>
      </c>
      <c r="AT3" s="57" t="s">
        <v>985</v>
      </c>
      <c r="AU3" s="57" t="s">
        <v>986</v>
      </c>
      <c r="AV3" s="57" t="s">
        <v>1004</v>
      </c>
      <c r="AW3" s="57" t="s">
        <v>1005</v>
      </c>
      <c r="AX3" s="57" t="s">
        <v>1006</v>
      </c>
    </row>
    <row r="4" spans="2:50" x14ac:dyDescent="0.25">
      <c r="B4" t="s">
        <v>754</v>
      </c>
      <c r="C4" t="s">
        <v>671</v>
      </c>
      <c r="D4" t="s">
        <v>115</v>
      </c>
      <c r="E4" t="e" vm="1">
        <v>#VALUE!</v>
      </c>
      <c r="F4" s="56">
        <f t="shared" ref="F4:F35" si="0">VLOOKUP(B4,GeoPol1,2,FALSE)</f>
        <v>0</v>
      </c>
      <c r="G4" t="str" cm="1">
        <f t="array" ref="G4">_FV(E4,"Abbreviation")</f>
        <v>AF</v>
      </c>
      <c r="H4" s="27" cm="1" vm="2">
        <f t="array" ref="H4">_FV(E4,"Population")</f>
        <v>38041754</v>
      </c>
      <c r="I4" s="27">
        <f>VLOOKUP(D4,Pop_Land!$B$2:$K$237,2,FALSE)</f>
        <v>38928346</v>
      </c>
      <c r="J4" s="82" cm="1" vm="3">
        <f t="array" ref="J4">IFERROR(_FV(E4,"Gross tertiary education enrollment (%)",TRUE),0.25)</f>
        <v>9.6864199999999998E-2</v>
      </c>
      <c r="K4" s="50">
        <f>J4*I4</f>
        <v>3770763.0926131997</v>
      </c>
      <c r="L4" s="48">
        <f>VLOOKUP(D4,Pop_Land!$B$2:$K$237,7,FALSE)</f>
        <v>252069.49806949808</v>
      </c>
      <c r="M4" s="30" cm="1" vm="4">
        <f t="array" ref="M4">_FV(E4,"GDP")</f>
        <v>19101353832.737099</v>
      </c>
      <c r="N4" s="30">
        <f>IFERROR(VLOOKUP(D4,WorldBankGDP!$A$5:$G$271,7,FALSE),0)</f>
        <v>0</v>
      </c>
      <c r="O4" s="93" vm="4">
        <f>M4</f>
        <v>19101353832.737099</v>
      </c>
      <c r="P4" s="28">
        <f t="shared" ref="P4:P35" si="1">IFERROR(VLOOKUP(D4,Debt_BIS_WP,4,FALSE),0)</f>
        <v>1424005928.2305505</v>
      </c>
      <c r="Q4" s="44">
        <f>IFERROR(VLOOKUP(D4,'coal-proved-reserves'!$A$1:$D$88,4,FALSE),0)</f>
        <v>0</v>
      </c>
      <c r="R4" s="44">
        <f>IFERROR(VLOOKUP(D4,Oil!$B$3:$D$51,3,FALSE),0)</f>
        <v>0</v>
      </c>
      <c r="S4" s="50">
        <f>IFERROR(VLOOKUP(D4,Uranium!$B$2:$C$18,2,FALSE),0)</f>
        <v>0</v>
      </c>
      <c r="T4" s="57">
        <f>IFERROR(VLOOKUP(D4,'Nat Gas'!$C$2:$F$101,3,FALSE),0)</f>
        <v>1.75</v>
      </c>
      <c r="U4" s="27">
        <f>IFERROR(VLOOKUP(D4,Gold!$B$3:$J$126,6,FALSE),0)</f>
        <v>21.87</v>
      </c>
      <c r="V4" s="44">
        <f>IFERROR(VLOOKUP(D4,AgriLand!$D$2:$F$195,3,FALSE),0)</f>
        <v>93699889.59853442</v>
      </c>
      <c r="W4" s="48">
        <f t="shared" ref="W4:W35" si="2">640*(L4-(V4/640))</f>
        <v>67624589.165944338</v>
      </c>
      <c r="X4">
        <f>IFERROR(VLOOKUP(D4,'Rare Earth'!$C$21:$D$29,2,FALSE),0)</f>
        <v>0</v>
      </c>
      <c r="Y4">
        <f>IFERROR(VLOOKUP(D4,'Rare Earth'!$H$21:$I$33,2,FALSE),0)</f>
        <v>0</v>
      </c>
      <c r="Z4" s="56">
        <f>IFERROR(VLOOKUP(D4,'Rare Earth'!$C$34:$E$47,3,FALSE),0)</f>
        <v>0</v>
      </c>
      <c r="AA4">
        <f>IFERROR(VLOOKUP(D4,'Rare Earth'!$C$3:$D$15,2,FALSE),0)</f>
        <v>0</v>
      </c>
      <c r="AB4">
        <f>IFERROR(VLOOKUP(D4,'Iron Ore'!$H$2:$L$17,4,FALSE),0)</f>
        <v>0</v>
      </c>
      <c r="AC4">
        <f>IFERROR(VLOOKUP(D4,Silver!$B$1:$C$12,2,FALSE),0)</f>
        <v>0</v>
      </c>
      <c r="AD4" s="56">
        <f>IFERROR(VLOOKUP(D4,'Rare Earth'!$C$50:$E$63,3,FALSE),0)</f>
        <v>0</v>
      </c>
      <c r="AE4">
        <f>IFERROR(VLOOKUP(D4,'Rare Earth'!$H$3:$J$15,3,FALSE),0)</f>
        <v>0</v>
      </c>
      <c r="AF4" s="30">
        <f>K4*LookUps!$G$18</f>
        <v>47134538657.664993</v>
      </c>
      <c r="AG4" s="28">
        <f>V4*LookUps!$G$8</f>
        <v>234249723996.33606</v>
      </c>
      <c r="AH4" s="28">
        <f>W4*LookUps!$G$9</f>
        <v>912931953740.24854</v>
      </c>
      <c r="AI4" s="28">
        <f>Q4*LookUps!$G$3</f>
        <v>0</v>
      </c>
      <c r="AJ4" s="28">
        <f>R4*LookUps!$G$4</f>
        <v>0</v>
      </c>
      <c r="AK4" s="28">
        <f>S4*LookUps!$G$5*(32150.7/16)</f>
        <v>0</v>
      </c>
      <c r="AL4" s="60">
        <f>T4*1000000*LookUps!$G$6</f>
        <v>21000000000</v>
      </c>
      <c r="AM4" s="60">
        <f>U4*LookUps!$J$7</f>
        <v>67149469759.5</v>
      </c>
      <c r="AN4" s="83">
        <f>X4*LookUps!$G$10</f>
        <v>0</v>
      </c>
      <c r="AO4" s="52">
        <f>Y4*LookUps!$G$11</f>
        <v>0</v>
      </c>
      <c r="AP4" s="30">
        <f>Z4*LookUps!$G$12*2009</f>
        <v>0</v>
      </c>
      <c r="AQ4" s="30">
        <f>AA4*LookUps!$G$13</f>
        <v>0</v>
      </c>
      <c r="AR4" s="30">
        <f>AB4*LookUps!$G$14</f>
        <v>0</v>
      </c>
      <c r="AS4" s="30">
        <f>AC4*LookUps!$G$15*32150.7</f>
        <v>0</v>
      </c>
      <c r="AT4" s="30">
        <f>AD4*LookUps!$G$16*1000</f>
        <v>0</v>
      </c>
      <c r="AU4" s="30">
        <f>AE4*LookUps!$G$17</f>
        <v>0</v>
      </c>
      <c r="AV4" s="89">
        <f>SUM(AF4:AU4)/1000000000000</f>
        <v>1.2824656861537496</v>
      </c>
      <c r="AW4" s="90">
        <f>P4/1000000000000</f>
        <v>1.4240059282305505E-3</v>
      </c>
      <c r="AX4" s="89">
        <f>AV4-AW4</f>
        <v>1.2810416802255191</v>
      </c>
    </row>
    <row r="5" spans="2:50" x14ac:dyDescent="0.25">
      <c r="B5" t="s">
        <v>756</v>
      </c>
      <c r="C5" t="s">
        <v>672</v>
      </c>
      <c r="D5" t="s">
        <v>127</v>
      </c>
      <c r="E5" t="e" vm="5">
        <v>#VALUE!</v>
      </c>
      <c r="F5" s="56">
        <f t="shared" si="0"/>
        <v>2</v>
      </c>
      <c r="G5" t="str" cm="1">
        <f t="array" ref="G5">_FV(E5,"Abbreviation")</f>
        <v>AL</v>
      </c>
      <c r="H5" s="27" cm="1" vm="6">
        <f t="array" ref="H5">_FV(E5,"Population")</f>
        <v>2854191</v>
      </c>
      <c r="I5" s="27">
        <f>VLOOKUP(D5,Pop_Land!$B$2:$K$237,2,FALSE)</f>
        <v>2877797</v>
      </c>
      <c r="J5" s="82" cm="1" vm="7">
        <f t="array" ref="J5">IFERROR(_FV(E5,"Gross tertiary education enrollment (%)",TRUE),0.25)</f>
        <v>0.54961329999999997</v>
      </c>
      <c r="K5" s="50">
        <f t="shared" ref="K5:K68" si="3">J5*I5</f>
        <v>1581675.5059000999</v>
      </c>
      <c r="L5" s="48">
        <f>VLOOKUP(D5,Pop_Land!$B$2:$K$237,7,FALSE)</f>
        <v>10579.150579150581</v>
      </c>
      <c r="M5" s="30" cm="1" vm="8">
        <f t="array" ref="M5">_FV(E5,"GDP")</f>
        <v>15278077446.8643</v>
      </c>
      <c r="N5" s="30">
        <f>IFERROR(VLOOKUP(D5,WorldBankGDP!$A$5:$G$271,7,FALSE),0)</f>
        <v>18260043499.806801</v>
      </c>
      <c r="O5" s="28">
        <f>IFERROR(VLOOKUP(D5,WorldBankGDP!$J$5:$O$200,6,FALSE),0)</f>
        <v>18314000000</v>
      </c>
      <c r="P5" s="28">
        <f t="shared" si="1"/>
        <v>10571665689.357754</v>
      </c>
      <c r="Q5" s="44">
        <f>IFERROR(VLOOKUP(D5,'coal-proved-reserves'!$A$1:$D$88,4,FALSE),0)</f>
        <v>0</v>
      </c>
      <c r="R5" s="44">
        <f>IFERROR(VLOOKUP(D5,Oil!$B$3:$D$51,3,FALSE),0)</f>
        <v>0</v>
      </c>
      <c r="S5" s="50">
        <f>IFERROR(VLOOKUP(D5,Uranium!$B$2:$C$18,2,FALSE),0)</f>
        <v>0</v>
      </c>
      <c r="T5" s="57">
        <f>IFERROR(VLOOKUP(D5,'Nat Gas'!$C$2:$F$101,3,FALSE),0)</f>
        <v>2.9000000000000001E-2</v>
      </c>
      <c r="U5" s="27">
        <f>IFERROR(VLOOKUP(D5,Gold!$B$3:$J$126,6,FALSE),0)</f>
        <v>2.8</v>
      </c>
      <c r="V5" s="44">
        <f>IFERROR(VLOOKUP(D5,AgriLand!$D$2:$F$195,3,FALSE),0)</f>
        <v>2901217.3337835092</v>
      </c>
      <c r="W5" s="48">
        <f t="shared" si="2"/>
        <v>3869439.0368728624</v>
      </c>
      <c r="X5" s="56">
        <f>IFERROR(VLOOKUP(D5,'Rare Earth'!$C$21:$D$29,2,FALSE),0)</f>
        <v>0</v>
      </c>
      <c r="Y5" s="56">
        <f>IFERROR(VLOOKUP(D5,'Rare Earth'!$H$21:$I$33,2,FALSE),0)</f>
        <v>0</v>
      </c>
      <c r="Z5" s="56">
        <f>IFERROR(VLOOKUP(D5,'Rare Earth'!$C$34:$E$47,3,FALSE),0)</f>
        <v>0</v>
      </c>
      <c r="AA5" s="56">
        <f>IFERROR(VLOOKUP(D5,'Rare Earth'!$C$3:$D$15,2,FALSE),0)</f>
        <v>0</v>
      </c>
      <c r="AB5" s="56">
        <f>IFERROR(VLOOKUP(D5,'Iron Ore'!$H$2:$L$17,4,FALSE),0)</f>
        <v>0</v>
      </c>
      <c r="AC5" s="56">
        <f>IFERROR(VLOOKUP(D5,Silver!$B$1:$C$12,2,FALSE),0)</f>
        <v>0</v>
      </c>
      <c r="AD5" s="56">
        <f>IFERROR(VLOOKUP(D5,'Rare Earth'!$C$50:$E$63,3,FALSE),0)</f>
        <v>0</v>
      </c>
      <c r="AE5" s="56">
        <f>IFERROR(VLOOKUP(D5,'Rare Earth'!$H$3:$J$15,3,FALSE),0)</f>
        <v>0</v>
      </c>
      <c r="AF5" s="30">
        <f>K5*LookUps!$G$18</f>
        <v>19770943823.751247</v>
      </c>
      <c r="AG5" s="28">
        <f>V5*LookUps!$G$8</f>
        <v>7253043334.4587727</v>
      </c>
      <c r="AH5" s="28">
        <f>W5*LookUps!$G$9</f>
        <v>52237426997.783646</v>
      </c>
      <c r="AI5" s="28">
        <f>Q5*LookUps!$G$3</f>
        <v>0</v>
      </c>
      <c r="AJ5" s="28">
        <f>R5*LookUps!$G$4</f>
        <v>0</v>
      </c>
      <c r="AK5" s="28">
        <f>S5*LookUps!$G$5*(32150.7/16)</f>
        <v>0</v>
      </c>
      <c r="AL5" s="60">
        <f>T5*1000000*LookUps!$G$6</f>
        <v>348000000</v>
      </c>
      <c r="AM5" s="60">
        <f>U5*LookUps!$J$7</f>
        <v>8597097180</v>
      </c>
      <c r="AN5" s="83">
        <f>X5*LookUps!$G$10</f>
        <v>0</v>
      </c>
      <c r="AO5" s="52">
        <f>Y5*LookUps!$G$11</f>
        <v>0</v>
      </c>
      <c r="AP5" s="30">
        <f>Z5*LookUps!$G$12*2009</f>
        <v>0</v>
      </c>
      <c r="AQ5" s="30">
        <f>AA5*LookUps!$G$13</f>
        <v>0</v>
      </c>
      <c r="AR5" s="30">
        <f>AB5*LookUps!$G$14</f>
        <v>0</v>
      </c>
      <c r="AS5" s="30">
        <f>AC5*LookUps!$G$15*32150.7</f>
        <v>0</v>
      </c>
      <c r="AT5" s="30">
        <f>AD5*LookUps!$G$16*1000</f>
        <v>0</v>
      </c>
      <c r="AU5" s="30">
        <f>AE5*LookUps!$G$17</f>
        <v>0</v>
      </c>
      <c r="AV5" s="89">
        <f t="shared" ref="AV5:AV68" si="4">SUM(AF5:AU5)/1000000000000</f>
        <v>8.8206511335993665E-2</v>
      </c>
      <c r="AW5" s="90">
        <f t="shared" ref="AW5:AW68" si="5">P5/1000000000000</f>
        <v>1.0571665689357754E-2</v>
      </c>
      <c r="AX5" s="89">
        <f t="shared" ref="AX5:AX68" si="6">AV5-AW5</f>
        <v>7.7634845646635905E-2</v>
      </c>
    </row>
    <row r="6" spans="2:50" x14ac:dyDescent="0.25">
      <c r="B6" t="s">
        <v>670</v>
      </c>
      <c r="C6" t="s">
        <v>670</v>
      </c>
      <c r="D6" t="s">
        <v>56</v>
      </c>
      <c r="E6" t="e" vm="9">
        <v>#VALUE!</v>
      </c>
      <c r="F6" s="56">
        <f t="shared" si="0"/>
        <v>3</v>
      </c>
      <c r="G6" t="str" cm="1">
        <f t="array" ref="G6">_FV(E6,"Abbreviation")</f>
        <v>DZ</v>
      </c>
      <c r="H6" s="27" cm="1" vm="10">
        <f t="array" ref="H6">_FV(E6,"Population")</f>
        <v>43053054</v>
      </c>
      <c r="I6" s="27">
        <f>VLOOKUP(D6,Pop_Land!$B$2:$K$237,2,FALSE)</f>
        <v>43851044</v>
      </c>
      <c r="J6" s="82" cm="1" vm="11">
        <f t="array" ref="J6">IFERROR(_FV(E6,"Gross tertiary education enrollment (%)",TRUE),0.25)</f>
        <v>0.51365669999999997</v>
      </c>
      <c r="K6" s="50">
        <f t="shared" si="3"/>
        <v>22524382.5525948</v>
      </c>
      <c r="L6" s="48">
        <f>VLOOKUP(D6,Pop_Land!$B$2:$K$237,7,FALSE)</f>
        <v>919590.73359073361</v>
      </c>
      <c r="M6" s="30" cm="1" vm="12">
        <f t="array" ref="M6">_FV(E6,"GDP")</f>
        <v>169988236398.12601</v>
      </c>
      <c r="N6" s="30">
        <f>IFERROR(VLOOKUP(D6,WorldBankGDP!$A$5:$G$271,7,FALSE),0)</f>
        <v>167983141738.311</v>
      </c>
      <c r="O6" s="28">
        <f>IFERROR(VLOOKUP(D6,WorldBankGDP!$J$5:$O$200,6,FALSE),0)</f>
        <v>164564000000</v>
      </c>
      <c r="P6" s="28">
        <f t="shared" si="1"/>
        <v>82282805828.512894</v>
      </c>
      <c r="Q6" s="44">
        <f>IFERROR(VLOOKUP(D6,'coal-proved-reserves'!$A$1:$D$88,4,FALSE),0)</f>
        <v>0</v>
      </c>
      <c r="R6" s="44">
        <f>IFERROR(VLOOKUP(D6,Oil!$B$3:$D$51,3,FALSE),0)</f>
        <v>11894011614.048925</v>
      </c>
      <c r="S6" s="50">
        <f>IFERROR(VLOOKUP(D6,Uranium!$B$2:$C$18,2,FALSE),0)</f>
        <v>0</v>
      </c>
      <c r="T6" s="57">
        <f>IFERROR(VLOOKUP(D6,'Nat Gas'!$C$2:$F$101,3,FALSE),0)</f>
        <v>159.054</v>
      </c>
      <c r="U6" s="27">
        <f>IFERROR(VLOOKUP(D6,Gold!$B$3:$J$126,6,FALSE),0)</f>
        <v>173.56</v>
      </c>
      <c r="V6" s="44">
        <f>IFERROR(VLOOKUP(D6,AgriLand!$D$2:$F$195,3,FALSE),0)</f>
        <v>102199944.06293271</v>
      </c>
      <c r="W6" s="48">
        <f t="shared" si="2"/>
        <v>486338125.4351368</v>
      </c>
      <c r="X6" s="56">
        <f>IFERROR(VLOOKUP(D6,'Rare Earth'!$C$21:$D$29,2,FALSE),0)</f>
        <v>0</v>
      </c>
      <c r="Y6" s="56">
        <f>IFERROR(VLOOKUP(D6,'Rare Earth'!$H$21:$I$33,2,FALSE),0)</f>
        <v>0</v>
      </c>
      <c r="Z6" s="56">
        <f>IFERROR(VLOOKUP(D6,'Rare Earth'!$C$34:$E$47,3,FALSE),0)</f>
        <v>0</v>
      </c>
      <c r="AA6" s="56">
        <f>IFERROR(VLOOKUP(D6,'Rare Earth'!$C$3:$D$15,2,FALSE),0)</f>
        <v>0</v>
      </c>
      <c r="AB6" s="56">
        <f>IFERROR(VLOOKUP(D6,'Iron Ore'!$H$2:$L$17,4,FALSE),0)</f>
        <v>0</v>
      </c>
      <c r="AC6" s="56">
        <f>IFERROR(VLOOKUP(D6,Silver!$B$1:$C$12,2,FALSE),0)</f>
        <v>0</v>
      </c>
      <c r="AD6" s="56">
        <f>IFERROR(VLOOKUP(D6,'Rare Earth'!$C$50:$E$63,3,FALSE),0)</f>
        <v>0</v>
      </c>
      <c r="AE6" s="56">
        <f>IFERROR(VLOOKUP(D6,'Rare Earth'!$H$3:$J$15,3,FALSE),0)</f>
        <v>0</v>
      </c>
      <c r="AF6" s="30">
        <f>K6*LookUps!$G$18</f>
        <v>281554781907.435</v>
      </c>
      <c r="AG6" s="28">
        <f>V6*LookUps!$G$8</f>
        <v>255499860157.33179</v>
      </c>
      <c r="AH6" s="28">
        <f>W6*LookUps!$G$9</f>
        <v>6565564693374.3467</v>
      </c>
      <c r="AI6" s="28">
        <f>Q6*LookUps!$G$3</f>
        <v>0</v>
      </c>
      <c r="AJ6" s="28">
        <f>R6*LookUps!$G$4</f>
        <v>1189401161404.8926</v>
      </c>
      <c r="AK6" s="28">
        <f>S6*LookUps!$G$5*(32150.7/16)</f>
        <v>0</v>
      </c>
      <c r="AL6" s="60">
        <f>T6*1000000*LookUps!$G$6</f>
        <v>1908648000000</v>
      </c>
      <c r="AM6" s="60">
        <f>U6*LookUps!$J$7</f>
        <v>532897209486</v>
      </c>
      <c r="AN6" s="83">
        <f>X6*LookUps!$G$10</f>
        <v>0</v>
      </c>
      <c r="AO6" s="52">
        <f>Y6*LookUps!$G$11</f>
        <v>0</v>
      </c>
      <c r="AP6" s="30">
        <f>Z6*LookUps!$G$12*2009</f>
        <v>0</v>
      </c>
      <c r="AQ6" s="30">
        <f>AA6*LookUps!$G$13</f>
        <v>0</v>
      </c>
      <c r="AR6" s="30">
        <f>AB6*LookUps!$G$14</f>
        <v>0</v>
      </c>
      <c r="AS6" s="30">
        <f>AC6*LookUps!$G$15*32150.7</f>
        <v>0</v>
      </c>
      <c r="AT6" s="30">
        <f>AD6*LookUps!$G$16*1000</f>
        <v>0</v>
      </c>
      <c r="AU6" s="30">
        <f>AE6*LookUps!$G$17</f>
        <v>0</v>
      </c>
      <c r="AV6" s="89">
        <f t="shared" si="4"/>
        <v>10.733565706330007</v>
      </c>
      <c r="AW6" s="90">
        <f t="shared" si="5"/>
        <v>8.2282805828512898E-2</v>
      </c>
      <c r="AX6" s="89">
        <f t="shared" si="6"/>
        <v>10.651282900501494</v>
      </c>
    </row>
    <row r="7" spans="2:50" x14ac:dyDescent="0.25">
      <c r="B7" t="s">
        <v>675</v>
      </c>
      <c r="C7" t="s">
        <v>675</v>
      </c>
      <c r="D7" t="s">
        <v>184</v>
      </c>
      <c r="E7" t="e" vm="13">
        <v>#VALUE!</v>
      </c>
      <c r="F7" s="56">
        <f t="shared" si="0"/>
        <v>5</v>
      </c>
      <c r="G7" t="str" cm="1">
        <f t="array" ref="G7">_FV(E7,"Abbreviation")</f>
        <v>AS</v>
      </c>
      <c r="H7" s="27" cm="1" vm="14">
        <f t="array" ref="H7">_FV(E7,"Population")</f>
        <v>46366</v>
      </c>
      <c r="I7" s="27">
        <f>VLOOKUP(D7,Pop_Land!$B$2:$K$237,2,FALSE)</f>
        <v>55191</v>
      </c>
      <c r="J7" s="82" cm="1" vm="15">
        <f t="array" ref="J7">IFERROR(_FV(E7,"Gross tertiary education enrollment (%)",TRUE),0.25)</f>
        <v>0.1948135</v>
      </c>
      <c r="K7" s="50">
        <f t="shared" si="3"/>
        <v>10751.9518785</v>
      </c>
      <c r="L7" s="48">
        <f>VLOOKUP(D7,Pop_Land!$B$2:$K$237,7,FALSE)</f>
        <v>77.220077220077229</v>
      </c>
      <c r="M7" s="30" cm="1" vm="16">
        <f t="array" ref="M7">_FV(E7,"GDP")</f>
        <v>636000000</v>
      </c>
      <c r="N7" s="30">
        <f>IFERROR(VLOOKUP(D7,WorldBankGDP!$A$5:$G$271,7,FALSE),0)</f>
        <v>0</v>
      </c>
      <c r="O7" s="93" vm="16">
        <f>M7</f>
        <v>636000000</v>
      </c>
      <c r="P7" s="28">
        <f t="shared" si="1"/>
        <v>0</v>
      </c>
      <c r="Q7" s="44">
        <f>IFERROR(VLOOKUP(D7,'coal-proved-reserves'!$A$1:$D$88,4,FALSE),0)</f>
        <v>0</v>
      </c>
      <c r="R7" s="44">
        <f>IFERROR(VLOOKUP(D7,Oil!$B$3:$D$51,3,FALSE),0)</f>
        <v>0</v>
      </c>
      <c r="S7" s="50">
        <f>IFERROR(VLOOKUP(D7,Uranium!$B$2:$C$18,2,FALSE),0)</f>
        <v>0</v>
      </c>
      <c r="T7" s="57">
        <f>IFERROR(VLOOKUP(D7,'Nat Gas'!$C$2:$F$101,3,FALSE),0)</f>
        <v>0</v>
      </c>
      <c r="U7" s="27">
        <f>IFERROR(VLOOKUP(D7,Gold!$B$3:$J$126,6,FALSE),0)</f>
        <v>0</v>
      </c>
      <c r="V7" s="44">
        <f>IFERROR(VLOOKUP(D7,AgriLand!$D$2:$F$195,3,FALSE),0)</f>
        <v>0</v>
      </c>
      <c r="W7" s="48">
        <f t="shared" si="2"/>
        <v>49420.849420849423</v>
      </c>
      <c r="X7" s="56">
        <f>IFERROR(VLOOKUP(D7,'Rare Earth'!$C$21:$D$29,2,FALSE),0)</f>
        <v>0</v>
      </c>
      <c r="Y7" s="56">
        <f>IFERROR(VLOOKUP(D7,'Rare Earth'!$H$21:$I$33,2,FALSE),0)</f>
        <v>0</v>
      </c>
      <c r="Z7" s="56">
        <f>IFERROR(VLOOKUP(D7,'Rare Earth'!$C$34:$E$47,3,FALSE),0)</f>
        <v>0</v>
      </c>
      <c r="AA7" s="56">
        <f>IFERROR(VLOOKUP(D7,'Rare Earth'!$C$3:$D$15,2,FALSE),0)</f>
        <v>0</v>
      </c>
      <c r="AB7" s="56">
        <f>IFERROR(VLOOKUP(D7,'Iron Ore'!$H$2:$L$17,4,FALSE),0)</f>
        <v>0</v>
      </c>
      <c r="AC7" s="56">
        <f>IFERROR(VLOOKUP(D7,Silver!$B$1:$C$12,2,FALSE),0)</f>
        <v>0</v>
      </c>
      <c r="AD7" s="56">
        <f>IFERROR(VLOOKUP(D7,'Rare Earth'!$C$50:$E$63,3,FALSE),0)</f>
        <v>0</v>
      </c>
      <c r="AE7" s="56">
        <f>IFERROR(VLOOKUP(D7,'Rare Earth'!$H$3:$J$15,3,FALSE),0)</f>
        <v>0</v>
      </c>
      <c r="AF7" s="30">
        <f>K7*LookUps!$G$18</f>
        <v>134399398.48124999</v>
      </c>
      <c r="AG7" s="28">
        <f>V7*LookUps!$G$8</f>
        <v>0</v>
      </c>
      <c r="AH7" s="28">
        <f>W7*LookUps!$G$9</f>
        <v>667181467.18146718</v>
      </c>
      <c r="AI7" s="28">
        <f>Q7*LookUps!$G$3</f>
        <v>0</v>
      </c>
      <c r="AJ7" s="28">
        <f>R7*LookUps!$G$4</f>
        <v>0</v>
      </c>
      <c r="AK7" s="28">
        <f>S7*LookUps!$G$5*(32150.7/16)</f>
        <v>0</v>
      </c>
      <c r="AL7" s="60">
        <f>T7*1000000*LookUps!$G$6</f>
        <v>0</v>
      </c>
      <c r="AM7" s="60">
        <f>U7*LookUps!$J$7</f>
        <v>0</v>
      </c>
      <c r="AN7" s="83">
        <f>X7*LookUps!$G$10</f>
        <v>0</v>
      </c>
      <c r="AO7" s="52">
        <f>Y7*LookUps!$G$11</f>
        <v>0</v>
      </c>
      <c r="AP7" s="30">
        <f>Z7*LookUps!$G$12*2009</f>
        <v>0</v>
      </c>
      <c r="AQ7" s="30">
        <f>AA7*LookUps!$G$13</f>
        <v>0</v>
      </c>
      <c r="AR7" s="30">
        <f>AB7*LookUps!$G$14</f>
        <v>0</v>
      </c>
      <c r="AS7" s="30">
        <f>AC7*LookUps!$G$15*32150.7</f>
        <v>0</v>
      </c>
      <c r="AT7" s="30">
        <f>AD7*LookUps!$G$16*1000</f>
        <v>0</v>
      </c>
      <c r="AU7" s="30">
        <f>AE7*LookUps!$G$17</f>
        <v>0</v>
      </c>
      <c r="AV7" s="89">
        <f t="shared" si="4"/>
        <v>8.0158086566271705E-4</v>
      </c>
      <c r="AW7" s="90">
        <f t="shared" si="5"/>
        <v>0</v>
      </c>
      <c r="AX7" s="89">
        <f t="shared" si="6"/>
        <v>8.0158086566271705E-4</v>
      </c>
    </row>
    <row r="8" spans="2:50" x14ac:dyDescent="0.25">
      <c r="B8" t="s">
        <v>756</v>
      </c>
      <c r="C8" t="s">
        <v>672</v>
      </c>
      <c r="D8" t="s">
        <v>161</v>
      </c>
      <c r="E8" t="e" vm="17">
        <v>#VALUE!</v>
      </c>
      <c r="F8" s="56">
        <f t="shared" si="0"/>
        <v>2</v>
      </c>
      <c r="G8" t="str" cm="1">
        <f t="array" ref="G8">_FV(E8,"Abbreviation")</f>
        <v>AD</v>
      </c>
      <c r="H8" s="27" cm="1" vm="18">
        <f t="array" ref="H8">_FV(E8,"Population")</f>
        <v>77142</v>
      </c>
      <c r="I8" s="27">
        <f>VLOOKUP(D8,Pop_Land!$B$2:$K$237,2,FALSE)</f>
        <v>77265</v>
      </c>
      <c r="J8" s="82" cm="1">
        <f t="array" ref="J8">IFERROR(_FV(E8,"Gross tertiary education enrollment (%)",TRUE),0.25)</f>
        <v>0.25</v>
      </c>
      <c r="K8" s="50">
        <f t="shared" si="3"/>
        <v>19316.25</v>
      </c>
      <c r="L8" s="48">
        <f>VLOOKUP(D8,Pop_Land!$B$2:$K$237,7,FALSE)</f>
        <v>181.46718146718149</v>
      </c>
      <c r="M8" s="30" cm="1" vm="19">
        <f t="array" ref="M8">_FV(E8,"GDP")</f>
        <v>3154057987.2383299</v>
      </c>
      <c r="N8" s="30">
        <f>IFERROR(VLOOKUP(D8,WorldBankGDP!$A$5:$G$271,7,FALSE),0)</f>
        <v>3329910723.7607799</v>
      </c>
      <c r="O8" s="28">
        <f>IFERROR(VLOOKUP(D8,WorldBankGDP!$J$5:$O$200,6,FALSE),0)</f>
        <v>3330000000</v>
      </c>
      <c r="P8" s="28">
        <f t="shared" si="1"/>
        <v>0</v>
      </c>
      <c r="Q8" s="44">
        <f>IFERROR(VLOOKUP(D8,'coal-proved-reserves'!$A$1:$D$88,4,FALSE),0)</f>
        <v>0</v>
      </c>
      <c r="R8" s="44">
        <f>IFERROR(VLOOKUP(D8,Oil!$B$3:$D$51,3,FALSE),0)</f>
        <v>0</v>
      </c>
      <c r="S8" s="50">
        <f>IFERROR(VLOOKUP(D8,Uranium!$B$2:$C$18,2,FALSE),0)</f>
        <v>0</v>
      </c>
      <c r="T8" s="57">
        <f>IFERROR(VLOOKUP(D8,'Nat Gas'!$C$2:$F$101,3,FALSE),0)</f>
        <v>0</v>
      </c>
      <c r="U8" s="27">
        <f>IFERROR(VLOOKUP(D8,Gold!$B$3:$J$126,6,FALSE),0)</f>
        <v>0</v>
      </c>
      <c r="V8" s="44">
        <f>IFERROR(VLOOKUP(D8,AgriLand!$D$2:$F$195,3,FALSE),0)</f>
        <v>46529.943330267233</v>
      </c>
      <c r="W8" s="48">
        <f t="shared" si="2"/>
        <v>69609.052808728913</v>
      </c>
      <c r="X8" s="56">
        <f>IFERROR(VLOOKUP(D8,'Rare Earth'!$C$21:$D$29,2,FALSE),0)</f>
        <v>0</v>
      </c>
      <c r="Y8" s="56">
        <f>IFERROR(VLOOKUP(D8,'Rare Earth'!$H$21:$I$33,2,FALSE),0)</f>
        <v>0</v>
      </c>
      <c r="Z8" s="56">
        <f>IFERROR(VLOOKUP(D8,'Rare Earth'!$C$34:$E$47,3,FALSE),0)</f>
        <v>0</v>
      </c>
      <c r="AA8" s="56">
        <f>IFERROR(VLOOKUP(D8,'Rare Earth'!$C$3:$D$15,2,FALSE),0)</f>
        <v>0</v>
      </c>
      <c r="AB8" s="56">
        <f>IFERROR(VLOOKUP(D8,'Iron Ore'!$H$2:$L$17,4,FALSE),0)</f>
        <v>0</v>
      </c>
      <c r="AC8" s="56">
        <f>IFERROR(VLOOKUP(D8,Silver!$B$1:$C$12,2,FALSE),0)</f>
        <v>0</v>
      </c>
      <c r="AD8" s="56">
        <f>IFERROR(VLOOKUP(D8,'Rare Earth'!$C$50:$E$63,3,FALSE),0)</f>
        <v>0</v>
      </c>
      <c r="AE8" s="56">
        <f>IFERROR(VLOOKUP(D8,'Rare Earth'!$H$3:$J$15,3,FALSE),0)</f>
        <v>0</v>
      </c>
      <c r="AF8" s="30">
        <f>K8*LookUps!$G$18</f>
        <v>241453125</v>
      </c>
      <c r="AG8" s="28">
        <f>V8*LookUps!$G$8</f>
        <v>116324858.32566808</v>
      </c>
      <c r="AH8" s="28">
        <f>W8*LookUps!$G$9</f>
        <v>939722212.91784036</v>
      </c>
      <c r="AI8" s="28">
        <f>Q8*LookUps!$G$3</f>
        <v>0</v>
      </c>
      <c r="AJ8" s="28">
        <f>R8*LookUps!$G$4</f>
        <v>0</v>
      </c>
      <c r="AK8" s="28">
        <f>S8*LookUps!$G$5*(32150.7/16)</f>
        <v>0</v>
      </c>
      <c r="AL8" s="60">
        <f>T8*1000000*LookUps!$G$6</f>
        <v>0</v>
      </c>
      <c r="AM8" s="60">
        <f>U8*LookUps!$J$7</f>
        <v>0</v>
      </c>
      <c r="AN8" s="83">
        <f>X8*LookUps!$G$10</f>
        <v>0</v>
      </c>
      <c r="AO8" s="52">
        <f>Y8*LookUps!$G$11</f>
        <v>0</v>
      </c>
      <c r="AP8" s="30">
        <f>Z8*LookUps!$G$12*2009</f>
        <v>0</v>
      </c>
      <c r="AQ8" s="30">
        <f>AA8*LookUps!$G$13</f>
        <v>0</v>
      </c>
      <c r="AR8" s="30">
        <f>AB8*LookUps!$G$14</f>
        <v>0</v>
      </c>
      <c r="AS8" s="30">
        <f>AC8*LookUps!$G$15*32150.7</f>
        <v>0</v>
      </c>
      <c r="AT8" s="30">
        <f>AD8*LookUps!$G$16*1000</f>
        <v>0</v>
      </c>
      <c r="AU8" s="30">
        <f>AE8*LookUps!$G$17</f>
        <v>0</v>
      </c>
      <c r="AV8" s="89">
        <f t="shared" si="4"/>
        <v>1.2975001962435082E-3</v>
      </c>
      <c r="AW8" s="90">
        <f t="shared" si="5"/>
        <v>0</v>
      </c>
      <c r="AX8" s="89">
        <f t="shared" si="6"/>
        <v>1.2975001962435082E-3</v>
      </c>
    </row>
    <row r="9" spans="2:50" x14ac:dyDescent="0.25">
      <c r="B9" t="s">
        <v>670</v>
      </c>
      <c r="C9" t="s">
        <v>670</v>
      </c>
      <c r="D9" t="s">
        <v>60</v>
      </c>
      <c r="E9" t="e" vm="20">
        <v>#VALUE!</v>
      </c>
      <c r="F9" s="56">
        <f t="shared" si="0"/>
        <v>3</v>
      </c>
      <c r="G9" t="str" cm="1">
        <f t="array" ref="G9">_FV(E9,"Abbreviation")</f>
        <v>AO</v>
      </c>
      <c r="H9" s="27" cm="1" vm="21">
        <f t="array" ref="H9">_FV(E9,"Population")</f>
        <v>31825295</v>
      </c>
      <c r="I9" s="27">
        <f>VLOOKUP(D9,Pop_Land!$B$2:$K$237,2,FALSE)</f>
        <v>32866272</v>
      </c>
      <c r="J9" s="82" cm="1" vm="22">
        <f t="array" ref="J9">IFERROR(_FV(E9,"Gross tertiary education enrollment (%)",TRUE),0.25)</f>
        <v>9.336259999999999E-2</v>
      </c>
      <c r="K9" s="50">
        <f t="shared" si="3"/>
        <v>3068480.6062271995</v>
      </c>
      <c r="L9" s="48">
        <f>VLOOKUP(D9,Pop_Land!$B$2:$K$237,7,FALSE)</f>
        <v>481351.35135135136</v>
      </c>
      <c r="M9" s="30" cm="1" vm="23">
        <f t="array" ref="M9">_FV(E9,"GDP")</f>
        <v>94635415869.985107</v>
      </c>
      <c r="N9" s="30">
        <f>IFERROR(VLOOKUP(D9,WorldBankGDP!$A$5:$G$271,7,FALSE),0)</f>
        <v>72546985708.570694</v>
      </c>
      <c r="O9" s="28">
        <f>IFERROR(VLOOKUP(D9,WorldBankGDP!$J$5:$O$200,6,FALSE),0)</f>
        <v>74495000000</v>
      </c>
      <c r="P9" s="28">
        <f t="shared" si="1"/>
        <v>110297577196.46765</v>
      </c>
      <c r="Q9" s="44">
        <f>IFERROR(VLOOKUP(D9,'coal-proved-reserves'!$A$1:$D$88,4,FALSE),0)</f>
        <v>0</v>
      </c>
      <c r="R9" s="44">
        <f>IFERROR(VLOOKUP(D9,Oil!$B$3:$D$51,3,FALSE),0)</f>
        <v>7587794569.5619535</v>
      </c>
      <c r="S9" s="50">
        <f>IFERROR(VLOOKUP(D9,Uranium!$B$2:$C$18,2,FALSE),0)</f>
        <v>0</v>
      </c>
      <c r="T9" s="57">
        <f>IFERROR(VLOOKUP(D9,'Nat Gas'!$C$2:$F$101,3,FALSE),0)</f>
        <v>9.7110000000000003</v>
      </c>
      <c r="U9" s="27">
        <f>IFERROR(VLOOKUP(D9,Gold!$B$3:$J$126,6,FALSE),0)</f>
        <v>0</v>
      </c>
      <c r="V9" s="44">
        <f>IFERROR(VLOOKUP(D9,AgriLand!$D$2:$F$195,3,FALSE),0)</f>
        <v>140732667.6695492</v>
      </c>
      <c r="W9" s="48">
        <f t="shared" si="2"/>
        <v>167332197.19531569</v>
      </c>
      <c r="X9" s="56">
        <f>IFERROR(VLOOKUP(D9,'Rare Earth'!$C$21:$D$29,2,FALSE),0)</f>
        <v>0</v>
      </c>
      <c r="Y9" s="56">
        <f>IFERROR(VLOOKUP(D9,'Rare Earth'!$H$21:$I$33,2,FALSE),0)</f>
        <v>0</v>
      </c>
      <c r="Z9" s="56">
        <f>IFERROR(VLOOKUP(D9,'Rare Earth'!$C$34:$E$47,3,FALSE),0)</f>
        <v>0</v>
      </c>
      <c r="AA9" s="56">
        <f>IFERROR(VLOOKUP(D9,'Rare Earth'!$C$3:$D$15,2,FALSE),0)</f>
        <v>0</v>
      </c>
      <c r="AB9" s="56">
        <f>IFERROR(VLOOKUP(D9,'Iron Ore'!$H$2:$L$17,4,FALSE),0)</f>
        <v>0</v>
      </c>
      <c r="AC9" s="56">
        <f>IFERROR(VLOOKUP(D9,Silver!$B$1:$C$12,2,FALSE),0)</f>
        <v>0</v>
      </c>
      <c r="AD9" s="56">
        <f>IFERROR(VLOOKUP(D9,'Rare Earth'!$C$50:$E$63,3,FALSE),0)</f>
        <v>0</v>
      </c>
      <c r="AE9" s="56">
        <f>IFERROR(VLOOKUP(D9,'Rare Earth'!$H$3:$J$15,3,FALSE),0)</f>
        <v>0</v>
      </c>
      <c r="AF9" s="30">
        <f>K9*LookUps!$G$18</f>
        <v>38356007577.839996</v>
      </c>
      <c r="AG9" s="28">
        <f>V9*LookUps!$G$8</f>
        <v>351831669173.87299</v>
      </c>
      <c r="AH9" s="28">
        <f>W9*LookUps!$G$9</f>
        <v>2258984662136.7617</v>
      </c>
      <c r="AI9" s="28">
        <f>Q9*LookUps!$G$3</f>
        <v>0</v>
      </c>
      <c r="AJ9" s="28">
        <f>R9*LookUps!$G$4</f>
        <v>758779456956.19531</v>
      </c>
      <c r="AK9" s="28">
        <f>S9*LookUps!$G$5*(32150.7/16)</f>
        <v>0</v>
      </c>
      <c r="AL9" s="60">
        <f>T9*1000000*LookUps!$G$6</f>
        <v>116532000000</v>
      </c>
      <c r="AM9" s="60">
        <f>U9*LookUps!$J$7</f>
        <v>0</v>
      </c>
      <c r="AN9" s="83">
        <f>X9*LookUps!$G$10</f>
        <v>0</v>
      </c>
      <c r="AO9" s="52">
        <f>Y9*LookUps!$G$11</f>
        <v>0</v>
      </c>
      <c r="AP9" s="30">
        <f>Z9*LookUps!$G$12*2009</f>
        <v>0</v>
      </c>
      <c r="AQ9" s="30">
        <f>AA9*LookUps!$G$13</f>
        <v>0</v>
      </c>
      <c r="AR9" s="30">
        <f>AB9*LookUps!$G$14</f>
        <v>0</v>
      </c>
      <c r="AS9" s="30">
        <f>AC9*LookUps!$G$15*32150.7</f>
        <v>0</v>
      </c>
      <c r="AT9" s="30">
        <f>AD9*LookUps!$G$16*1000</f>
        <v>0</v>
      </c>
      <c r="AU9" s="30">
        <f>AE9*LookUps!$G$17</f>
        <v>0</v>
      </c>
      <c r="AV9" s="89">
        <f t="shared" si="4"/>
        <v>3.5244837958446698</v>
      </c>
      <c r="AW9" s="90">
        <f t="shared" si="5"/>
        <v>0.11029757719646766</v>
      </c>
      <c r="AX9" s="89">
        <f t="shared" si="6"/>
        <v>3.4141862186482022</v>
      </c>
    </row>
    <row r="10" spans="2:50" x14ac:dyDescent="0.25">
      <c r="B10" t="s">
        <v>675</v>
      </c>
      <c r="C10" t="s">
        <v>675</v>
      </c>
      <c r="D10" t="s">
        <v>173</v>
      </c>
      <c r="E10" t="e" vm="24">
        <v>#VALUE!</v>
      </c>
      <c r="F10" s="56">
        <f t="shared" si="0"/>
        <v>5</v>
      </c>
      <c r="G10" t="str" cm="1">
        <f t="array" ref="G10">_FV(E10,"Abbreviation")</f>
        <v>AG</v>
      </c>
      <c r="H10" s="27" cm="1" vm="25">
        <f t="array" ref="H10">_FV(E10,"Population")</f>
        <v>97118</v>
      </c>
      <c r="I10" s="27">
        <f>VLOOKUP(D10,Pop_Land!$B$2:$K$237,2,FALSE)</f>
        <v>97929</v>
      </c>
      <c r="J10" s="82" cm="1" vm="26">
        <f t="array" ref="J10">IFERROR(_FV(E10,"Gross tertiary education enrollment (%)",TRUE),0.25)</f>
        <v>0.24830259999999998</v>
      </c>
      <c r="K10" s="50">
        <f t="shared" si="3"/>
        <v>24316.025315399998</v>
      </c>
      <c r="L10" s="48">
        <f>VLOOKUP(D10,Pop_Land!$B$2:$K$237,7,FALSE)</f>
        <v>169.88416988416989</v>
      </c>
      <c r="M10" s="30" cm="1" vm="27">
        <f t="array" ref="M10">_FV(E10,"GDP")</f>
        <v>1727759259.2592599</v>
      </c>
      <c r="N10" s="30">
        <f>IFERROR(VLOOKUP(D10,WorldBankGDP!$A$5:$G$271,7,FALSE),0)</f>
        <v>1471125925.92593</v>
      </c>
      <c r="O10" s="28">
        <f>IFERROR(VLOOKUP(D10,WorldBankGDP!$J$5:$O$200,6,FALSE),0)</f>
        <v>1459000000</v>
      </c>
      <c r="P10" s="28">
        <f t="shared" si="1"/>
        <v>0</v>
      </c>
      <c r="Q10" s="44">
        <f>IFERROR(VLOOKUP(D10,'coal-proved-reserves'!$A$1:$D$88,4,FALSE),0)</f>
        <v>0</v>
      </c>
      <c r="R10" s="44">
        <f>IFERROR(VLOOKUP(D10,Oil!$B$3:$D$51,3,FALSE),0)</f>
        <v>0</v>
      </c>
      <c r="S10" s="50">
        <f>IFERROR(VLOOKUP(D10,Uranium!$B$2:$C$18,2,FALSE),0)</f>
        <v>0</v>
      </c>
      <c r="T10" s="57">
        <f>IFERROR(VLOOKUP(D10,'Nat Gas'!$C$2:$F$101,3,FALSE),0)</f>
        <v>0</v>
      </c>
      <c r="U10" s="27">
        <f>IFERROR(VLOOKUP(D10,Gold!$B$3:$J$126,6,FALSE),0)</f>
        <v>0</v>
      </c>
      <c r="V10" s="44">
        <f>IFERROR(VLOOKUP(D10,AgriLand!$D$2:$F$195,3,FALSE),0)</f>
        <v>22239.484332044882</v>
      </c>
      <c r="W10" s="48">
        <f t="shared" si="2"/>
        <v>86486.384393823842</v>
      </c>
      <c r="X10" s="56">
        <f>IFERROR(VLOOKUP(D10,'Rare Earth'!$C$21:$D$29,2,FALSE),0)</f>
        <v>0</v>
      </c>
      <c r="Y10" s="56">
        <f>IFERROR(VLOOKUP(D10,'Rare Earth'!$H$21:$I$33,2,FALSE),0)</f>
        <v>0</v>
      </c>
      <c r="Z10" s="56">
        <f>IFERROR(VLOOKUP(D10,'Rare Earth'!$C$34:$E$47,3,FALSE),0)</f>
        <v>0</v>
      </c>
      <c r="AA10" s="56">
        <f>IFERROR(VLOOKUP(D10,'Rare Earth'!$C$3:$D$15,2,FALSE),0)</f>
        <v>0</v>
      </c>
      <c r="AB10" s="56">
        <f>IFERROR(VLOOKUP(D10,'Iron Ore'!$H$2:$L$17,4,FALSE),0)</f>
        <v>0</v>
      </c>
      <c r="AC10" s="56">
        <f>IFERROR(VLOOKUP(D10,Silver!$B$1:$C$12,2,FALSE),0)</f>
        <v>0</v>
      </c>
      <c r="AD10" s="56">
        <f>IFERROR(VLOOKUP(D10,'Rare Earth'!$C$50:$E$63,3,FALSE),0)</f>
        <v>0</v>
      </c>
      <c r="AE10" s="56">
        <f>IFERROR(VLOOKUP(D10,'Rare Earth'!$H$3:$J$15,3,FALSE),0)</f>
        <v>0</v>
      </c>
      <c r="AF10" s="30">
        <f>K10*LookUps!$G$18</f>
        <v>303950316.4425</v>
      </c>
      <c r="AG10" s="28">
        <f>V10*LookUps!$G$8</f>
        <v>55598710.830112204</v>
      </c>
      <c r="AH10" s="28">
        <f>W10*LookUps!$G$9</f>
        <v>1167566189.3166218</v>
      </c>
      <c r="AI10" s="28">
        <f>Q10*LookUps!$G$3</f>
        <v>0</v>
      </c>
      <c r="AJ10" s="28">
        <f>R10*LookUps!$G$4</f>
        <v>0</v>
      </c>
      <c r="AK10" s="28">
        <f>S10*LookUps!$G$5*(32150.7/16)</f>
        <v>0</v>
      </c>
      <c r="AL10" s="60">
        <f>T10*1000000*LookUps!$G$6</f>
        <v>0</v>
      </c>
      <c r="AM10" s="60">
        <f>U10*LookUps!$J$7</f>
        <v>0</v>
      </c>
      <c r="AN10" s="83">
        <f>X10*LookUps!$G$10</f>
        <v>0</v>
      </c>
      <c r="AO10" s="52">
        <f>Y10*LookUps!$G$11</f>
        <v>0</v>
      </c>
      <c r="AP10" s="30">
        <f>Z10*LookUps!$G$12*2009</f>
        <v>0</v>
      </c>
      <c r="AQ10" s="30">
        <f>AA10*LookUps!$G$13</f>
        <v>0</v>
      </c>
      <c r="AR10" s="30">
        <f>AB10*LookUps!$G$14</f>
        <v>0</v>
      </c>
      <c r="AS10" s="30">
        <f>AC10*LookUps!$G$15*32150.7</f>
        <v>0</v>
      </c>
      <c r="AT10" s="30">
        <f>AD10*LookUps!$G$16*1000</f>
        <v>0</v>
      </c>
      <c r="AU10" s="30">
        <f>AE10*LookUps!$G$17</f>
        <v>0</v>
      </c>
      <c r="AV10" s="89">
        <f t="shared" si="4"/>
        <v>1.5271152165892339E-3</v>
      </c>
      <c r="AW10" s="90">
        <f t="shared" si="5"/>
        <v>0</v>
      </c>
      <c r="AX10" s="89">
        <f t="shared" si="6"/>
        <v>1.5271152165892339E-3</v>
      </c>
    </row>
    <row r="11" spans="2:50" x14ac:dyDescent="0.25">
      <c r="B11" t="s">
        <v>757</v>
      </c>
      <c r="C11" t="s">
        <v>938</v>
      </c>
      <c r="D11" t="s">
        <v>25</v>
      </c>
      <c r="E11" t="e" vm="28">
        <v>#VALUE!</v>
      </c>
      <c r="F11" s="56">
        <f t="shared" si="0"/>
        <v>4</v>
      </c>
      <c r="G11" t="str" cm="1">
        <f t="array" ref="G11">_FV(E11,"Abbreviation")</f>
        <v>AR</v>
      </c>
      <c r="H11" s="27" cm="1" vm="29">
        <f t="array" ref="H11">_FV(E11,"Population")</f>
        <v>44938712</v>
      </c>
      <c r="I11" s="27">
        <f>VLOOKUP(D11,Pop_Land!$B$2:$K$237,2,FALSE)</f>
        <v>45195774</v>
      </c>
      <c r="J11" s="82" cm="1" vm="30">
        <f t="array" ref="J11">IFERROR(_FV(E11,"Gross tertiary education enrollment (%)",TRUE),0.25)</f>
        <v>0.89958519999999997</v>
      </c>
      <c r="K11" s="50">
        <f t="shared" si="3"/>
        <v>40657449.392944798</v>
      </c>
      <c r="L11" s="48">
        <f>VLOOKUP(D11,Pop_Land!$B$2:$K$237,7,FALSE)</f>
        <v>1056637.0656370658</v>
      </c>
      <c r="M11" s="30" cm="1" vm="31">
        <f t="array" ref="M11">_FV(E11,"GDP")</f>
        <v>449663446954.073</v>
      </c>
      <c r="N11" s="30">
        <f>IFERROR(VLOOKUP(D11,WorldBankGDP!$A$5:$G$271,7,FALSE),0)</f>
        <v>491492700657.01202</v>
      </c>
      <c r="O11" s="28">
        <f>IFERROR(VLOOKUP(D11,WorldBankGDP!$J$5:$O$200,6,FALSE),0)</f>
        <v>488605000000</v>
      </c>
      <c r="P11" s="28">
        <f t="shared" si="1"/>
        <v>536000000000</v>
      </c>
      <c r="Q11" s="44">
        <f>IFERROR(VLOOKUP(D11,'coal-proved-reserves'!$A$1:$D$88,4,FALSE),0)</f>
        <v>0</v>
      </c>
      <c r="R11" s="44">
        <f>IFERROR(VLOOKUP(D11,Oil!$B$3:$D$51,3,FALSE),0)</f>
        <v>2420438713.6387758</v>
      </c>
      <c r="S11" s="50">
        <f>IFERROR(VLOOKUP(D11,Uranium!$B$2:$C$18,2,FALSE),0)</f>
        <v>0</v>
      </c>
      <c r="T11" s="57">
        <f>IFERROR(VLOOKUP(D11,'Nat Gas'!$C$2:$F$101,3,FALSE),0)</f>
        <v>11.141999999999999</v>
      </c>
      <c r="U11" s="27">
        <f>IFERROR(VLOOKUP(D11,Gold!$B$3:$J$126,6,FALSE),0)</f>
        <v>61.74</v>
      </c>
      <c r="V11" s="44">
        <f>IFERROR(VLOOKUP(D11,AgriLand!$D$2:$F$195,3,FALSE),0)</f>
        <v>367613733.9010725</v>
      </c>
      <c r="W11" s="48">
        <f t="shared" si="2"/>
        <v>308633988.10664958</v>
      </c>
      <c r="X11" s="56">
        <f>IFERROR(VLOOKUP(D11,'Rare Earth'!$C$21:$D$29,2,FALSE),0)</f>
        <v>0</v>
      </c>
      <c r="Y11" s="56">
        <f>IFERROR(VLOOKUP(D11,'Rare Earth'!$H$21:$I$33,2,FALSE),0)</f>
        <v>0</v>
      </c>
      <c r="Z11" s="56">
        <f>IFERROR(VLOOKUP(D11,'Rare Earth'!$C$34:$E$47,3,FALSE),0)</f>
        <v>0</v>
      </c>
      <c r="AA11" s="56">
        <f>IFERROR(VLOOKUP(D11,'Rare Earth'!$C$3:$D$15,2,FALSE),0)</f>
        <v>2200000</v>
      </c>
      <c r="AB11" s="56">
        <f>IFERROR(VLOOKUP(D11,'Iron Ore'!$H$2:$L$17,4,FALSE),0)</f>
        <v>0</v>
      </c>
      <c r="AC11" s="56">
        <f>IFERROR(VLOOKUP(D11,Silver!$B$1:$C$12,2,FALSE),0)</f>
        <v>0</v>
      </c>
      <c r="AD11" s="56">
        <f>IFERROR(VLOOKUP(D11,'Rare Earth'!$C$50:$E$63,3,FALSE),0)</f>
        <v>0</v>
      </c>
      <c r="AE11" s="56">
        <f>IFERROR(VLOOKUP(D11,'Rare Earth'!$H$3:$J$15,3,FALSE),0)</f>
        <v>0</v>
      </c>
      <c r="AF11" s="30">
        <f>K11*LookUps!$G$18</f>
        <v>508218117411.81</v>
      </c>
      <c r="AG11" s="28">
        <f>V11*LookUps!$G$8</f>
        <v>919034334752.68127</v>
      </c>
      <c r="AH11" s="28">
        <f>W11*LookUps!$G$9</f>
        <v>4166558839439.7695</v>
      </c>
      <c r="AI11" s="28">
        <f>Q11*LookUps!$G$3</f>
        <v>0</v>
      </c>
      <c r="AJ11" s="28">
        <f>R11*LookUps!$G$4</f>
        <v>242043871363.87759</v>
      </c>
      <c r="AK11" s="28">
        <f>S11*LookUps!$G$5*(32150.7/16)</f>
        <v>0</v>
      </c>
      <c r="AL11" s="60">
        <f>T11*1000000*LookUps!$G$6</f>
        <v>133704000000</v>
      </c>
      <c r="AM11" s="60">
        <f>U11*LookUps!$J$7</f>
        <v>189565992819</v>
      </c>
      <c r="AN11" s="83">
        <f>X11*LookUps!$G$10</f>
        <v>0</v>
      </c>
      <c r="AO11" s="52">
        <f>Y11*LookUps!$G$11</f>
        <v>0</v>
      </c>
      <c r="AP11" s="30">
        <f>Z11*LookUps!$G$12*2009</f>
        <v>0</v>
      </c>
      <c r="AQ11" s="30">
        <f>AA11*LookUps!$G$13</f>
        <v>145655172413.79312</v>
      </c>
      <c r="AR11" s="30">
        <f>AB11*LookUps!$G$14</f>
        <v>0</v>
      </c>
      <c r="AS11" s="30">
        <f>AC11*LookUps!$G$15*32150.7</f>
        <v>0</v>
      </c>
      <c r="AT11" s="30">
        <f>AD11*LookUps!$G$16*1000</f>
        <v>0</v>
      </c>
      <c r="AU11" s="30">
        <f>AE11*LookUps!$G$17</f>
        <v>0</v>
      </c>
      <c r="AV11" s="89">
        <f t="shared" si="4"/>
        <v>6.3047803282009314</v>
      </c>
      <c r="AW11" s="90">
        <f t="shared" si="5"/>
        <v>0.53600000000000003</v>
      </c>
      <c r="AX11" s="89">
        <f t="shared" si="6"/>
        <v>5.7687803282009309</v>
      </c>
    </row>
    <row r="12" spans="2:50" x14ac:dyDescent="0.25">
      <c r="B12" t="s">
        <v>754</v>
      </c>
      <c r="C12" t="s">
        <v>671</v>
      </c>
      <c r="D12" t="s">
        <v>134</v>
      </c>
      <c r="E12" t="e" vm="32">
        <v>#VALUE!</v>
      </c>
      <c r="F12" s="56">
        <f t="shared" si="0"/>
        <v>0</v>
      </c>
      <c r="G12" t="str" cm="1">
        <f t="array" ref="G12">_FV(E12,"Abbreviation")</f>
        <v>AM</v>
      </c>
      <c r="H12" s="27" cm="1" vm="33">
        <f t="array" ref="H12">_FV(E12,"Population")</f>
        <v>2957731</v>
      </c>
      <c r="I12" s="27">
        <f>VLOOKUP(D12,Pop_Land!$B$2:$K$237,2,FALSE)</f>
        <v>2963243</v>
      </c>
      <c r="J12" s="82" cm="1" vm="34">
        <f t="array" ref="J12">IFERROR(_FV(E12,"Gross tertiary education enrollment (%)",TRUE),0.25)</f>
        <v>0.54570479999999999</v>
      </c>
      <c r="K12" s="50">
        <f t="shared" si="3"/>
        <v>1617055.9286664</v>
      </c>
      <c r="L12" s="48">
        <f>VLOOKUP(D12,Pop_Land!$B$2:$K$237,7,FALSE)</f>
        <v>10992.277992277994</v>
      </c>
      <c r="M12" s="30" cm="1" vm="35">
        <f t="array" ref="M12">_FV(E12,"GDP")</f>
        <v>13672802157.832399</v>
      </c>
      <c r="N12" s="30">
        <f>IFERROR(VLOOKUP(D12,WorldBankGDP!$A$5:$G$271,7,FALSE),0)</f>
        <v>13861183873.5931</v>
      </c>
      <c r="O12" s="28">
        <f>IFERROR(VLOOKUP(D12,WorldBankGDP!$J$5:$O$200,6,FALSE),0)</f>
        <v>13928000000</v>
      </c>
      <c r="P12" s="28">
        <f t="shared" si="1"/>
        <v>6546537673.1701536</v>
      </c>
      <c r="Q12" s="44">
        <f>IFERROR(VLOOKUP(D12,'coal-proved-reserves'!$A$1:$D$88,4,FALSE),0)</f>
        <v>0</v>
      </c>
      <c r="R12" s="44">
        <f>IFERROR(VLOOKUP(D12,Oil!$B$3:$D$51,3,FALSE),0)</f>
        <v>0</v>
      </c>
      <c r="S12" s="50">
        <f>IFERROR(VLOOKUP(D12,Uranium!$B$2:$C$18,2,FALSE),0)</f>
        <v>0</v>
      </c>
      <c r="T12" s="57">
        <f>IFERROR(VLOOKUP(D12,'Nat Gas'!$C$2:$F$101,3,FALSE),0)</f>
        <v>0</v>
      </c>
      <c r="U12" s="27">
        <f>IFERROR(VLOOKUP(D12,Gold!$B$3:$J$126,6,FALSE),0)</f>
        <v>0</v>
      </c>
      <c r="V12" s="44">
        <f>IFERROR(VLOOKUP(D12,AgriLand!$D$2:$F$195,3,FALSE),0)</f>
        <v>4144698.5633487646</v>
      </c>
      <c r="W12" s="48">
        <f t="shared" si="2"/>
        <v>2890359.3517091516</v>
      </c>
      <c r="X12" s="56">
        <f>IFERROR(VLOOKUP(D12,'Rare Earth'!$C$21:$D$29,2,FALSE),0)</f>
        <v>0</v>
      </c>
      <c r="Y12" s="56">
        <f>IFERROR(VLOOKUP(D12,'Rare Earth'!$H$21:$I$33,2,FALSE),0)</f>
        <v>0</v>
      </c>
      <c r="Z12" s="56">
        <f>IFERROR(VLOOKUP(D12,'Rare Earth'!$C$34:$E$47,3,FALSE),0)</f>
        <v>0</v>
      </c>
      <c r="AA12" s="56">
        <f>IFERROR(VLOOKUP(D12,'Rare Earth'!$C$3:$D$15,2,FALSE),0)</f>
        <v>0</v>
      </c>
      <c r="AB12" s="56">
        <f>IFERROR(VLOOKUP(D12,'Iron Ore'!$H$2:$L$17,4,FALSE),0)</f>
        <v>0</v>
      </c>
      <c r="AC12" s="56">
        <f>IFERROR(VLOOKUP(D12,Silver!$B$1:$C$12,2,FALSE),0)</f>
        <v>0</v>
      </c>
      <c r="AD12" s="56">
        <f>IFERROR(VLOOKUP(D12,'Rare Earth'!$C$50:$E$63,3,FALSE),0)</f>
        <v>0</v>
      </c>
      <c r="AE12" s="56">
        <f>IFERROR(VLOOKUP(D12,'Rare Earth'!$H$3:$J$15,3,FALSE),0)</f>
        <v>0</v>
      </c>
      <c r="AF12" s="30">
        <f>K12*LookUps!$G$18</f>
        <v>20213199108.330002</v>
      </c>
      <c r="AG12" s="28">
        <f>V12*LookUps!$G$8</f>
        <v>10361746408.371912</v>
      </c>
      <c r="AH12" s="28">
        <f>W12*LookUps!$G$9</f>
        <v>39019851248.073547</v>
      </c>
      <c r="AI12" s="28">
        <f>Q12*LookUps!$G$3</f>
        <v>0</v>
      </c>
      <c r="AJ12" s="28">
        <f>R12*LookUps!$G$4</f>
        <v>0</v>
      </c>
      <c r="AK12" s="28">
        <f>S12*LookUps!$G$5*(32150.7/16)</f>
        <v>0</v>
      </c>
      <c r="AL12" s="60">
        <f>T12*1000000*LookUps!$G$6</f>
        <v>0</v>
      </c>
      <c r="AM12" s="60">
        <f>U12*LookUps!$J$7</f>
        <v>0</v>
      </c>
      <c r="AN12" s="83">
        <f>X12*LookUps!$G$10</f>
        <v>0</v>
      </c>
      <c r="AO12" s="52">
        <f>Y12*LookUps!$G$11</f>
        <v>0</v>
      </c>
      <c r="AP12" s="30">
        <f>Z12*LookUps!$G$12*2009</f>
        <v>0</v>
      </c>
      <c r="AQ12" s="30">
        <f>AA12*LookUps!$G$13</f>
        <v>0</v>
      </c>
      <c r="AR12" s="30">
        <f>AB12*LookUps!$G$14</f>
        <v>0</v>
      </c>
      <c r="AS12" s="30">
        <f>AC12*LookUps!$G$15*32150.7</f>
        <v>0</v>
      </c>
      <c r="AT12" s="30">
        <f>AD12*LookUps!$G$16*1000</f>
        <v>0</v>
      </c>
      <c r="AU12" s="30">
        <f>AE12*LookUps!$G$17</f>
        <v>0</v>
      </c>
      <c r="AV12" s="89">
        <f t="shared" si="4"/>
        <v>6.9594796764775452E-2</v>
      </c>
      <c r="AW12" s="90">
        <f t="shared" si="5"/>
        <v>6.546537673170154E-3</v>
      </c>
      <c r="AX12" s="89">
        <f t="shared" si="6"/>
        <v>6.3048259091605302E-2</v>
      </c>
    </row>
    <row r="13" spans="2:50" x14ac:dyDescent="0.25">
      <c r="B13" t="s">
        <v>675</v>
      </c>
      <c r="C13" t="s">
        <v>675</v>
      </c>
      <c r="D13" t="s">
        <v>164</v>
      </c>
      <c r="E13" t="e" vm="36">
        <v>#VALUE!</v>
      </c>
      <c r="F13" s="56">
        <f t="shared" si="0"/>
        <v>5</v>
      </c>
      <c r="G13" t="str" cm="1">
        <f t="array" ref="G13">_FV(E13,"Abbreviation")</f>
        <v>AW</v>
      </c>
      <c r="H13" s="27" cm="1" vm="37">
        <f t="array" ref="H13">_FV(E13,"Population")</f>
        <v>106314</v>
      </c>
      <c r="I13" s="27">
        <f>VLOOKUP(D13,Pop_Land!$B$2:$K$237,2,FALSE)</f>
        <v>106766</v>
      </c>
      <c r="J13" s="82" cm="1" vm="38">
        <f t="array" ref="J13">IFERROR(_FV(E13,"Gross tertiary education enrollment (%)",TRUE),0.25)</f>
        <v>0.15599209999999999</v>
      </c>
      <c r="K13" s="50">
        <f t="shared" si="3"/>
        <v>16654.652548599999</v>
      </c>
      <c r="L13" s="48">
        <f>VLOOKUP(D13,Pop_Land!$B$2:$K$237,7,FALSE)</f>
        <v>69.498069498069498</v>
      </c>
      <c r="M13" s="30" cm="1" vm="39">
        <f t="array" ref="M13">_FV(E13,"GDP")</f>
        <v>2700558659.2178798</v>
      </c>
      <c r="N13" s="30">
        <f>IFERROR(VLOOKUP(D13,WorldBankGDP!$A$5:$G$271,7,FALSE),0)</f>
        <v>0</v>
      </c>
      <c r="O13" s="28">
        <f>IFERROR(VLOOKUP(D13,WorldBankGDP!$J$5:$O$200,6,FALSE),0)</f>
        <v>3023000000</v>
      </c>
      <c r="P13" s="28">
        <f t="shared" si="1"/>
        <v>0</v>
      </c>
      <c r="Q13" s="44">
        <f>IFERROR(VLOOKUP(D13,'coal-proved-reserves'!$A$1:$D$88,4,FALSE),0)</f>
        <v>0</v>
      </c>
      <c r="R13" s="44">
        <f>IFERROR(VLOOKUP(D13,Oil!$B$3:$D$51,3,FALSE),0)</f>
        <v>0</v>
      </c>
      <c r="S13" s="50">
        <f>IFERROR(VLOOKUP(D13,Uranium!$B$2:$C$18,2,FALSE),0)</f>
        <v>0</v>
      </c>
      <c r="T13" s="57">
        <f>IFERROR(VLOOKUP(D13,'Nat Gas'!$C$2:$F$101,3,FALSE),0)</f>
        <v>0</v>
      </c>
      <c r="U13" s="27">
        <f>IFERROR(VLOOKUP(D13,Gold!$B$3:$J$126,6,FALSE),0)</f>
        <v>3.11</v>
      </c>
      <c r="V13" s="44">
        <f>IFERROR(VLOOKUP(D13,AgriLand!$D$2:$F$195,3,FALSE),0)</f>
        <v>0</v>
      </c>
      <c r="W13" s="48">
        <f t="shared" si="2"/>
        <v>44478.764478764482</v>
      </c>
      <c r="X13" s="56">
        <f>IFERROR(VLOOKUP(D13,'Rare Earth'!$C$21:$D$29,2,FALSE),0)</f>
        <v>0</v>
      </c>
      <c r="Y13" s="56">
        <f>IFERROR(VLOOKUP(D13,'Rare Earth'!$H$21:$I$33,2,FALSE),0)</f>
        <v>0</v>
      </c>
      <c r="Z13" s="56">
        <f>IFERROR(VLOOKUP(D13,'Rare Earth'!$C$34:$E$47,3,FALSE),0)</f>
        <v>0</v>
      </c>
      <c r="AA13" s="56">
        <f>IFERROR(VLOOKUP(D13,'Rare Earth'!$C$3:$D$15,2,FALSE),0)</f>
        <v>0</v>
      </c>
      <c r="AB13" s="56">
        <f>IFERROR(VLOOKUP(D13,'Iron Ore'!$H$2:$L$17,4,FALSE),0)</f>
        <v>0</v>
      </c>
      <c r="AC13" s="56">
        <f>IFERROR(VLOOKUP(D13,Silver!$B$1:$C$12,2,FALSE),0)</f>
        <v>0</v>
      </c>
      <c r="AD13" s="56">
        <f>IFERROR(VLOOKUP(D13,'Rare Earth'!$C$50:$E$63,3,FALSE),0)</f>
        <v>0</v>
      </c>
      <c r="AE13" s="56">
        <f>IFERROR(VLOOKUP(D13,'Rare Earth'!$H$3:$J$15,3,FALSE),0)</f>
        <v>0</v>
      </c>
      <c r="AF13" s="30">
        <f>K13*LookUps!$G$18</f>
        <v>208183156.85749999</v>
      </c>
      <c r="AG13" s="28">
        <f>V13*LookUps!$G$8</f>
        <v>0</v>
      </c>
      <c r="AH13" s="28">
        <f>W13*LookUps!$G$9</f>
        <v>600463320.46332049</v>
      </c>
      <c r="AI13" s="28">
        <f>Q13*LookUps!$G$3</f>
        <v>0</v>
      </c>
      <c r="AJ13" s="28">
        <f>R13*LookUps!$G$4</f>
        <v>0</v>
      </c>
      <c r="AK13" s="28">
        <f>S13*LookUps!$G$5*(32150.7/16)</f>
        <v>0</v>
      </c>
      <c r="AL13" s="60">
        <f>T13*1000000*LookUps!$G$6</f>
        <v>0</v>
      </c>
      <c r="AM13" s="60">
        <f>U13*LookUps!$J$7</f>
        <v>9548918653.5</v>
      </c>
      <c r="AN13" s="83">
        <f>X13*LookUps!$G$10</f>
        <v>0</v>
      </c>
      <c r="AO13" s="52">
        <f>Y13*LookUps!$G$11</f>
        <v>0</v>
      </c>
      <c r="AP13" s="30">
        <f>Z13*LookUps!$G$12*2009</f>
        <v>0</v>
      </c>
      <c r="AQ13" s="30">
        <f>AA13*LookUps!$G$13</f>
        <v>0</v>
      </c>
      <c r="AR13" s="30">
        <f>AB13*LookUps!$G$14</f>
        <v>0</v>
      </c>
      <c r="AS13" s="30">
        <f>AC13*LookUps!$G$15*32150.7</f>
        <v>0</v>
      </c>
      <c r="AT13" s="30">
        <f>AD13*LookUps!$G$16*1000</f>
        <v>0</v>
      </c>
      <c r="AU13" s="30">
        <f>AE13*LookUps!$G$17</f>
        <v>0</v>
      </c>
      <c r="AV13" s="89">
        <f t="shared" si="4"/>
        <v>1.035756513082082E-2</v>
      </c>
      <c r="AW13" s="90">
        <f t="shared" si="5"/>
        <v>0</v>
      </c>
      <c r="AX13" s="89">
        <f t="shared" si="6"/>
        <v>1.035756513082082E-2</v>
      </c>
    </row>
    <row r="14" spans="2:50" x14ac:dyDescent="0.25">
      <c r="B14" t="s">
        <v>755</v>
      </c>
      <c r="C14" t="s">
        <v>675</v>
      </c>
      <c r="D14" t="s">
        <v>17</v>
      </c>
      <c r="E14" t="e" vm="40">
        <v>#VALUE!</v>
      </c>
      <c r="F14" s="56">
        <f t="shared" si="0"/>
        <v>1</v>
      </c>
      <c r="G14" t="str" cm="1">
        <f t="array" ref="G14">_FV(E14,"Abbreviation")</f>
        <v>AU</v>
      </c>
      <c r="H14" s="27" cm="1" vm="41">
        <f t="array" ref="H14">_FV(E14,"Population")</f>
        <v>25766605</v>
      </c>
      <c r="I14" s="27">
        <f>VLOOKUP(D14,Pop_Land!$B$2:$K$237,2,FALSE)</f>
        <v>25499884</v>
      </c>
      <c r="J14" s="82" cm="1" vm="42">
        <f t="array" ref="J14">IFERROR(_FV(E14,"Gross tertiary education enrollment (%)",TRUE),0.25)</f>
        <v>1.1314216000000001</v>
      </c>
      <c r="K14" s="50">
        <f t="shared" si="3"/>
        <v>28851119.555094402</v>
      </c>
      <c r="L14" s="48">
        <f>VLOOKUP(D14,Pop_Land!$B$2:$K$237,7,FALSE)</f>
        <v>2966138.9961389964</v>
      </c>
      <c r="M14" s="30" cm="1" vm="43">
        <f t="array" ref="M14">_FV(E14,"GDP")</f>
        <v>1392680589329.1399</v>
      </c>
      <c r="N14" s="30">
        <f>IFERROR(VLOOKUP(D14,WorldBankGDP!$A$5:$G$271,7,FALSE),0)</f>
        <v>1542659899992.54</v>
      </c>
      <c r="O14" s="28">
        <f>IFERROR(VLOOKUP(D14,WorldBankGDP!$J$5:$O$200,6,FALSE),0)</f>
        <v>1633290000000</v>
      </c>
      <c r="P14" s="28">
        <f t="shared" si="1"/>
        <v>6223000000000</v>
      </c>
      <c r="Q14" s="44">
        <f>IFERROR(VLOOKUP(D14,'coal-proved-reserves'!$A$1:$D$88,4,FALSE),0)</f>
        <v>150227000000</v>
      </c>
      <c r="R14" s="44">
        <f>IFERROR(VLOOKUP(D14,Oil!$B$3:$D$51,3,FALSE),0)</f>
        <v>2330389829.5161715</v>
      </c>
      <c r="S14" s="50">
        <f>IFERROR(VLOOKUP(D14,Uranium!$B$2:$C$18,2,FALSE),0)</f>
        <v>1692700</v>
      </c>
      <c r="T14" s="57">
        <f>IFERROR(VLOOKUP(D14,'Nat Gas'!$C$2:$F$101,3,FALSE),0)</f>
        <v>30.4</v>
      </c>
      <c r="U14" s="27">
        <f>IFERROR(VLOOKUP(D14,Gold!$B$3:$J$126,6,FALSE),0)</f>
        <v>79.849999999999994</v>
      </c>
      <c r="V14" s="44">
        <f>IFERROR(VLOOKUP(D14,AgriLand!$D$2:$F$195,3,FALSE),0)</f>
        <v>886848858.81658304</v>
      </c>
      <c r="W14" s="48">
        <f t="shared" si="2"/>
        <v>1011480098.7123747</v>
      </c>
      <c r="X14" s="56">
        <f>IFERROR(VLOOKUP(D14,'Rare Earth'!$C$21:$D$29,2,FALSE),0)</f>
        <v>21000000</v>
      </c>
      <c r="Y14" s="56">
        <f>IFERROR(VLOOKUP(D14,'Rare Earth'!$H$21:$I$33,2,FALSE),0)</f>
        <v>1400000</v>
      </c>
      <c r="Z14" s="56">
        <f>IFERROR(VLOOKUP(D14,'Rare Earth'!$C$34:$E$47,3,FALSE),0)</f>
        <v>93000000</v>
      </c>
      <c r="AA14" s="56">
        <f>IFERROR(VLOOKUP(D14,'Rare Earth'!$C$3:$D$15,2,FALSE),0)</f>
        <v>5700000</v>
      </c>
      <c r="AB14" s="56">
        <f>IFERROR(VLOOKUP(D14,'Iron Ore'!$H$2:$L$17,4,FALSE),0)</f>
        <v>51000000000</v>
      </c>
      <c r="AC14" s="56">
        <f>IFERROR(VLOOKUP(D14,Silver!$B$1:$C$12,2,FALSE),0)</f>
        <v>90000</v>
      </c>
      <c r="AD14" s="56">
        <f>IFERROR(VLOOKUP(D14,'Rare Earth'!$C$50:$E$63,3,FALSE),0)</f>
        <v>160000000</v>
      </c>
      <c r="AE14" s="56">
        <f>IFERROR(VLOOKUP(D14,'Rare Earth'!$H$3:$J$15,3,FALSE),0)</f>
        <v>68000000</v>
      </c>
      <c r="AF14" s="30">
        <f>K14*LookUps!$G$18</f>
        <v>360638994438.68005</v>
      </c>
      <c r="AG14" s="28">
        <f>V14*LookUps!$G$8</f>
        <v>2217122147041.4575</v>
      </c>
      <c r="AH14" s="28">
        <f>W14*LookUps!$G$9</f>
        <v>13654981332617.059</v>
      </c>
      <c r="AI14" s="28">
        <f>Q14*LookUps!$G$3</f>
        <v>22534050000000</v>
      </c>
      <c r="AJ14" s="28">
        <f>R14*LookUps!$G$4</f>
        <v>233038982951.61716</v>
      </c>
      <c r="AK14" s="28">
        <f>S14*LookUps!$G$5*(32150.7/16)</f>
        <v>170067155906.25</v>
      </c>
      <c r="AL14" s="60">
        <f>T14*1000000*LookUps!$G$6</f>
        <v>364800000000</v>
      </c>
      <c r="AM14" s="60">
        <f>U14*LookUps!$J$7</f>
        <v>245170789222.49997</v>
      </c>
      <c r="AN14" s="83">
        <f>X14*LookUps!$G$10</f>
        <v>504000000000</v>
      </c>
      <c r="AO14" s="52">
        <f>Y14*LookUps!$G$11</f>
        <v>84000000000</v>
      </c>
      <c r="AP14" s="30">
        <f>Z14*LookUps!$G$12*2009</f>
        <v>644587650000</v>
      </c>
      <c r="AQ14" s="30">
        <f>AA14*LookUps!$G$13</f>
        <v>377379310344.82764</v>
      </c>
      <c r="AR14" s="30">
        <f>AB14*LookUps!$G$14</f>
        <v>5100000000000</v>
      </c>
      <c r="AS14" s="30">
        <f>AC14*LookUps!$G$15*32150.7</f>
        <v>72339075000</v>
      </c>
      <c r="AT14" s="30">
        <f>AD14*LookUps!$G$16*1000</f>
        <v>2400000000000</v>
      </c>
      <c r="AU14" s="30">
        <f>AE14*LookUps!$G$17</f>
        <v>204000000000</v>
      </c>
      <c r="AV14" s="89">
        <f t="shared" si="4"/>
        <v>49.166175437522391</v>
      </c>
      <c r="AW14" s="90">
        <f t="shared" si="5"/>
        <v>6.2229999999999999</v>
      </c>
      <c r="AX14" s="89">
        <f t="shared" si="6"/>
        <v>42.943175437522392</v>
      </c>
    </row>
    <row r="15" spans="2:50" x14ac:dyDescent="0.25">
      <c r="B15" t="s">
        <v>756</v>
      </c>
      <c r="C15" t="s">
        <v>672</v>
      </c>
      <c r="D15" t="s">
        <v>31</v>
      </c>
      <c r="E15" t="e" vm="44">
        <v>#VALUE!</v>
      </c>
      <c r="F15" s="56">
        <f t="shared" si="0"/>
        <v>2</v>
      </c>
      <c r="G15" t="str" cm="1">
        <f t="array" ref="G15">_FV(E15,"Abbreviation")</f>
        <v>AT</v>
      </c>
      <c r="H15" s="27" cm="1" vm="45">
        <f t="array" ref="H15">_FV(E15,"Population")</f>
        <v>8877067</v>
      </c>
      <c r="I15" s="27">
        <f>VLOOKUP(D15,Pop_Land!$B$2:$K$237,2,FALSE)</f>
        <v>9006398</v>
      </c>
      <c r="J15" s="82" cm="1" vm="46">
        <f t="array" ref="J15">IFERROR(_FV(E15,"Gross tertiary education enrollment (%)",TRUE),0.25)</f>
        <v>0.85057140000000009</v>
      </c>
      <c r="K15" s="50">
        <f t="shared" si="3"/>
        <v>7660584.5558172008</v>
      </c>
      <c r="L15" s="48">
        <f>VLOOKUP(D15,Pop_Land!$B$2:$K$237,7,FALSE)</f>
        <v>31818.14671814672</v>
      </c>
      <c r="M15" s="30" cm="1" vm="47">
        <f t="array" ref="M15">_FV(E15,"GDP")</f>
        <v>446314739528.46997</v>
      </c>
      <c r="N15" s="30">
        <f>IFERROR(VLOOKUP(D15,WorldBankGDP!$A$5:$G$271,7,FALSE),0)</f>
        <v>477082467454.29498</v>
      </c>
      <c r="O15" s="28">
        <f>IFERROR(VLOOKUP(D15,WorldBankGDP!$J$5:$O$200,6,FALSE),0)</f>
        <v>477400000000</v>
      </c>
      <c r="P15" s="28">
        <f t="shared" si="1"/>
        <v>1519000000000</v>
      </c>
      <c r="Q15" s="44">
        <f>IFERROR(VLOOKUP(D15,'coal-proved-reserves'!$A$1:$D$88,4,FALSE),0)</f>
        <v>0</v>
      </c>
      <c r="R15" s="44">
        <f>IFERROR(VLOOKUP(D15,Oil!$B$3:$D$51,3,FALSE),0)</f>
        <v>0</v>
      </c>
      <c r="S15" s="50">
        <f>IFERROR(VLOOKUP(D15,Uranium!$B$2:$C$18,2,FALSE),0)</f>
        <v>0</v>
      </c>
      <c r="T15" s="57">
        <f>IFERROR(VLOOKUP(D15,'Nat Gas'!$C$2:$F$101,3,FALSE),0)</f>
        <v>0.30099999999999999</v>
      </c>
      <c r="U15" s="27">
        <f>IFERROR(VLOOKUP(D15,Gold!$B$3:$J$126,6,FALSE),0)</f>
        <v>279.99</v>
      </c>
      <c r="V15" s="44">
        <f>IFERROR(VLOOKUP(D15,AgriLand!$D$2:$F$195,3,FALSE),0)</f>
        <v>6555285.6911754031</v>
      </c>
      <c r="W15" s="48">
        <f t="shared" si="2"/>
        <v>13808328.208438497</v>
      </c>
      <c r="X15" s="56">
        <f>IFERROR(VLOOKUP(D15,'Rare Earth'!$C$21:$D$29,2,FALSE),0)</f>
        <v>0</v>
      </c>
      <c r="Y15" s="56">
        <f>IFERROR(VLOOKUP(D15,'Rare Earth'!$H$21:$I$33,2,FALSE),0)</f>
        <v>0</v>
      </c>
      <c r="Z15" s="56">
        <f>IFERROR(VLOOKUP(D15,'Rare Earth'!$C$34:$E$47,3,FALSE),0)</f>
        <v>0</v>
      </c>
      <c r="AA15" s="56">
        <f>IFERROR(VLOOKUP(D15,'Rare Earth'!$C$3:$D$15,2,FALSE),0)</f>
        <v>0</v>
      </c>
      <c r="AB15" s="56">
        <f>IFERROR(VLOOKUP(D15,'Iron Ore'!$H$2:$L$17,4,FALSE),0)</f>
        <v>0</v>
      </c>
      <c r="AC15" s="56">
        <f>IFERROR(VLOOKUP(D15,Silver!$B$1:$C$12,2,FALSE),0)</f>
        <v>0</v>
      </c>
      <c r="AD15" s="56">
        <f>IFERROR(VLOOKUP(D15,'Rare Earth'!$C$50:$E$63,3,FALSE),0)</f>
        <v>0</v>
      </c>
      <c r="AE15" s="56">
        <f>IFERROR(VLOOKUP(D15,'Rare Earth'!$H$3:$J$15,3,FALSE),0)</f>
        <v>0</v>
      </c>
      <c r="AF15" s="30">
        <f>K15*LookUps!$G$18</f>
        <v>95757306947.715012</v>
      </c>
      <c r="AG15" s="28">
        <f>V15*LookUps!$G$8</f>
        <v>16388214227.938507</v>
      </c>
      <c r="AH15" s="28">
        <f>W15*LookUps!$G$9</f>
        <v>186412430813.91971</v>
      </c>
      <c r="AI15" s="28">
        <f>Q15*LookUps!$G$3</f>
        <v>0</v>
      </c>
      <c r="AJ15" s="28">
        <f>R15*LookUps!$G$4</f>
        <v>0</v>
      </c>
      <c r="AK15" s="28">
        <f>S15*LookUps!$G$5*(32150.7/16)</f>
        <v>0</v>
      </c>
      <c r="AL15" s="60">
        <f>T15*1000000*LookUps!$G$6</f>
        <v>3612000000</v>
      </c>
      <c r="AM15" s="60">
        <f>U15*LookUps!$J$7</f>
        <v>859679014081.5</v>
      </c>
      <c r="AN15" s="83">
        <f>X15*LookUps!$G$10</f>
        <v>0</v>
      </c>
      <c r="AO15" s="52">
        <f>Y15*LookUps!$G$11</f>
        <v>0</v>
      </c>
      <c r="AP15" s="30">
        <f>Z15*LookUps!$G$12*2009</f>
        <v>0</v>
      </c>
      <c r="AQ15" s="30">
        <f>AA15*LookUps!$G$13</f>
        <v>0</v>
      </c>
      <c r="AR15" s="30">
        <f>AB15*LookUps!$G$14</f>
        <v>0</v>
      </c>
      <c r="AS15" s="30">
        <f>AC15*LookUps!$G$15*32150.7</f>
        <v>0</v>
      </c>
      <c r="AT15" s="30">
        <f>AD15*LookUps!$G$16*1000</f>
        <v>0</v>
      </c>
      <c r="AU15" s="30">
        <f>AE15*LookUps!$G$17</f>
        <v>0</v>
      </c>
      <c r="AV15" s="89">
        <f t="shared" si="4"/>
        <v>1.1618489660710734</v>
      </c>
      <c r="AW15" s="90">
        <f t="shared" si="5"/>
        <v>1.5189999999999999</v>
      </c>
      <c r="AX15" s="89">
        <f t="shared" si="6"/>
        <v>-0.35715103392892655</v>
      </c>
    </row>
    <row r="16" spans="2:50" x14ac:dyDescent="0.25">
      <c r="B16" t="s">
        <v>754</v>
      </c>
      <c r="C16" t="s">
        <v>671</v>
      </c>
      <c r="D16" t="s">
        <v>90</v>
      </c>
      <c r="E16" t="e" vm="48">
        <v>#VALUE!</v>
      </c>
      <c r="F16" s="56">
        <f t="shared" si="0"/>
        <v>0</v>
      </c>
      <c r="G16" t="str" cm="1">
        <f t="array" ref="G16">_FV(E16,"Abbreviation")</f>
        <v>AZ</v>
      </c>
      <c r="H16" s="27" cm="1" vm="49">
        <f t="array" ref="H16">_FV(E16,"Population")</f>
        <v>10023318</v>
      </c>
      <c r="I16" s="27">
        <f>VLOOKUP(D16,Pop_Land!$B$2:$K$237,2,FALSE)</f>
        <v>10139177</v>
      </c>
      <c r="J16" s="82" cm="1" vm="50">
        <f t="array" ref="J16">IFERROR(_FV(E16,"Gross tertiary education enrollment (%)",TRUE),0.25)</f>
        <v>0.27708500000000003</v>
      </c>
      <c r="K16" s="50">
        <f t="shared" si="3"/>
        <v>2809413.8590450003</v>
      </c>
      <c r="L16" s="48">
        <f>VLOOKUP(D16,Pop_Land!$B$2:$K$237,7,FALSE)</f>
        <v>31914.285714285717</v>
      </c>
      <c r="M16" s="30" cm="1" vm="51">
        <f t="array" ref="M16">_FV(E16,"GDP")</f>
        <v>39207000000</v>
      </c>
      <c r="N16" s="30">
        <f>IFERROR(VLOOKUP(D16,WorldBankGDP!$A$5:$G$271,7,FALSE),0)</f>
        <v>54622176470.588203</v>
      </c>
      <c r="O16" s="28">
        <f>IFERROR(VLOOKUP(D16,WorldBankGDP!$J$5:$O$200,6,FALSE),0)</f>
        <v>54622000000</v>
      </c>
      <c r="P16" s="28">
        <f t="shared" si="1"/>
        <v>19924997400</v>
      </c>
      <c r="Q16" s="44">
        <f>IFERROR(VLOOKUP(D16,'coal-proved-reserves'!$A$1:$D$88,4,FALSE),0)</f>
        <v>0</v>
      </c>
      <c r="R16" s="44">
        <f>IFERROR(VLOOKUP(D16,Oil!$B$3:$D$51,3,FALSE),0)</f>
        <v>6824433000</v>
      </c>
      <c r="S16" s="50">
        <f>IFERROR(VLOOKUP(D16,Uranium!$B$2:$C$18,2,FALSE),0)</f>
        <v>0</v>
      </c>
      <c r="T16" s="57">
        <f>IFERROR(VLOOKUP(D16,'Nat Gas'!$C$2:$F$101,3,FALSE),0)</f>
        <v>35</v>
      </c>
      <c r="U16" s="27">
        <f>IFERROR(VLOOKUP(D16,Gold!$B$3:$J$126,6,FALSE),0)</f>
        <v>0</v>
      </c>
      <c r="V16" s="44">
        <f>IFERROR(VLOOKUP(D16,AgriLand!$D$2:$F$195,3,FALSE),0)</f>
        <v>11810401.707223168</v>
      </c>
      <c r="W16" s="48">
        <f t="shared" si="2"/>
        <v>8614741.1499196924</v>
      </c>
      <c r="X16" s="56">
        <f>IFERROR(VLOOKUP(D16,'Rare Earth'!$C$21:$D$29,2,FALSE),0)</f>
        <v>0</v>
      </c>
      <c r="Y16" s="56">
        <f>IFERROR(VLOOKUP(D16,'Rare Earth'!$H$21:$I$33,2,FALSE),0)</f>
        <v>0</v>
      </c>
      <c r="Z16" s="56">
        <f>IFERROR(VLOOKUP(D16,'Rare Earth'!$C$34:$E$47,3,FALSE),0)</f>
        <v>0</v>
      </c>
      <c r="AA16" s="56">
        <f>IFERROR(VLOOKUP(D16,'Rare Earth'!$C$3:$D$15,2,FALSE),0)</f>
        <v>0</v>
      </c>
      <c r="AB16" s="56">
        <f>IFERROR(VLOOKUP(D16,'Iron Ore'!$H$2:$L$17,4,FALSE),0)</f>
        <v>0</v>
      </c>
      <c r="AC16" s="56">
        <f>IFERROR(VLOOKUP(D16,Silver!$B$1:$C$12,2,FALSE),0)</f>
        <v>0</v>
      </c>
      <c r="AD16" s="56">
        <f>IFERROR(VLOOKUP(D16,'Rare Earth'!$C$50:$E$63,3,FALSE),0)</f>
        <v>0</v>
      </c>
      <c r="AE16" s="56">
        <f>IFERROR(VLOOKUP(D16,'Rare Earth'!$H$3:$J$15,3,FALSE),0)</f>
        <v>0</v>
      </c>
      <c r="AF16" s="30">
        <f>K16*LookUps!$G$18</f>
        <v>35117673238.0625</v>
      </c>
      <c r="AG16" s="28">
        <f>V16*LookUps!$G$8</f>
        <v>29526004268.057919</v>
      </c>
      <c r="AH16" s="28">
        <f>W16*LookUps!$G$9</f>
        <v>116299005523.91585</v>
      </c>
      <c r="AI16" s="28">
        <f>Q16*LookUps!$G$3</f>
        <v>0</v>
      </c>
      <c r="AJ16" s="28">
        <f>R16*LookUps!$G$4</f>
        <v>682443300000</v>
      </c>
      <c r="AK16" s="28">
        <f>S16*LookUps!$G$5*(32150.7/16)</f>
        <v>0</v>
      </c>
      <c r="AL16" s="60">
        <f>T16*1000000*LookUps!$G$6</f>
        <v>420000000000</v>
      </c>
      <c r="AM16" s="60">
        <f>U16*LookUps!$J$7</f>
        <v>0</v>
      </c>
      <c r="AN16" s="83">
        <f>X16*LookUps!$G$10</f>
        <v>0</v>
      </c>
      <c r="AO16" s="52">
        <f>Y16*LookUps!$G$11</f>
        <v>0</v>
      </c>
      <c r="AP16" s="30">
        <f>Z16*LookUps!$G$12*2009</f>
        <v>0</v>
      </c>
      <c r="AQ16" s="30">
        <f>AA16*LookUps!$G$13</f>
        <v>0</v>
      </c>
      <c r="AR16" s="30">
        <f>AB16*LookUps!$G$14</f>
        <v>0</v>
      </c>
      <c r="AS16" s="30">
        <f>AC16*LookUps!$G$15*32150.7</f>
        <v>0</v>
      </c>
      <c r="AT16" s="30">
        <f>AD16*LookUps!$G$16*1000</f>
        <v>0</v>
      </c>
      <c r="AU16" s="30">
        <f>AE16*LookUps!$G$17</f>
        <v>0</v>
      </c>
      <c r="AV16" s="89">
        <f t="shared" si="4"/>
        <v>1.283385983030036</v>
      </c>
      <c r="AW16" s="90">
        <f t="shared" si="5"/>
        <v>1.9924997400000002E-2</v>
      </c>
      <c r="AX16" s="89">
        <f t="shared" si="6"/>
        <v>1.2634609856300361</v>
      </c>
    </row>
    <row r="17" spans="2:50" x14ac:dyDescent="0.25">
      <c r="B17" t="s">
        <v>675</v>
      </c>
      <c r="C17" t="s">
        <v>675</v>
      </c>
      <c r="D17" t="s">
        <v>132</v>
      </c>
      <c r="E17" t="e" vm="52">
        <v>#VALUE!</v>
      </c>
      <c r="F17" s="56">
        <f t="shared" si="0"/>
        <v>5</v>
      </c>
      <c r="G17" t="str" cm="1">
        <f t="array" ref="G17">_FV(E17,"Abbreviation")</f>
        <v>BS</v>
      </c>
      <c r="H17" s="27" cm="1" vm="53">
        <f t="array" ref="H17">_FV(E17,"Population")</f>
        <v>389482</v>
      </c>
      <c r="I17" s="27">
        <f>VLOOKUP(D17,Pop_Land!$B$2:$K$237,2,FALSE)</f>
        <v>393244</v>
      </c>
      <c r="J17" s="82" cm="1" vm="54">
        <f t="array" ref="J17">IFERROR(_FV(E17,"Gross tertiary education enrollment (%)",TRUE),0.25)</f>
        <v>0.15058179999999999</v>
      </c>
      <c r="K17" s="50">
        <f t="shared" si="3"/>
        <v>59215.389359199995</v>
      </c>
      <c r="L17" s="48">
        <f>VLOOKUP(D17,Pop_Land!$B$2:$K$237,7,FALSE)</f>
        <v>3864.864864864865</v>
      </c>
      <c r="M17" s="30" cm="1" vm="55">
        <f t="array" ref="M17">_FV(E17,"GDP")</f>
        <v>12827000000</v>
      </c>
      <c r="N17" s="30">
        <f>IFERROR(VLOOKUP(D17,WorldBankGDP!$A$5:$G$271,7,FALSE),0)</f>
        <v>11208600000</v>
      </c>
      <c r="O17" s="28">
        <f>IFERROR(VLOOKUP(D17,WorldBankGDP!$J$5:$O$200,6,FALSE),0)</f>
        <v>11126000000</v>
      </c>
      <c r="P17" s="28">
        <f t="shared" si="1"/>
        <v>8996857800</v>
      </c>
      <c r="Q17" s="44">
        <f>IFERROR(VLOOKUP(D17,'coal-proved-reserves'!$A$1:$D$88,4,FALSE),0)</f>
        <v>0</v>
      </c>
      <c r="R17" s="44">
        <f>IFERROR(VLOOKUP(D17,Oil!$B$3:$D$51,3,FALSE),0)</f>
        <v>0</v>
      </c>
      <c r="S17" s="50">
        <f>IFERROR(VLOOKUP(D17,Uranium!$B$2:$C$18,2,FALSE),0)</f>
        <v>0</v>
      </c>
      <c r="T17" s="57">
        <f>IFERROR(VLOOKUP(D17,'Nat Gas'!$C$2:$F$101,3,FALSE),0)</f>
        <v>0</v>
      </c>
      <c r="U17" s="27">
        <f>IFERROR(VLOOKUP(D17,Gold!$B$3:$J$126,6,FALSE),0)</f>
        <v>0</v>
      </c>
      <c r="V17" s="44">
        <f>IFERROR(VLOOKUP(D17,AgriLand!$D$2:$F$195,3,FALSE),0)</f>
        <v>34594.753405403149</v>
      </c>
      <c r="W17" s="48">
        <f t="shared" si="2"/>
        <v>2438918.7601081105</v>
      </c>
      <c r="X17" s="56">
        <f>IFERROR(VLOOKUP(D17,'Rare Earth'!$C$21:$D$29,2,FALSE),0)</f>
        <v>0</v>
      </c>
      <c r="Y17" s="56">
        <f>IFERROR(VLOOKUP(D17,'Rare Earth'!$H$21:$I$33,2,FALSE),0)</f>
        <v>0</v>
      </c>
      <c r="Z17" s="56">
        <f>IFERROR(VLOOKUP(D17,'Rare Earth'!$C$34:$E$47,3,FALSE),0)</f>
        <v>0</v>
      </c>
      <c r="AA17" s="56">
        <f>IFERROR(VLOOKUP(D17,'Rare Earth'!$C$3:$D$15,2,FALSE),0)</f>
        <v>0</v>
      </c>
      <c r="AB17" s="56">
        <f>IFERROR(VLOOKUP(D17,'Iron Ore'!$H$2:$L$17,4,FALSE),0)</f>
        <v>0</v>
      </c>
      <c r="AC17" s="56">
        <f>IFERROR(VLOOKUP(D17,Silver!$B$1:$C$12,2,FALSE),0)</f>
        <v>0</v>
      </c>
      <c r="AD17" s="56">
        <f>IFERROR(VLOOKUP(D17,'Rare Earth'!$C$50:$E$63,3,FALSE),0)</f>
        <v>0</v>
      </c>
      <c r="AE17" s="56">
        <f>IFERROR(VLOOKUP(D17,'Rare Earth'!$H$3:$J$15,3,FALSE),0)</f>
        <v>0</v>
      </c>
      <c r="AF17" s="30">
        <f>K17*LookUps!$G$18</f>
        <v>740192366.98999989</v>
      </c>
      <c r="AG17" s="28">
        <f>V17*LookUps!$G$8</f>
        <v>86486883.513507873</v>
      </c>
      <c r="AH17" s="28">
        <f>W17*LookUps!$G$9</f>
        <v>32925403261.459492</v>
      </c>
      <c r="AI17" s="28">
        <f>Q17*LookUps!$G$3</f>
        <v>0</v>
      </c>
      <c r="AJ17" s="28">
        <f>R17*LookUps!$G$4</f>
        <v>0</v>
      </c>
      <c r="AK17" s="28">
        <f>S17*LookUps!$G$5*(32150.7/16)</f>
        <v>0</v>
      </c>
      <c r="AL17" s="60">
        <f>T17*1000000*LookUps!$G$6</f>
        <v>0</v>
      </c>
      <c r="AM17" s="60">
        <f>U17*LookUps!$J$7</f>
        <v>0</v>
      </c>
      <c r="AN17" s="83">
        <f>X17*LookUps!$G$10</f>
        <v>0</v>
      </c>
      <c r="AO17" s="52">
        <f>Y17*LookUps!$G$11</f>
        <v>0</v>
      </c>
      <c r="AP17" s="30">
        <f>Z17*LookUps!$G$12*2009</f>
        <v>0</v>
      </c>
      <c r="AQ17" s="30">
        <f>AA17*LookUps!$G$13</f>
        <v>0</v>
      </c>
      <c r="AR17" s="30">
        <f>AB17*LookUps!$G$14</f>
        <v>0</v>
      </c>
      <c r="AS17" s="30">
        <f>AC17*LookUps!$G$15*32150.7</f>
        <v>0</v>
      </c>
      <c r="AT17" s="30">
        <f>AD17*LookUps!$G$16*1000</f>
        <v>0</v>
      </c>
      <c r="AU17" s="30">
        <f>AE17*LookUps!$G$17</f>
        <v>0</v>
      </c>
      <c r="AV17" s="89">
        <f t="shared" si="4"/>
        <v>3.3752082511963002E-2</v>
      </c>
      <c r="AW17" s="90">
        <f t="shared" si="5"/>
        <v>8.9968578000000007E-3</v>
      </c>
      <c r="AX17" s="89">
        <f t="shared" si="6"/>
        <v>2.4755224711963002E-2</v>
      </c>
    </row>
    <row r="18" spans="2:50" x14ac:dyDescent="0.25">
      <c r="B18" t="s">
        <v>670</v>
      </c>
      <c r="C18" t="s">
        <v>670</v>
      </c>
      <c r="D18" t="s">
        <v>98</v>
      </c>
      <c r="E18" t="e" vm="56">
        <v>#VALUE!</v>
      </c>
      <c r="F18" s="56">
        <f t="shared" si="0"/>
        <v>3</v>
      </c>
      <c r="G18" t="str" cm="1">
        <f t="array" ref="G18">_FV(E18,"Abbreviation")</f>
        <v>BH</v>
      </c>
      <c r="H18" s="27" cm="1" vm="57">
        <f t="array" ref="H18">_FV(E18,"Population")</f>
        <v>1501635</v>
      </c>
      <c r="I18" s="27">
        <f>VLOOKUP(D18,Pop_Land!$B$2:$K$237,2,FALSE)</f>
        <v>1701575</v>
      </c>
      <c r="J18" s="82" cm="1" vm="58">
        <f t="array" ref="J18">IFERROR(_FV(E18,"Gross tertiary education enrollment (%)",TRUE),0.25)</f>
        <v>0.50481900000000002</v>
      </c>
      <c r="K18" s="50">
        <f t="shared" si="3"/>
        <v>858987.38992500002</v>
      </c>
      <c r="L18" s="48">
        <f>VLOOKUP(D18,Pop_Land!$B$2:$K$237,7,FALSE)</f>
        <v>293.43629343629345</v>
      </c>
      <c r="M18" s="30" cm="1" vm="59">
        <f t="array" ref="M18">_FV(E18,"GDP")</f>
        <v>38574069148.936203</v>
      </c>
      <c r="N18" s="30">
        <f>IFERROR(VLOOKUP(D18,WorldBankGDP!$A$5:$G$271,7,FALSE),0)</f>
        <v>38868663031.914902</v>
      </c>
      <c r="O18" s="28">
        <f>IFERROR(VLOOKUP(D18,WorldBankGDP!$J$5:$O$200,6,FALSE),0)</f>
        <v>38869000000</v>
      </c>
      <c r="P18" s="28">
        <f t="shared" si="1"/>
        <v>37829589614.36174</v>
      </c>
      <c r="Q18" s="44">
        <f>IFERROR(VLOOKUP(D18,'coal-proved-reserves'!$A$1:$D$88,4,FALSE),0)</f>
        <v>0</v>
      </c>
      <c r="R18" s="44">
        <f>IFERROR(VLOOKUP(D18,Oil!$B$3:$D$51,3,FALSE),0)</f>
        <v>0</v>
      </c>
      <c r="S18" s="50">
        <f>IFERROR(VLOOKUP(D18,Uranium!$B$2:$C$18,2,FALSE),0)</f>
        <v>0</v>
      </c>
      <c r="T18" s="57">
        <f>IFERROR(VLOOKUP(D18,'Nat Gas'!$C$2:$F$101,3,FALSE),0)</f>
        <v>3.25</v>
      </c>
      <c r="U18" s="27">
        <f>IFERROR(VLOOKUP(D18,Gold!$B$3:$J$126,6,FALSE),0)</f>
        <v>4.67</v>
      </c>
      <c r="V18" s="44">
        <f>IFERROR(VLOOKUP(D18,AgriLand!$D$2:$F$195,3,FALSE),0)</f>
        <v>21251.062806176218</v>
      </c>
      <c r="W18" s="48">
        <f t="shared" si="2"/>
        <v>166548.16499305159</v>
      </c>
      <c r="X18" s="56">
        <f>IFERROR(VLOOKUP(D18,'Rare Earth'!$C$21:$D$29,2,FALSE),0)</f>
        <v>0</v>
      </c>
      <c r="Y18" s="56">
        <f>IFERROR(VLOOKUP(D18,'Rare Earth'!$H$21:$I$33,2,FALSE),0)</f>
        <v>0</v>
      </c>
      <c r="Z18" s="56">
        <f>IFERROR(VLOOKUP(D18,'Rare Earth'!$C$34:$E$47,3,FALSE),0)</f>
        <v>0</v>
      </c>
      <c r="AA18" s="56">
        <f>IFERROR(VLOOKUP(D18,'Rare Earth'!$C$3:$D$15,2,FALSE),0)</f>
        <v>0</v>
      </c>
      <c r="AB18" s="56">
        <f>IFERROR(VLOOKUP(D18,'Iron Ore'!$H$2:$L$17,4,FALSE),0)</f>
        <v>0</v>
      </c>
      <c r="AC18" s="56">
        <f>IFERROR(VLOOKUP(D18,Silver!$B$1:$C$12,2,FALSE),0)</f>
        <v>0</v>
      </c>
      <c r="AD18" s="56">
        <f>IFERROR(VLOOKUP(D18,'Rare Earth'!$C$50:$E$63,3,FALSE),0)</f>
        <v>0</v>
      </c>
      <c r="AE18" s="56">
        <f>IFERROR(VLOOKUP(D18,'Rare Earth'!$H$3:$J$15,3,FALSE),0)</f>
        <v>0</v>
      </c>
      <c r="AF18" s="30">
        <f>K18*LookUps!$G$18</f>
        <v>10737342374.0625</v>
      </c>
      <c r="AG18" s="28">
        <f>V18*LookUps!$G$8</f>
        <v>53127657.015440546</v>
      </c>
      <c r="AH18" s="28">
        <f>W18*LookUps!$G$9</f>
        <v>2248400227.4061966</v>
      </c>
      <c r="AI18" s="28">
        <f>Q18*LookUps!$G$3</f>
        <v>0</v>
      </c>
      <c r="AJ18" s="28">
        <f>R18*LookUps!$G$4</f>
        <v>0</v>
      </c>
      <c r="AK18" s="28">
        <f>S18*LookUps!$G$5*(32150.7/16)</f>
        <v>0</v>
      </c>
      <c r="AL18" s="60">
        <f>T18*1000000*LookUps!$G$6</f>
        <v>39000000000</v>
      </c>
      <c r="AM18" s="60">
        <f>U18*LookUps!$J$7</f>
        <v>14338729939.5</v>
      </c>
      <c r="AN18" s="83">
        <f>X18*LookUps!$G$10</f>
        <v>0</v>
      </c>
      <c r="AO18" s="52">
        <f>Y18*LookUps!$G$11</f>
        <v>0</v>
      </c>
      <c r="AP18" s="30">
        <f>Z18*LookUps!$G$12*2009</f>
        <v>0</v>
      </c>
      <c r="AQ18" s="30">
        <f>AA18*LookUps!$G$13</f>
        <v>0</v>
      </c>
      <c r="AR18" s="30">
        <f>AB18*LookUps!$G$14</f>
        <v>0</v>
      </c>
      <c r="AS18" s="30">
        <f>AC18*LookUps!$G$15*32150.7</f>
        <v>0</v>
      </c>
      <c r="AT18" s="30">
        <f>AD18*LookUps!$G$16*1000</f>
        <v>0</v>
      </c>
      <c r="AU18" s="30">
        <f>AE18*LookUps!$G$17</f>
        <v>0</v>
      </c>
      <c r="AV18" s="89">
        <f t="shared" si="4"/>
        <v>6.6377600197984138E-2</v>
      </c>
      <c r="AW18" s="90">
        <f t="shared" si="5"/>
        <v>3.7829589614361739E-2</v>
      </c>
      <c r="AX18" s="89">
        <f t="shared" si="6"/>
        <v>2.8548010583622399E-2</v>
      </c>
    </row>
    <row r="19" spans="2:50" x14ac:dyDescent="0.25">
      <c r="B19" t="s">
        <v>754</v>
      </c>
      <c r="C19" t="s">
        <v>671</v>
      </c>
      <c r="D19" t="s">
        <v>47</v>
      </c>
      <c r="E19" t="e" vm="60">
        <v>#VALUE!</v>
      </c>
      <c r="F19" s="56">
        <f t="shared" si="0"/>
        <v>0</v>
      </c>
      <c r="G19" t="str" cm="1">
        <f t="array" ref="G19">_FV(E19,"Abbreviation")</f>
        <v>BD</v>
      </c>
      <c r="H19" s="27" cm="1" vm="61">
        <f t="array" ref="H19">_FV(E19,"Population")</f>
        <v>167310838</v>
      </c>
      <c r="I19" s="27">
        <f>VLOOKUP(D19,Pop_Land!$B$2:$K$237,2,FALSE)</f>
        <v>168519371</v>
      </c>
      <c r="J19" s="82" cm="1" vm="62">
        <f t="array" ref="J19">IFERROR(_FV(E19,"Gross tertiary education enrollment (%)",TRUE),0.25)</f>
        <v>0.20565069999999999</v>
      </c>
      <c r="K19" s="50">
        <f t="shared" si="3"/>
        <v>34656126.609709695</v>
      </c>
      <c r="L19" s="48">
        <f>VLOOKUP(D19,Pop_Land!$B$2:$K$237,7,FALSE)</f>
        <v>50258.687258687263</v>
      </c>
      <c r="M19" s="30" cm="1" vm="63">
        <f t="array" ref="M19">_FV(E19,"GDP")</f>
        <v>302571254131.13501</v>
      </c>
      <c r="N19" s="30">
        <f>IFERROR(VLOOKUP(D19,WorldBankGDP!$A$5:$G$271,7,FALSE),0)</f>
        <v>416264942893.32599</v>
      </c>
      <c r="O19" s="28">
        <f>IFERROR(VLOOKUP(D19,WorldBankGDP!$J$5:$O$200,6,FALSE),0)</f>
        <v>357099000000</v>
      </c>
      <c r="P19" s="28">
        <f t="shared" si="1"/>
        <v>93086046333.443695</v>
      </c>
      <c r="Q19" s="44">
        <f>IFERROR(VLOOKUP(D19,'coal-proved-reserves'!$A$1:$D$88,4,FALSE),0)</f>
        <v>0</v>
      </c>
      <c r="R19" s="44">
        <f>IFERROR(VLOOKUP(D19,Oil!$B$3:$D$51,3,FALSE),0)</f>
        <v>0</v>
      </c>
      <c r="S19" s="50">
        <f>IFERROR(VLOOKUP(D19,Uranium!$B$2:$C$18,2,FALSE),0)</f>
        <v>0</v>
      </c>
      <c r="T19" s="57">
        <f>IFERROR(VLOOKUP(D19,'Nat Gas'!$C$2:$F$101,3,FALSE),0)</f>
        <v>8.5</v>
      </c>
      <c r="U19" s="27">
        <f>IFERROR(VLOOKUP(D19,Gold!$B$3:$J$126,6,FALSE),0)</f>
        <v>14.03</v>
      </c>
      <c r="V19" s="44">
        <f>IFERROR(VLOOKUP(D19,AgriLand!$D$2:$F$195,3,FALSE),0)</f>
        <v>22739378.518752955</v>
      </c>
      <c r="W19" s="48">
        <f t="shared" si="2"/>
        <v>9426181.3268068954</v>
      </c>
      <c r="X19" s="56">
        <f>IFERROR(VLOOKUP(D19,'Rare Earth'!$C$21:$D$29,2,FALSE),0)</f>
        <v>0</v>
      </c>
      <c r="Y19" s="56">
        <f>IFERROR(VLOOKUP(D19,'Rare Earth'!$H$21:$I$33,2,FALSE),0)</f>
        <v>0</v>
      </c>
      <c r="Z19" s="56">
        <f>IFERROR(VLOOKUP(D19,'Rare Earth'!$C$34:$E$47,3,FALSE),0)</f>
        <v>0</v>
      </c>
      <c r="AA19" s="56">
        <f>IFERROR(VLOOKUP(D19,'Rare Earth'!$C$3:$D$15,2,FALSE),0)</f>
        <v>0</v>
      </c>
      <c r="AB19" s="56">
        <f>IFERROR(VLOOKUP(D19,'Iron Ore'!$H$2:$L$17,4,FALSE),0)</f>
        <v>0</v>
      </c>
      <c r="AC19" s="56">
        <f>IFERROR(VLOOKUP(D19,Silver!$B$1:$C$12,2,FALSE),0)</f>
        <v>0</v>
      </c>
      <c r="AD19" s="56">
        <f>IFERROR(VLOOKUP(D19,'Rare Earth'!$C$50:$E$63,3,FALSE),0)</f>
        <v>0</v>
      </c>
      <c r="AE19" s="56">
        <f>IFERROR(VLOOKUP(D19,'Rare Earth'!$H$3:$J$15,3,FALSE),0)</f>
        <v>0</v>
      </c>
      <c r="AF19" s="30">
        <f>K19*LookUps!$G$18</f>
        <v>433201582621.37122</v>
      </c>
      <c r="AG19" s="28">
        <f>V19*LookUps!$G$8</f>
        <v>56848446296.882385</v>
      </c>
      <c r="AH19" s="28">
        <f>W19*LookUps!$G$9</f>
        <v>127253447911.89308</v>
      </c>
      <c r="AI19" s="28">
        <f>Q19*LookUps!$G$3</f>
        <v>0</v>
      </c>
      <c r="AJ19" s="28">
        <f>R19*LookUps!$G$4</f>
        <v>0</v>
      </c>
      <c r="AK19" s="28">
        <f>S19*LookUps!$G$5*(32150.7/16)</f>
        <v>0</v>
      </c>
      <c r="AL19" s="60">
        <f>T19*1000000*LookUps!$G$6</f>
        <v>102000000000</v>
      </c>
      <c r="AM19" s="60">
        <f>U19*LookUps!$J$7</f>
        <v>43077597655.5</v>
      </c>
      <c r="AN19" s="83">
        <f>X19*LookUps!$G$10</f>
        <v>0</v>
      </c>
      <c r="AO19" s="52">
        <f>Y19*LookUps!$G$11</f>
        <v>0</v>
      </c>
      <c r="AP19" s="30">
        <f>Z19*LookUps!$G$12*2009</f>
        <v>0</v>
      </c>
      <c r="AQ19" s="30">
        <f>AA19*LookUps!$G$13</f>
        <v>0</v>
      </c>
      <c r="AR19" s="30">
        <f>AB19*LookUps!$G$14</f>
        <v>0</v>
      </c>
      <c r="AS19" s="30">
        <f>AC19*LookUps!$G$15*32150.7</f>
        <v>0</v>
      </c>
      <c r="AT19" s="30">
        <f>AD19*LookUps!$G$16*1000</f>
        <v>0</v>
      </c>
      <c r="AU19" s="30">
        <f>AE19*LookUps!$G$17</f>
        <v>0</v>
      </c>
      <c r="AV19" s="89">
        <f t="shared" si="4"/>
        <v>0.76238107448564674</v>
      </c>
      <c r="AW19" s="90">
        <f t="shared" si="5"/>
        <v>9.3086046333443695E-2</v>
      </c>
      <c r="AX19" s="89">
        <f t="shared" si="6"/>
        <v>0.66929502815220299</v>
      </c>
    </row>
    <row r="20" spans="2:50" x14ac:dyDescent="0.25">
      <c r="B20" s="56" t="s">
        <v>675</v>
      </c>
      <c r="C20" t="s">
        <v>675</v>
      </c>
      <c r="D20" t="s">
        <v>155</v>
      </c>
      <c r="E20" t="e" vm="64">
        <v>#VALUE!</v>
      </c>
      <c r="F20" s="56">
        <f t="shared" si="0"/>
        <v>5</v>
      </c>
      <c r="G20" t="str" cm="1">
        <f t="array" ref="G20">_FV(E20,"Abbreviation")</f>
        <v>BB</v>
      </c>
      <c r="H20" s="27" cm="1" vm="65">
        <f t="array" ref="H20">_FV(E20,"Population")</f>
        <v>287025</v>
      </c>
      <c r="I20" s="27">
        <f>VLOOKUP(D20,Pop_Land!$B$2:$K$237,2,FALSE)</f>
        <v>287375</v>
      </c>
      <c r="J20" s="82" cm="1" vm="66">
        <f t="array" ref="J20">IFERROR(_FV(E20,"Gross tertiary education enrollment (%)",TRUE),0.25)</f>
        <v>0.6542534000000001</v>
      </c>
      <c r="K20" s="50">
        <f t="shared" si="3"/>
        <v>188016.07082500003</v>
      </c>
      <c r="L20" s="48">
        <f>VLOOKUP(D20,Pop_Land!$B$2:$K$237,7,FALSE)</f>
        <v>166.02316602316603</v>
      </c>
      <c r="M20" s="30" cm="1" vm="67">
        <f t="array" ref="M20">_FV(E20,"GDP")</f>
        <v>5209000000</v>
      </c>
      <c r="N20" s="30">
        <f>IFERROR(VLOOKUP(D20,WorldBankGDP!$A$5:$G$271,7,FALSE),0)</f>
        <v>4900800000</v>
      </c>
      <c r="O20" s="28">
        <f>IFERROR(VLOOKUP(D20,WorldBankGDP!$J$5:$O$200,6,FALSE),0)</f>
        <v>4871000000</v>
      </c>
      <c r="P20" s="28">
        <f t="shared" si="1"/>
        <v>0</v>
      </c>
      <c r="Q20" s="44">
        <f>IFERROR(VLOOKUP(D20,'coal-proved-reserves'!$A$1:$D$88,4,FALSE),0)</f>
        <v>0</v>
      </c>
      <c r="R20" s="44">
        <f>IFERROR(VLOOKUP(D20,Oil!$B$3:$D$51,3,FALSE),0)</f>
        <v>0</v>
      </c>
      <c r="S20" s="50">
        <f>IFERROR(VLOOKUP(D20,Uranium!$B$2:$C$18,2,FALSE),0)</f>
        <v>0</v>
      </c>
      <c r="T20" s="57">
        <f>IFERROR(VLOOKUP(D20,'Nat Gas'!$C$2:$F$101,3,FALSE),0)</f>
        <v>5.0000000000000001E-3</v>
      </c>
      <c r="U20" s="27">
        <f>IFERROR(VLOOKUP(D20,Gold!$B$3:$J$126,6,FALSE),0)</f>
        <v>0</v>
      </c>
      <c r="V20" s="44">
        <f>IFERROR(VLOOKUP(D20,AgriLand!$D$2:$F$195,3,FALSE),0)</f>
        <v>24710.538146716535</v>
      </c>
      <c r="W20" s="48">
        <f t="shared" si="2"/>
        <v>81544.288108109729</v>
      </c>
      <c r="X20" s="56">
        <f>IFERROR(VLOOKUP(D20,'Rare Earth'!$C$21:$D$29,2,FALSE),0)</f>
        <v>0</v>
      </c>
      <c r="Y20" s="56">
        <f>IFERROR(VLOOKUP(D20,'Rare Earth'!$H$21:$I$33,2,FALSE),0)</f>
        <v>0</v>
      </c>
      <c r="Z20" s="56">
        <f>IFERROR(VLOOKUP(D20,'Rare Earth'!$C$34:$E$47,3,FALSE),0)</f>
        <v>0</v>
      </c>
      <c r="AA20" s="56">
        <f>IFERROR(VLOOKUP(D20,'Rare Earth'!$C$3:$D$15,2,FALSE),0)</f>
        <v>0</v>
      </c>
      <c r="AB20" s="56">
        <f>IFERROR(VLOOKUP(D20,'Iron Ore'!$H$2:$L$17,4,FALSE),0)</f>
        <v>0</v>
      </c>
      <c r="AC20" s="56">
        <f>IFERROR(VLOOKUP(D20,Silver!$B$1:$C$12,2,FALSE),0)</f>
        <v>0</v>
      </c>
      <c r="AD20" s="56">
        <f>IFERROR(VLOOKUP(D20,'Rare Earth'!$C$50:$E$63,3,FALSE),0)</f>
        <v>0</v>
      </c>
      <c r="AE20" s="56">
        <f>IFERROR(VLOOKUP(D20,'Rare Earth'!$H$3:$J$15,3,FALSE),0)</f>
        <v>0</v>
      </c>
      <c r="AF20" s="30">
        <f>K20*LookUps!$G$18</f>
        <v>2350200885.3125005</v>
      </c>
      <c r="AG20" s="28">
        <f>V20*LookUps!$G$8</f>
        <v>61776345.366791338</v>
      </c>
      <c r="AH20" s="28">
        <f>W20*LookUps!$G$9</f>
        <v>1100847889.4594812</v>
      </c>
      <c r="AI20" s="28">
        <f>Q20*LookUps!$G$3</f>
        <v>0</v>
      </c>
      <c r="AJ20" s="28">
        <f>R20*LookUps!$G$4</f>
        <v>0</v>
      </c>
      <c r="AK20" s="28">
        <f>S20*LookUps!$G$5*(32150.7/16)</f>
        <v>0</v>
      </c>
      <c r="AL20" s="60">
        <f>T20*1000000*LookUps!$G$6</f>
        <v>60000000</v>
      </c>
      <c r="AM20" s="60">
        <f>U20*LookUps!$J$7</f>
        <v>0</v>
      </c>
      <c r="AN20" s="83">
        <f>X20*LookUps!$G$10</f>
        <v>0</v>
      </c>
      <c r="AO20" s="52">
        <f>Y20*LookUps!$G$11</f>
        <v>0</v>
      </c>
      <c r="AP20" s="30">
        <f>Z20*LookUps!$G$12*2009</f>
        <v>0</v>
      </c>
      <c r="AQ20" s="30">
        <f>AA20*LookUps!$G$13</f>
        <v>0</v>
      </c>
      <c r="AR20" s="30">
        <f>AB20*LookUps!$G$14</f>
        <v>0</v>
      </c>
      <c r="AS20" s="30">
        <f>AC20*LookUps!$G$15*32150.7</f>
        <v>0</v>
      </c>
      <c r="AT20" s="30">
        <f>AD20*LookUps!$G$16*1000</f>
        <v>0</v>
      </c>
      <c r="AU20" s="30">
        <f>AE20*LookUps!$G$17</f>
        <v>0</v>
      </c>
      <c r="AV20" s="89">
        <f t="shared" si="4"/>
        <v>3.572825120138773E-3</v>
      </c>
      <c r="AW20" s="90">
        <f t="shared" si="5"/>
        <v>0</v>
      </c>
      <c r="AX20" s="89">
        <f t="shared" si="6"/>
        <v>3.572825120138773E-3</v>
      </c>
    </row>
    <row r="21" spans="2:50" x14ac:dyDescent="0.25">
      <c r="B21" s="56" t="s">
        <v>754</v>
      </c>
      <c r="C21" t="s">
        <v>671</v>
      </c>
      <c r="D21" t="s">
        <v>82</v>
      </c>
      <c r="E21" t="e" vm="68">
        <v>#VALUE!</v>
      </c>
      <c r="F21" s="56">
        <f t="shared" si="0"/>
        <v>0</v>
      </c>
      <c r="G21" t="str" cm="1">
        <f t="array" ref="G21">_FV(E21,"Abbreviation")</f>
        <v>BY</v>
      </c>
      <c r="H21" s="27" cm="1" vm="69">
        <f t="array" ref="H21">_FV(E21,"Population")</f>
        <v>9466856</v>
      </c>
      <c r="I21" s="27">
        <f>VLOOKUP(D21,Pop_Land!$B$2:$K$237,2,FALSE)</f>
        <v>9449323</v>
      </c>
      <c r="J21" s="82" cm="1" vm="70">
        <f t="array" ref="J21">IFERROR(_FV(E21,"Gross tertiary education enrollment (%)",TRUE),0.25)</f>
        <v>0.87429089999999998</v>
      </c>
      <c r="K21" s="50">
        <f t="shared" si="3"/>
        <v>8261457.1100607002</v>
      </c>
      <c r="L21" s="48">
        <f>VLOOKUP(D21,Pop_Land!$B$2:$K$237,7,FALSE)</f>
        <v>78343.629343629349</v>
      </c>
      <c r="M21" s="30" cm="1" vm="71">
        <f t="array" ref="M21">_FV(E21,"GDP")</f>
        <v>63080457022.659897</v>
      </c>
      <c r="N21" s="30">
        <f>IFERROR(VLOOKUP(D21,WorldBankGDP!$A$5:$G$271,7,FALSE),0)</f>
        <v>68218816484.122597</v>
      </c>
      <c r="O21" s="28">
        <f>IFERROR(VLOOKUP(D21,WorldBankGDP!$J$5:$O$200,6,FALSE),0)</f>
        <v>68208000000</v>
      </c>
      <c r="P21" s="28">
        <f t="shared" si="1"/>
        <v>17552137166.555119</v>
      </c>
      <c r="Q21" s="44">
        <f>IFERROR(VLOOKUP(D21,'coal-proved-reserves'!$A$1:$D$88,4,FALSE),0)</f>
        <v>0</v>
      </c>
      <c r="R21" s="44">
        <f>IFERROR(VLOOKUP(D21,Oil!$B$3:$D$51,3,FALSE),0)</f>
        <v>0</v>
      </c>
      <c r="S21" s="50">
        <f>IFERROR(VLOOKUP(D21,Uranium!$B$2:$C$18,2,FALSE),0)</f>
        <v>0</v>
      </c>
      <c r="T21" s="57">
        <f>IFERROR(VLOOKUP(D21,'Nat Gas'!$C$2:$F$101,3,FALSE),0)</f>
        <v>0.1</v>
      </c>
      <c r="U21" s="27">
        <f>IFERROR(VLOOKUP(D21,Gold!$B$3:$J$126,6,FALSE),0)</f>
        <v>53.44</v>
      </c>
      <c r="V21" s="44">
        <f>IFERROR(VLOOKUP(D21,AgriLand!$D$2:$F$195,3,FALSE),0)</f>
        <v>20887817.895419486</v>
      </c>
      <c r="W21" s="48">
        <f t="shared" si="2"/>
        <v>29252104.884503298</v>
      </c>
      <c r="X21" s="56">
        <f>IFERROR(VLOOKUP(D21,'Rare Earth'!$C$21:$D$29,2,FALSE),0)</f>
        <v>0</v>
      </c>
      <c r="Y21" s="56">
        <f>IFERROR(VLOOKUP(D21,'Rare Earth'!$H$21:$I$33,2,FALSE),0)</f>
        <v>0</v>
      </c>
      <c r="Z21" s="56">
        <f>IFERROR(VLOOKUP(D21,'Rare Earth'!$C$34:$E$47,3,FALSE),0)</f>
        <v>0</v>
      </c>
      <c r="AA21" s="56">
        <f>IFERROR(VLOOKUP(D21,'Rare Earth'!$C$3:$D$15,2,FALSE),0)</f>
        <v>0</v>
      </c>
      <c r="AB21" s="56">
        <f>IFERROR(VLOOKUP(D21,'Iron Ore'!$H$2:$L$17,4,FALSE),0)</f>
        <v>0</v>
      </c>
      <c r="AC21" s="56">
        <f>IFERROR(VLOOKUP(D21,Silver!$B$1:$C$12,2,FALSE),0)</f>
        <v>0</v>
      </c>
      <c r="AD21" s="56">
        <f>IFERROR(VLOOKUP(D21,'Rare Earth'!$C$50:$E$63,3,FALSE),0)</f>
        <v>0</v>
      </c>
      <c r="AE21" s="56">
        <f>IFERROR(VLOOKUP(D21,'Rare Earth'!$H$3:$J$15,3,FALSE),0)</f>
        <v>0</v>
      </c>
      <c r="AF21" s="30">
        <f>K21*LookUps!$G$18</f>
        <v>103268213875.75876</v>
      </c>
      <c r="AG21" s="28">
        <f>V21*LookUps!$G$8</f>
        <v>52219544738.548714</v>
      </c>
      <c r="AH21" s="28">
        <f>W21*LookUps!$G$9</f>
        <v>394903415940.79449</v>
      </c>
      <c r="AI21" s="28">
        <f>Q21*LookUps!$G$3</f>
        <v>0</v>
      </c>
      <c r="AJ21" s="28">
        <f>R21*LookUps!$G$4</f>
        <v>0</v>
      </c>
      <c r="AK21" s="28">
        <f>S21*LookUps!$G$5*(32150.7/16)</f>
        <v>0</v>
      </c>
      <c r="AL21" s="60">
        <f>T21*1000000*LookUps!$G$6</f>
        <v>1200000000</v>
      </c>
      <c r="AM21" s="60">
        <f>U21*LookUps!$J$7</f>
        <v>164081740464</v>
      </c>
      <c r="AN21" s="83">
        <f>X21*LookUps!$G$10</f>
        <v>0</v>
      </c>
      <c r="AO21" s="52">
        <f>Y21*LookUps!$G$11</f>
        <v>0</v>
      </c>
      <c r="AP21" s="30">
        <f>Z21*LookUps!$G$12*2009</f>
        <v>0</v>
      </c>
      <c r="AQ21" s="30">
        <f>AA21*LookUps!$G$13</f>
        <v>0</v>
      </c>
      <c r="AR21" s="30">
        <f>AB21*LookUps!$G$14</f>
        <v>0</v>
      </c>
      <c r="AS21" s="30">
        <f>AC21*LookUps!$G$15*32150.7</f>
        <v>0</v>
      </c>
      <c r="AT21" s="30">
        <f>AD21*LookUps!$G$16*1000</f>
        <v>0</v>
      </c>
      <c r="AU21" s="30">
        <f>AE21*LookUps!$G$17</f>
        <v>0</v>
      </c>
      <c r="AV21" s="89">
        <f t="shared" si="4"/>
        <v>0.71567291501910191</v>
      </c>
      <c r="AW21" s="90">
        <f t="shared" si="5"/>
        <v>1.7552137166555119E-2</v>
      </c>
      <c r="AX21" s="89">
        <f t="shared" si="6"/>
        <v>0.69812077785254678</v>
      </c>
    </row>
    <row r="22" spans="2:50" x14ac:dyDescent="0.25">
      <c r="B22" s="56" t="s">
        <v>756</v>
      </c>
      <c r="C22" t="s">
        <v>672</v>
      </c>
      <c r="D22" t="s">
        <v>28</v>
      </c>
      <c r="E22" t="e" vm="72">
        <v>#VALUE!</v>
      </c>
      <c r="F22" s="56">
        <f t="shared" si="0"/>
        <v>2</v>
      </c>
      <c r="G22" t="str" cm="1">
        <f t="array" ref="G22">_FV(E22,"Abbreviation")</f>
        <v>BE</v>
      </c>
      <c r="H22" s="27" cm="1" vm="73">
        <f t="array" ref="H22">_FV(E22,"Population")</f>
        <v>11484055</v>
      </c>
      <c r="I22" s="27">
        <f>VLOOKUP(D22,Pop_Land!$B$2:$K$237,2,FALSE)</f>
        <v>11589623</v>
      </c>
      <c r="J22" s="82" cm="1" vm="74">
        <f t="array" ref="J22">IFERROR(_FV(E22,"Gross tertiary education enrollment (%)",TRUE),0.25)</f>
        <v>0.79661730000000008</v>
      </c>
      <c r="K22" s="50">
        <f t="shared" si="3"/>
        <v>9232494.1822779011</v>
      </c>
      <c r="L22" s="48">
        <f>VLOOKUP(D22,Pop_Land!$B$2:$K$237,7,FALSE)</f>
        <v>11691.119691119691</v>
      </c>
      <c r="M22" s="30" cm="1" vm="75">
        <f t="array" ref="M22">_FV(E22,"GDP")</f>
        <v>529606710418.03802</v>
      </c>
      <c r="N22" s="30">
        <f>IFERROR(VLOOKUP(D22,WorldBankGDP!$A$5:$G$271,7,FALSE),0)</f>
        <v>599879025377.51001</v>
      </c>
      <c r="O22" s="28">
        <f>IFERROR(VLOOKUP(D22,WorldBankGDP!$J$5:$O$200,6,FALSE),0)</f>
        <v>599989000000</v>
      </c>
      <c r="P22" s="28">
        <f t="shared" si="1"/>
        <v>2296000000000</v>
      </c>
      <c r="Q22" s="44">
        <f>IFERROR(VLOOKUP(D22,'coal-proved-reserves'!$A$1:$D$88,4,FALSE),0)</f>
        <v>0</v>
      </c>
      <c r="R22" s="44">
        <f>IFERROR(VLOOKUP(D22,Oil!$B$3:$D$51,3,FALSE),0)</f>
        <v>0</v>
      </c>
      <c r="S22" s="50">
        <f>IFERROR(VLOOKUP(D22,Uranium!$B$2:$C$18,2,FALSE),0)</f>
        <v>0</v>
      </c>
      <c r="T22" s="57">
        <f>IFERROR(VLOOKUP(D22,'Nat Gas'!$C$2:$F$101,3,FALSE),0)</f>
        <v>0</v>
      </c>
      <c r="U22" s="27">
        <f>IFERROR(VLOOKUP(D22,Gold!$B$3:$J$126,6,FALSE),0)</f>
        <v>227.4</v>
      </c>
      <c r="V22" s="44">
        <f>IFERROR(VLOOKUP(D22,AgriLand!$D$2:$F$195,3,FALSE),0)</f>
        <v>3345806.8650654186</v>
      </c>
      <c r="W22" s="48">
        <f t="shared" si="2"/>
        <v>4136509.7372511839</v>
      </c>
      <c r="X22" s="56">
        <f>IFERROR(VLOOKUP(D22,'Rare Earth'!$C$21:$D$29,2,FALSE),0)</f>
        <v>0</v>
      </c>
      <c r="Y22" s="56">
        <f>IFERROR(VLOOKUP(D22,'Rare Earth'!$H$21:$I$33,2,FALSE),0)</f>
        <v>0</v>
      </c>
      <c r="Z22" s="56">
        <f>IFERROR(VLOOKUP(D22,'Rare Earth'!$C$34:$E$47,3,FALSE),0)</f>
        <v>0</v>
      </c>
      <c r="AA22" s="56">
        <f>IFERROR(VLOOKUP(D22,'Rare Earth'!$C$3:$D$15,2,FALSE),0)</f>
        <v>0</v>
      </c>
      <c r="AB22" s="56">
        <f>IFERROR(VLOOKUP(D22,'Iron Ore'!$H$2:$L$17,4,FALSE),0)</f>
        <v>0</v>
      </c>
      <c r="AC22" s="56">
        <f>IFERROR(VLOOKUP(D22,Silver!$B$1:$C$12,2,FALSE),0)</f>
        <v>0</v>
      </c>
      <c r="AD22" s="56">
        <f>IFERROR(VLOOKUP(D22,'Rare Earth'!$C$50:$E$63,3,FALSE),0)</f>
        <v>0</v>
      </c>
      <c r="AE22" s="56">
        <f>IFERROR(VLOOKUP(D22,'Rare Earth'!$H$3:$J$15,3,FALSE),0)</f>
        <v>0</v>
      </c>
      <c r="AF22" s="30">
        <f>K22*LookUps!$G$18</f>
        <v>115406177278.47377</v>
      </c>
      <c r="AG22" s="28">
        <f>V22*LookUps!$G$8</f>
        <v>8364517162.6635466</v>
      </c>
      <c r="AH22" s="28">
        <f>W22*LookUps!$G$9</f>
        <v>55842881452.890984</v>
      </c>
      <c r="AI22" s="28">
        <f>Q22*LookUps!$G$3</f>
        <v>0</v>
      </c>
      <c r="AJ22" s="28">
        <f>R22*LookUps!$G$4</f>
        <v>0</v>
      </c>
      <c r="AK22" s="28">
        <f>S22*LookUps!$G$5*(32150.7/16)</f>
        <v>0</v>
      </c>
      <c r="AL22" s="60">
        <f>T22*1000000*LookUps!$G$6</f>
        <v>0</v>
      </c>
      <c r="AM22" s="60">
        <f>U22*LookUps!$J$7</f>
        <v>698207106690</v>
      </c>
      <c r="AN22" s="83">
        <f>X22*LookUps!$G$10</f>
        <v>0</v>
      </c>
      <c r="AO22" s="52">
        <f>Y22*LookUps!$G$11</f>
        <v>0</v>
      </c>
      <c r="AP22" s="30">
        <f>Z22*LookUps!$G$12*2009</f>
        <v>0</v>
      </c>
      <c r="AQ22" s="30">
        <f>AA22*LookUps!$G$13</f>
        <v>0</v>
      </c>
      <c r="AR22" s="30">
        <f>AB22*LookUps!$G$14</f>
        <v>0</v>
      </c>
      <c r="AS22" s="30">
        <f>AC22*LookUps!$G$15*32150.7</f>
        <v>0</v>
      </c>
      <c r="AT22" s="30">
        <f>AD22*LookUps!$G$16*1000</f>
        <v>0</v>
      </c>
      <c r="AU22" s="30">
        <f>AE22*LookUps!$G$17</f>
        <v>0</v>
      </c>
      <c r="AV22" s="89">
        <f t="shared" si="4"/>
        <v>0.87782068258402834</v>
      </c>
      <c r="AW22" s="90">
        <f t="shared" si="5"/>
        <v>2.2959999999999998</v>
      </c>
      <c r="AX22" s="89">
        <f t="shared" si="6"/>
        <v>-1.4181793174159716</v>
      </c>
    </row>
    <row r="23" spans="2:50" x14ac:dyDescent="0.25">
      <c r="B23" s="56" t="s">
        <v>675</v>
      </c>
      <c r="C23" t="s">
        <v>939</v>
      </c>
      <c r="D23" t="s">
        <v>168</v>
      </c>
      <c r="E23" t="e" vm="76">
        <v>#VALUE!</v>
      </c>
      <c r="F23" s="56">
        <f t="shared" si="0"/>
        <v>5</v>
      </c>
      <c r="G23" t="str" cm="1">
        <f t="array" ref="G23">_FV(E23,"Abbreviation")</f>
        <v>BZ</v>
      </c>
      <c r="H23" s="27" cm="1" vm="77">
        <f t="array" ref="H23">_FV(E23,"Population")</f>
        <v>390353</v>
      </c>
      <c r="I23" s="27">
        <f>VLOOKUP(D23,Pop_Land!$B$2:$K$237,2,FALSE)</f>
        <v>397628</v>
      </c>
      <c r="J23" s="82" cm="1" vm="78">
        <f t="array" ref="J23">IFERROR(_FV(E23,"Gross tertiary education enrollment (%)",TRUE),0.25)</f>
        <v>0.24656639999999999</v>
      </c>
      <c r="K23" s="50">
        <f t="shared" si="3"/>
        <v>98041.704499200001</v>
      </c>
      <c r="L23" s="48">
        <f>VLOOKUP(D23,Pop_Land!$B$2:$K$237,7,FALSE)</f>
        <v>8806.9498069498077</v>
      </c>
      <c r="M23" s="30" cm="1" vm="79">
        <f t="array" ref="M23">_FV(E23,"GDP")</f>
        <v>1879613600</v>
      </c>
      <c r="N23" s="30">
        <f>IFERROR(VLOOKUP(D23,WorldBankGDP!$A$5:$G$271,7,FALSE),0)</f>
        <v>1789923264.03</v>
      </c>
      <c r="O23" s="28">
        <f>IFERROR(VLOOKUP(D23,WorldBankGDP!$J$5:$O$200,6,FALSE),0)</f>
        <v>1797000000</v>
      </c>
      <c r="P23" s="28">
        <f t="shared" si="1"/>
        <v>1379542401.7200003</v>
      </c>
      <c r="Q23" s="44">
        <f>IFERROR(VLOOKUP(D23,'coal-proved-reserves'!$A$1:$D$88,4,FALSE),0)</f>
        <v>0</v>
      </c>
      <c r="R23" s="44">
        <f>IFERROR(VLOOKUP(D23,Oil!$B$3:$D$51,3,FALSE),0)</f>
        <v>0</v>
      </c>
      <c r="S23" s="50">
        <f>IFERROR(VLOOKUP(D23,Uranium!$B$2:$C$18,2,FALSE),0)</f>
        <v>0</v>
      </c>
      <c r="T23" s="57">
        <f>IFERROR(VLOOKUP(D23,'Nat Gas'!$C$2:$F$101,3,FALSE),0)</f>
        <v>0</v>
      </c>
      <c r="U23" s="27">
        <f>IFERROR(VLOOKUP(D23,Gold!$B$3:$J$126,6,FALSE),0)</f>
        <v>0</v>
      </c>
      <c r="V23" s="44">
        <f>IFERROR(VLOOKUP(D23,AgriLand!$D$2:$F$195,3,FALSE),0)</f>
        <v>425021.25612352439</v>
      </c>
      <c r="W23" s="48">
        <f t="shared" si="2"/>
        <v>5211426.6203243528</v>
      </c>
      <c r="X23" s="56">
        <f>IFERROR(VLOOKUP(D23,'Rare Earth'!$C$21:$D$29,2,FALSE),0)</f>
        <v>0</v>
      </c>
      <c r="Y23" s="56">
        <f>IFERROR(VLOOKUP(D23,'Rare Earth'!$H$21:$I$33,2,FALSE),0)</f>
        <v>0</v>
      </c>
      <c r="Z23" s="56">
        <f>IFERROR(VLOOKUP(D23,'Rare Earth'!$C$34:$E$47,3,FALSE),0)</f>
        <v>0</v>
      </c>
      <c r="AA23" s="56">
        <f>IFERROR(VLOOKUP(D23,'Rare Earth'!$C$3:$D$15,2,FALSE),0)</f>
        <v>0</v>
      </c>
      <c r="AB23" s="56">
        <f>IFERROR(VLOOKUP(D23,'Iron Ore'!$H$2:$L$17,4,FALSE),0)</f>
        <v>0</v>
      </c>
      <c r="AC23" s="56">
        <f>IFERROR(VLOOKUP(D23,Silver!$B$1:$C$12,2,FALSE),0)</f>
        <v>0</v>
      </c>
      <c r="AD23" s="56">
        <f>IFERROR(VLOOKUP(D23,'Rare Earth'!$C$50:$E$63,3,FALSE),0)</f>
        <v>0</v>
      </c>
      <c r="AE23" s="56">
        <f>IFERROR(VLOOKUP(D23,'Rare Earth'!$H$3:$J$15,3,FALSE),0)</f>
        <v>0</v>
      </c>
      <c r="AF23" s="30">
        <f>K23*LookUps!$G$18</f>
        <v>1225521306.24</v>
      </c>
      <c r="AG23" s="28">
        <f>V23*LookUps!$G$8</f>
        <v>1062553140.3088109</v>
      </c>
      <c r="AH23" s="28">
        <f>W23*LookUps!$G$9</f>
        <v>70354259374.378769</v>
      </c>
      <c r="AI23" s="28">
        <f>Q23*LookUps!$G$3</f>
        <v>0</v>
      </c>
      <c r="AJ23" s="28">
        <f>R23*LookUps!$G$4</f>
        <v>0</v>
      </c>
      <c r="AK23" s="28">
        <f>S23*LookUps!$G$5*(32150.7/16)</f>
        <v>0</v>
      </c>
      <c r="AL23" s="60">
        <f>T23*1000000*LookUps!$G$6</f>
        <v>0</v>
      </c>
      <c r="AM23" s="60">
        <f>U23*LookUps!$J$7</f>
        <v>0</v>
      </c>
      <c r="AN23" s="83">
        <f>X23*LookUps!$G$10</f>
        <v>0</v>
      </c>
      <c r="AO23" s="52">
        <f>Y23*LookUps!$G$11</f>
        <v>0</v>
      </c>
      <c r="AP23" s="30">
        <f>Z23*LookUps!$G$12*2009</f>
        <v>0</v>
      </c>
      <c r="AQ23" s="30">
        <f>AA23*LookUps!$G$13</f>
        <v>0</v>
      </c>
      <c r="AR23" s="30">
        <f>AB23*LookUps!$G$14</f>
        <v>0</v>
      </c>
      <c r="AS23" s="30">
        <f>AC23*LookUps!$G$15*32150.7</f>
        <v>0</v>
      </c>
      <c r="AT23" s="30">
        <f>AD23*LookUps!$G$16*1000</f>
        <v>0</v>
      </c>
      <c r="AU23" s="30">
        <f>AE23*LookUps!$G$17</f>
        <v>0</v>
      </c>
      <c r="AV23" s="89">
        <f t="shared" si="4"/>
        <v>7.2642333820927579E-2</v>
      </c>
      <c r="AW23" s="90">
        <f t="shared" si="5"/>
        <v>1.3795424017200002E-3</v>
      </c>
      <c r="AX23" s="89">
        <f t="shared" si="6"/>
        <v>7.1262791419207577E-2</v>
      </c>
    </row>
    <row r="24" spans="2:50" x14ac:dyDescent="0.25">
      <c r="B24" s="56" t="s">
        <v>670</v>
      </c>
      <c r="C24" t="s">
        <v>670</v>
      </c>
      <c r="D24" t="s">
        <v>140</v>
      </c>
      <c r="E24" t="e" vm="80">
        <v>#VALUE!</v>
      </c>
      <c r="F24" s="56">
        <f t="shared" si="0"/>
        <v>3</v>
      </c>
      <c r="G24" t="str" cm="1">
        <f t="array" ref="G24">_FV(E24,"Abbreviation")</f>
        <v>BJ</v>
      </c>
      <c r="H24" s="27" cm="1" vm="81">
        <f t="array" ref="H24">_FV(E24,"Population")</f>
        <v>11801151</v>
      </c>
      <c r="I24" s="27">
        <f>VLOOKUP(D24,Pop_Land!$B$2:$K$237,2,FALSE)</f>
        <v>12123200</v>
      </c>
      <c r="J24" s="82" cm="1" vm="82">
        <f t="array" ref="J24">IFERROR(_FV(E24,"Gross tertiary education enrollment (%)",TRUE),0.25)</f>
        <v>0.12274139999999999</v>
      </c>
      <c r="K24" s="50">
        <f t="shared" si="3"/>
        <v>1488018.5404799997</v>
      </c>
      <c r="L24" s="48">
        <f>VLOOKUP(D24,Pop_Land!$B$2:$K$237,7,FALSE)</f>
        <v>43536.679536679541</v>
      </c>
      <c r="M24" s="30" cm="1" vm="83">
        <f t="array" ref="M24">_FV(E24,"GDP")</f>
        <v>14390709094.938601</v>
      </c>
      <c r="N24" s="30">
        <f>IFERROR(VLOOKUP(D24,WorldBankGDP!$A$5:$G$271,7,FALSE),0)</f>
        <v>17785640079.119099</v>
      </c>
      <c r="O24" s="28">
        <f>IFERROR(VLOOKUP(D24,WorldBankGDP!$J$5:$O$200,6,FALSE),0)</f>
        <v>17455000000</v>
      </c>
      <c r="P24" s="28">
        <f t="shared" si="1"/>
        <v>3263812822.7320747</v>
      </c>
      <c r="Q24" s="44">
        <f>IFERROR(VLOOKUP(D24,'coal-proved-reserves'!$A$1:$D$88,4,FALSE),0)</f>
        <v>0</v>
      </c>
      <c r="R24" s="44">
        <f>IFERROR(VLOOKUP(D24,Oil!$B$3:$D$51,3,FALSE),0)</f>
        <v>0</v>
      </c>
      <c r="S24" s="50">
        <f>IFERROR(VLOOKUP(D24,Uranium!$B$2:$C$18,2,FALSE),0)</f>
        <v>0</v>
      </c>
      <c r="T24" s="57">
        <f>IFERROR(VLOOKUP(D24,'Nat Gas'!$C$2:$F$101,3,FALSE),0)</f>
        <v>0.04</v>
      </c>
      <c r="U24" s="27">
        <f>IFERROR(VLOOKUP(D24,Gold!$B$3:$J$126,6,FALSE),0)</f>
        <v>0</v>
      </c>
      <c r="V24" s="44">
        <f>IFERROR(VLOOKUP(D24,AgriLand!$D$2:$F$195,3,FALSE),0)</f>
        <v>9760662.5679530315</v>
      </c>
      <c r="W24" s="48">
        <f t="shared" si="2"/>
        <v>18102812.335521873</v>
      </c>
      <c r="X24" s="56">
        <f>IFERROR(VLOOKUP(D24,'Rare Earth'!$C$21:$D$29,2,FALSE),0)</f>
        <v>0</v>
      </c>
      <c r="Y24" s="56">
        <f>IFERROR(VLOOKUP(D24,'Rare Earth'!$H$21:$I$33,2,FALSE),0)</f>
        <v>0</v>
      </c>
      <c r="Z24" s="56">
        <f>IFERROR(VLOOKUP(D24,'Rare Earth'!$C$34:$E$47,3,FALSE),0)</f>
        <v>0</v>
      </c>
      <c r="AA24" s="56">
        <f>IFERROR(VLOOKUP(D24,'Rare Earth'!$C$3:$D$15,2,FALSE),0)</f>
        <v>0</v>
      </c>
      <c r="AB24" s="56">
        <f>IFERROR(VLOOKUP(D24,'Iron Ore'!$H$2:$L$17,4,FALSE),0)</f>
        <v>0</v>
      </c>
      <c r="AC24" s="56">
        <f>IFERROR(VLOOKUP(D24,Silver!$B$1:$C$12,2,FALSE),0)</f>
        <v>0</v>
      </c>
      <c r="AD24" s="56">
        <f>IFERROR(VLOOKUP(D24,'Rare Earth'!$C$50:$E$63,3,FALSE),0)</f>
        <v>0</v>
      </c>
      <c r="AE24" s="56">
        <f>IFERROR(VLOOKUP(D24,'Rare Earth'!$H$3:$J$15,3,FALSE),0)</f>
        <v>0</v>
      </c>
      <c r="AF24" s="30">
        <f>K24*LookUps!$G$18</f>
        <v>18600231755.999996</v>
      </c>
      <c r="AG24" s="28">
        <f>V24*LookUps!$G$8</f>
        <v>24401656419.88258</v>
      </c>
      <c r="AH24" s="28">
        <f>W24*LookUps!$G$9</f>
        <v>244387966529.54529</v>
      </c>
      <c r="AI24" s="28">
        <f>Q24*LookUps!$G$3</f>
        <v>0</v>
      </c>
      <c r="AJ24" s="28">
        <f>R24*LookUps!$G$4</f>
        <v>0</v>
      </c>
      <c r="AK24" s="28">
        <f>S24*LookUps!$G$5*(32150.7/16)</f>
        <v>0</v>
      </c>
      <c r="AL24" s="60">
        <f>T24*1000000*LookUps!$G$6</f>
        <v>480000000</v>
      </c>
      <c r="AM24" s="60">
        <f>U24*LookUps!$J$7</f>
        <v>0</v>
      </c>
      <c r="AN24" s="83">
        <f>X24*LookUps!$G$10</f>
        <v>0</v>
      </c>
      <c r="AO24" s="52">
        <f>Y24*LookUps!$G$11</f>
        <v>0</v>
      </c>
      <c r="AP24" s="30">
        <f>Z24*LookUps!$G$12*2009</f>
        <v>0</v>
      </c>
      <c r="AQ24" s="30">
        <f>AA24*LookUps!$G$13</f>
        <v>0</v>
      </c>
      <c r="AR24" s="30">
        <f>AB24*LookUps!$G$14</f>
        <v>0</v>
      </c>
      <c r="AS24" s="30">
        <f>AC24*LookUps!$G$15*32150.7</f>
        <v>0</v>
      </c>
      <c r="AT24" s="30">
        <f>AD24*LookUps!$G$16*1000</f>
        <v>0</v>
      </c>
      <c r="AU24" s="30">
        <f>AE24*LookUps!$G$17</f>
        <v>0</v>
      </c>
      <c r="AV24" s="89">
        <f t="shared" si="4"/>
        <v>0.28786985470542786</v>
      </c>
      <c r="AW24" s="90">
        <f t="shared" si="5"/>
        <v>3.2638128227320748E-3</v>
      </c>
      <c r="AX24" s="89">
        <f t="shared" si="6"/>
        <v>0.28460604188269578</v>
      </c>
    </row>
    <row r="25" spans="2:50" x14ac:dyDescent="0.25">
      <c r="B25" s="56" t="s">
        <v>754</v>
      </c>
      <c r="C25" t="s">
        <v>671</v>
      </c>
      <c r="D25" t="s">
        <v>166</v>
      </c>
      <c r="E25" t="e" vm="84">
        <v>#VALUE!</v>
      </c>
      <c r="F25" s="56">
        <f t="shared" si="0"/>
        <v>0</v>
      </c>
      <c r="G25" t="str" cm="1">
        <f t="array" ref="G25">_FV(E25,"Abbreviation")</f>
        <v>BT</v>
      </c>
      <c r="H25" s="27" cm="1" vm="85">
        <f t="array" ref="H25">_FV(E25,"Population")</f>
        <v>727145</v>
      </c>
      <c r="I25" s="27">
        <f>VLOOKUP(D25,Pop_Land!$B$2:$K$237,2,FALSE)</f>
        <v>771608</v>
      </c>
      <c r="J25" s="82" cm="1" vm="86">
        <f t="array" ref="J25">IFERROR(_FV(E25,"Gross tertiary education enrollment (%)",TRUE),0.25)</f>
        <v>0.15554509999999999</v>
      </c>
      <c r="K25" s="50">
        <f t="shared" si="3"/>
        <v>120019.84352079999</v>
      </c>
      <c r="L25" s="48">
        <f>VLOOKUP(D25,Pop_Land!$B$2:$K$237,7,FALSE)</f>
        <v>14716.988416988417</v>
      </c>
      <c r="M25" s="30" cm="1" vm="87">
        <f t="array" ref="M25">_FV(E25,"GDP")</f>
        <v>2446674101.3737001</v>
      </c>
      <c r="N25" s="30">
        <f>IFERROR(VLOOKUP(D25,WorldBankGDP!$A$5:$G$271,7,FALSE),0)</f>
        <v>0</v>
      </c>
      <c r="O25" s="28">
        <f>IFERROR(VLOOKUP(D25,WorldBankGDP!$J$5:$O$200,6,FALSE),0)</f>
        <v>2397000000</v>
      </c>
      <c r="P25" s="28">
        <f t="shared" si="1"/>
        <v>2825908587.0866237</v>
      </c>
      <c r="Q25" s="44">
        <f>IFERROR(VLOOKUP(D25,'coal-proved-reserves'!$A$1:$D$88,4,FALSE),0)</f>
        <v>0</v>
      </c>
      <c r="R25" s="44">
        <f>IFERROR(VLOOKUP(D25,Oil!$B$3:$D$51,3,FALSE),0)</f>
        <v>0</v>
      </c>
      <c r="S25" s="50">
        <f>IFERROR(VLOOKUP(D25,Uranium!$B$2:$C$18,2,FALSE),0)</f>
        <v>0</v>
      </c>
      <c r="T25" s="57">
        <f>IFERROR(VLOOKUP(D25,'Nat Gas'!$C$2:$F$101,3,FALSE),0)</f>
        <v>0</v>
      </c>
      <c r="U25" s="27">
        <f>IFERROR(VLOOKUP(D25,Gold!$B$3:$J$126,6,FALSE),0)</f>
        <v>0</v>
      </c>
      <c r="V25" s="44">
        <f>IFERROR(VLOOKUP(D25,AgriLand!$D$2:$F$195,3,FALSE),0)</f>
        <v>1267650.6069265583</v>
      </c>
      <c r="W25" s="48">
        <f t="shared" si="2"/>
        <v>8151221.9799460284</v>
      </c>
      <c r="X25" s="56">
        <f>IFERROR(VLOOKUP(D25,'Rare Earth'!$C$21:$D$29,2,FALSE),0)</f>
        <v>0</v>
      </c>
      <c r="Y25" s="56">
        <f>IFERROR(VLOOKUP(D25,'Rare Earth'!$H$21:$I$33,2,FALSE),0)</f>
        <v>0</v>
      </c>
      <c r="Z25" s="56">
        <f>IFERROR(VLOOKUP(D25,'Rare Earth'!$C$34:$E$47,3,FALSE),0)</f>
        <v>0</v>
      </c>
      <c r="AA25" s="56">
        <f>IFERROR(VLOOKUP(D25,'Rare Earth'!$C$3:$D$15,2,FALSE),0)</f>
        <v>0</v>
      </c>
      <c r="AB25" s="56">
        <f>IFERROR(VLOOKUP(D25,'Iron Ore'!$H$2:$L$17,4,FALSE),0)</f>
        <v>0</v>
      </c>
      <c r="AC25" s="56">
        <f>IFERROR(VLOOKUP(D25,Silver!$B$1:$C$12,2,FALSE),0)</f>
        <v>0</v>
      </c>
      <c r="AD25" s="56">
        <f>IFERROR(VLOOKUP(D25,'Rare Earth'!$C$50:$E$63,3,FALSE),0)</f>
        <v>0</v>
      </c>
      <c r="AE25" s="56">
        <f>IFERROR(VLOOKUP(D25,'Rare Earth'!$H$3:$J$15,3,FALSE),0)</f>
        <v>0</v>
      </c>
      <c r="AF25" s="30">
        <f>K25*LookUps!$G$18</f>
        <v>1500248044.0099998</v>
      </c>
      <c r="AG25" s="28">
        <f>V25*LookUps!$G$8</f>
        <v>3169126517.3163958</v>
      </c>
      <c r="AH25" s="28">
        <f>W25*LookUps!$G$9</f>
        <v>110041496729.27138</v>
      </c>
      <c r="AI25" s="28">
        <f>Q25*LookUps!$G$3</f>
        <v>0</v>
      </c>
      <c r="AJ25" s="28">
        <f>R25*LookUps!$G$4</f>
        <v>0</v>
      </c>
      <c r="AK25" s="28">
        <f>S25*LookUps!$G$5*(32150.7/16)</f>
        <v>0</v>
      </c>
      <c r="AL25" s="60">
        <f>T25*1000000*LookUps!$G$6</f>
        <v>0</v>
      </c>
      <c r="AM25" s="60">
        <f>U25*LookUps!$J$7</f>
        <v>0</v>
      </c>
      <c r="AN25" s="83">
        <f>X25*LookUps!$G$10</f>
        <v>0</v>
      </c>
      <c r="AO25" s="52">
        <f>Y25*LookUps!$G$11</f>
        <v>0</v>
      </c>
      <c r="AP25" s="30">
        <f>Z25*LookUps!$G$12*2009</f>
        <v>0</v>
      </c>
      <c r="AQ25" s="30">
        <f>AA25*LookUps!$G$13</f>
        <v>0</v>
      </c>
      <c r="AR25" s="30">
        <f>AB25*LookUps!$G$14</f>
        <v>0</v>
      </c>
      <c r="AS25" s="30">
        <f>AC25*LookUps!$G$15*32150.7</f>
        <v>0</v>
      </c>
      <c r="AT25" s="30">
        <f>AD25*LookUps!$G$16*1000</f>
        <v>0</v>
      </c>
      <c r="AU25" s="30">
        <f>AE25*LookUps!$G$17</f>
        <v>0</v>
      </c>
      <c r="AV25" s="89">
        <f t="shared" si="4"/>
        <v>0.11471087129059777</v>
      </c>
      <c r="AW25" s="90">
        <f t="shared" si="5"/>
        <v>2.8259085870866235E-3</v>
      </c>
      <c r="AX25" s="89">
        <f t="shared" si="6"/>
        <v>0.11188496270351116</v>
      </c>
    </row>
    <row r="26" spans="2:50" x14ac:dyDescent="0.25">
      <c r="B26" s="56" t="s">
        <v>757</v>
      </c>
      <c r="C26" t="s">
        <v>938</v>
      </c>
      <c r="D26" t="s">
        <v>97</v>
      </c>
      <c r="E26" t="e" vm="88">
        <v>#VALUE!</v>
      </c>
      <c r="F26" s="56">
        <f t="shared" si="0"/>
        <v>4</v>
      </c>
      <c r="G26" t="str" cm="1">
        <f t="array" ref="G26">_FV(E26,"Abbreviation")</f>
        <v>BO</v>
      </c>
      <c r="H26" s="27" cm="1" vm="89">
        <f t="array" ref="H26">_FV(E26,"Population")</f>
        <v>11513100</v>
      </c>
      <c r="I26" s="27">
        <f>VLOOKUP(D26,Pop_Land!$B$2:$K$237,2,FALSE)</f>
        <v>11673021</v>
      </c>
      <c r="J26" s="82" cm="1">
        <f t="array" ref="J26">IFERROR(_FV(E26,"Gross tertiary education enrollment (%)",TRUE),0.25)</f>
        <v>0.25</v>
      </c>
      <c r="K26" s="50">
        <f t="shared" si="3"/>
        <v>2918255.25</v>
      </c>
      <c r="L26" s="48">
        <f>VLOOKUP(D26,Pop_Land!$B$2:$K$237,7,FALSE)</f>
        <v>418262.54826254828</v>
      </c>
      <c r="M26" s="30" cm="1" vm="90">
        <f t="array" ref="M26">_FV(E26,"GDP")</f>
        <v>40895322865.412399</v>
      </c>
      <c r="N26" s="30">
        <f>IFERROR(VLOOKUP(D26,WorldBankGDP!$A$5:$G$271,7,FALSE),0)</f>
        <v>40408208523.878403</v>
      </c>
      <c r="O26" s="28">
        <f>IFERROR(VLOOKUP(D26,WorldBankGDP!$J$5:$O$200,6,FALSE),0)</f>
        <v>39756000000</v>
      </c>
      <c r="P26" s="28">
        <f t="shared" si="1"/>
        <v>24776431358.010101</v>
      </c>
      <c r="Q26" s="44">
        <f>IFERROR(VLOOKUP(D26,'coal-proved-reserves'!$A$1:$D$88,4,FALSE),0)</f>
        <v>0</v>
      </c>
      <c r="R26" s="44">
        <f>IFERROR(VLOOKUP(D26,Oil!$B$3:$D$51,3,FALSE),0)</f>
        <v>0</v>
      </c>
      <c r="S26" s="50">
        <f>IFERROR(VLOOKUP(D26,Uranium!$B$2:$C$18,2,FALSE),0)</f>
        <v>0</v>
      </c>
      <c r="T26" s="57">
        <f>IFERROR(VLOOKUP(D26,'Nat Gas'!$C$2:$F$101,3,FALSE),0)</f>
        <v>10.45</v>
      </c>
      <c r="U26" s="27">
        <f>IFERROR(VLOOKUP(D26,Gold!$B$3:$J$126,6,FALSE),0)</f>
        <v>42.51</v>
      </c>
      <c r="V26" s="44">
        <f>IFERROR(VLOOKUP(D26,AgriLand!$D$2:$F$195,3,FALSE),0)</f>
        <v>93225447.266117468</v>
      </c>
      <c r="W26" s="48">
        <f t="shared" si="2"/>
        <v>174462583.62191343</v>
      </c>
      <c r="X26" s="56">
        <f>IFERROR(VLOOKUP(D26,'Rare Earth'!$C$21:$D$29,2,FALSE),0)</f>
        <v>0</v>
      </c>
      <c r="Y26" s="56">
        <f>IFERROR(VLOOKUP(D26,'Rare Earth'!$H$21:$I$33,2,FALSE),0)</f>
        <v>0</v>
      </c>
      <c r="Z26" s="56">
        <f>IFERROR(VLOOKUP(D26,'Rare Earth'!$C$34:$E$47,3,FALSE),0)</f>
        <v>0</v>
      </c>
      <c r="AA26" s="56">
        <f>IFERROR(VLOOKUP(D26,'Rare Earth'!$C$3:$D$15,2,FALSE),0)</f>
        <v>0</v>
      </c>
      <c r="AB26" s="56">
        <f>IFERROR(VLOOKUP(D26,'Iron Ore'!$H$2:$L$17,4,FALSE),0)</f>
        <v>0</v>
      </c>
      <c r="AC26" s="56">
        <f>IFERROR(VLOOKUP(D26,Silver!$B$1:$C$12,2,FALSE),0)</f>
        <v>22000</v>
      </c>
      <c r="AD26" s="56">
        <f>IFERROR(VLOOKUP(D26,'Rare Earth'!$C$50:$E$63,3,FALSE),0)</f>
        <v>0</v>
      </c>
      <c r="AE26" s="56">
        <f>IFERROR(VLOOKUP(D26,'Rare Earth'!$H$3:$J$15,3,FALSE),0)</f>
        <v>4800000</v>
      </c>
      <c r="AF26" s="30">
        <f>K26*LookUps!$G$18</f>
        <v>36478190625</v>
      </c>
      <c r="AG26" s="28">
        <f>V26*LookUps!$G$8</f>
        <v>233063618165.29367</v>
      </c>
      <c r="AH26" s="28">
        <f>W26*LookUps!$G$9</f>
        <v>2355244878895.8315</v>
      </c>
      <c r="AI26" s="28">
        <f>Q26*LookUps!$G$3</f>
        <v>0</v>
      </c>
      <c r="AJ26" s="28">
        <f>R26*LookUps!$G$4</f>
        <v>0</v>
      </c>
      <c r="AK26" s="28">
        <f>S26*LookUps!$G$5*(32150.7/16)</f>
        <v>0</v>
      </c>
      <c r="AL26" s="60">
        <f>T26*1000000*LookUps!$G$6</f>
        <v>125400000000</v>
      </c>
      <c r="AM26" s="60">
        <f>U26*LookUps!$J$7</f>
        <v>130522357543.5</v>
      </c>
      <c r="AN26" s="83">
        <f>X26*LookUps!$G$10</f>
        <v>0</v>
      </c>
      <c r="AO26" s="52">
        <f>Y26*LookUps!$G$11</f>
        <v>0</v>
      </c>
      <c r="AP26" s="30">
        <f>Z26*LookUps!$G$12*2009</f>
        <v>0</v>
      </c>
      <c r="AQ26" s="30">
        <f>AA26*LookUps!$G$13</f>
        <v>0</v>
      </c>
      <c r="AR26" s="30">
        <f>AB26*LookUps!$G$14</f>
        <v>0</v>
      </c>
      <c r="AS26" s="30">
        <f>AC26*LookUps!$G$15*32150.7</f>
        <v>17682885000</v>
      </c>
      <c r="AT26" s="30">
        <f>AD26*LookUps!$G$16*1000</f>
        <v>0</v>
      </c>
      <c r="AU26" s="30">
        <f>AE26*LookUps!$G$17</f>
        <v>14400000000</v>
      </c>
      <c r="AV26" s="89">
        <f t="shared" si="4"/>
        <v>2.9127919302296248</v>
      </c>
      <c r="AW26" s="90">
        <f t="shared" si="5"/>
        <v>2.4776431358010102E-2</v>
      </c>
      <c r="AX26" s="89">
        <f t="shared" si="6"/>
        <v>2.8880154988716149</v>
      </c>
    </row>
    <row r="27" spans="2:50" x14ac:dyDescent="0.25">
      <c r="B27" s="56" t="s">
        <v>756</v>
      </c>
      <c r="C27" t="s">
        <v>672</v>
      </c>
      <c r="D27" t="s">
        <v>116</v>
      </c>
      <c r="E27" t="e" vm="91">
        <v>#VALUE!</v>
      </c>
      <c r="F27" s="56">
        <f t="shared" si="0"/>
        <v>2</v>
      </c>
      <c r="G27" t="str" cm="1">
        <f t="array" ref="G27">_FV(E27,"Abbreviation")</f>
        <v>BA</v>
      </c>
      <c r="H27" s="27" cm="1" vm="92">
        <f t="array" ref="H27">_FV(E27,"Population")</f>
        <v>3301000</v>
      </c>
      <c r="I27" s="27">
        <f>VLOOKUP(D27,Pop_Land!$B$2:$K$237,2,FALSE)</f>
        <v>3280819</v>
      </c>
      <c r="J27" s="82" cm="1" vm="93">
        <f t="array" ref="J27">IFERROR(_FV(E27,"Gross tertiary education enrollment (%)",TRUE),0.25)</f>
        <v>0.2334466</v>
      </c>
      <c r="K27" s="50">
        <f t="shared" si="3"/>
        <v>765896.04076540004</v>
      </c>
      <c r="L27" s="48">
        <f>VLOOKUP(D27,Pop_Land!$B$2:$K$237,7,FALSE)</f>
        <v>19691.119691119693</v>
      </c>
      <c r="M27" s="30" cm="1" vm="94">
        <f t="array" ref="M27">_FV(E27,"GDP")</f>
        <v>20047848434.548698</v>
      </c>
      <c r="N27" s="30">
        <f>IFERROR(VLOOKUP(D27,WorldBankGDP!$A$5:$G$271,7,FALSE),0)</f>
        <v>22571512867.281601</v>
      </c>
      <c r="O27" s="28">
        <f>IFERROR(VLOOKUP(D27,WorldBankGDP!$J$5:$O$200,6,FALSE),0)</f>
        <v>22419000000</v>
      </c>
      <c r="P27" s="28">
        <f t="shared" si="1"/>
        <v>5220459732.3564816</v>
      </c>
      <c r="Q27" s="44">
        <f>IFERROR(VLOOKUP(D27,'coal-proved-reserves'!$A$1:$D$88,4,FALSE),0)</f>
        <v>0</v>
      </c>
      <c r="R27" s="44">
        <f>IFERROR(VLOOKUP(D27,Oil!$B$3:$D$51,3,FALSE),0)</f>
        <v>0</v>
      </c>
      <c r="S27" s="50">
        <f>IFERROR(VLOOKUP(D27,Uranium!$B$2:$C$18,2,FALSE),0)</f>
        <v>0</v>
      </c>
      <c r="T27" s="57">
        <f>IFERROR(VLOOKUP(D27,'Nat Gas'!$C$2:$F$101,3,FALSE),0)</f>
        <v>0</v>
      </c>
      <c r="U27" s="27">
        <f>IFERROR(VLOOKUP(D27,Gold!$B$3:$J$126,6,FALSE),0)</f>
        <v>2.99</v>
      </c>
      <c r="V27" s="44">
        <f>IFERROR(VLOOKUP(D27,AgriLand!$D$2:$F$195,3,FALSE),0)</f>
        <v>5463499.984239025</v>
      </c>
      <c r="W27" s="48">
        <f t="shared" si="2"/>
        <v>7138816.618077578</v>
      </c>
      <c r="X27" s="56">
        <f>IFERROR(VLOOKUP(D27,'Rare Earth'!$C$21:$D$29,2,FALSE),0)</f>
        <v>0</v>
      </c>
      <c r="Y27" s="56">
        <f>IFERROR(VLOOKUP(D27,'Rare Earth'!$H$21:$I$33,2,FALSE),0)</f>
        <v>0</v>
      </c>
      <c r="Z27" s="56">
        <f>IFERROR(VLOOKUP(D27,'Rare Earth'!$C$34:$E$47,3,FALSE),0)</f>
        <v>0</v>
      </c>
      <c r="AA27" s="56">
        <f>IFERROR(VLOOKUP(D27,'Rare Earth'!$C$3:$D$15,2,FALSE),0)</f>
        <v>0</v>
      </c>
      <c r="AB27" s="56">
        <f>IFERROR(VLOOKUP(D27,'Iron Ore'!$H$2:$L$17,4,FALSE),0)</f>
        <v>0</v>
      </c>
      <c r="AC27" s="56">
        <f>IFERROR(VLOOKUP(D27,Silver!$B$1:$C$12,2,FALSE),0)</f>
        <v>0</v>
      </c>
      <c r="AD27" s="56">
        <f>IFERROR(VLOOKUP(D27,'Rare Earth'!$C$50:$E$63,3,FALSE),0)</f>
        <v>0</v>
      </c>
      <c r="AE27" s="56">
        <f>IFERROR(VLOOKUP(D27,'Rare Earth'!$H$3:$J$15,3,FALSE),0)</f>
        <v>0</v>
      </c>
      <c r="AF27" s="30">
        <f>K27*LookUps!$G$18</f>
        <v>9573700509.5675011</v>
      </c>
      <c r="AG27" s="28">
        <f>V27*LookUps!$G$8</f>
        <v>13658749960.597563</v>
      </c>
      <c r="AH27" s="28">
        <f>W27*LookUps!$G$9</f>
        <v>96374024344.047302</v>
      </c>
      <c r="AI27" s="28">
        <f>Q27*LookUps!$G$3</f>
        <v>0</v>
      </c>
      <c r="AJ27" s="28">
        <f>R27*LookUps!$G$4</f>
        <v>0</v>
      </c>
      <c r="AK27" s="28">
        <f>S27*LookUps!$G$5*(32150.7/16)</f>
        <v>0</v>
      </c>
      <c r="AL27" s="60">
        <f>T27*1000000*LookUps!$G$6</f>
        <v>0</v>
      </c>
      <c r="AM27" s="60">
        <f>U27*LookUps!$J$7</f>
        <v>9180471631.5</v>
      </c>
      <c r="AN27" s="83">
        <f>X27*LookUps!$G$10</f>
        <v>0</v>
      </c>
      <c r="AO27" s="52">
        <f>Y27*LookUps!$G$11</f>
        <v>0</v>
      </c>
      <c r="AP27" s="30">
        <f>Z27*LookUps!$G$12*2009</f>
        <v>0</v>
      </c>
      <c r="AQ27" s="30">
        <f>AA27*LookUps!$G$13</f>
        <v>0</v>
      </c>
      <c r="AR27" s="30">
        <f>AB27*LookUps!$G$14</f>
        <v>0</v>
      </c>
      <c r="AS27" s="30">
        <f>AC27*LookUps!$G$15*32150.7</f>
        <v>0</v>
      </c>
      <c r="AT27" s="30">
        <f>AD27*LookUps!$G$16*1000</f>
        <v>0</v>
      </c>
      <c r="AU27" s="30">
        <f>AE27*LookUps!$G$17</f>
        <v>0</v>
      </c>
      <c r="AV27" s="89">
        <f t="shared" si="4"/>
        <v>0.12878694644571237</v>
      </c>
      <c r="AW27" s="90">
        <f t="shared" si="5"/>
        <v>5.2204597323564812E-3</v>
      </c>
      <c r="AX27" s="89">
        <f t="shared" si="6"/>
        <v>0.12356648671335589</v>
      </c>
    </row>
    <row r="28" spans="2:50" x14ac:dyDescent="0.25">
      <c r="B28" s="56" t="s">
        <v>670</v>
      </c>
      <c r="C28" t="s">
        <v>670</v>
      </c>
      <c r="D28" t="s">
        <v>117</v>
      </c>
      <c r="E28" t="e" vm="95">
        <v>#VALUE!</v>
      </c>
      <c r="F28" s="56">
        <f t="shared" si="0"/>
        <v>3</v>
      </c>
      <c r="G28" t="str" cm="1">
        <f t="array" ref="G28">_FV(E28,"Abbreviation")</f>
        <v>BW</v>
      </c>
      <c r="H28" s="27" cm="1" vm="96">
        <f t="array" ref="H28">_FV(E28,"Population")</f>
        <v>2346179</v>
      </c>
      <c r="I28" s="27">
        <f>VLOOKUP(D28,Pop_Land!$B$2:$K$237,2,FALSE)</f>
        <v>2351627</v>
      </c>
      <c r="J28" s="82" cm="1" vm="97">
        <f t="array" ref="J28">IFERROR(_FV(E28,"Gross tertiary education enrollment (%)",TRUE),0.25)</f>
        <v>0.24859970000000001</v>
      </c>
      <c r="K28" s="50">
        <f t="shared" si="3"/>
        <v>584613.76671190001</v>
      </c>
      <c r="L28" s="48">
        <f>VLOOKUP(D28,Pop_Land!$B$2:$K$237,7,FALSE)</f>
        <v>218814.67181467183</v>
      </c>
      <c r="M28" s="30" cm="1" vm="98">
        <f t="array" ref="M28">_FV(E28,"GDP")</f>
        <v>18340510789.4272</v>
      </c>
      <c r="N28" s="30">
        <f>IFERROR(VLOOKUP(D28,WorldBankGDP!$A$5:$G$271,7,FALSE),0)</f>
        <v>17613846472.9916</v>
      </c>
      <c r="O28" s="28">
        <f>IFERROR(VLOOKUP(D28,WorldBankGDP!$J$5:$O$200,6,FALSE),0)</f>
        <v>17804000000</v>
      </c>
      <c r="P28" s="28">
        <f t="shared" si="1"/>
        <v>4429233355.6466694</v>
      </c>
      <c r="Q28" s="44">
        <f>IFERROR(VLOOKUP(D28,'coal-proved-reserves'!$A$1:$D$88,4,FALSE),0)</f>
        <v>0</v>
      </c>
      <c r="R28" s="44">
        <f>IFERROR(VLOOKUP(D28,Oil!$B$3:$D$51,3,FALSE),0)</f>
        <v>0</v>
      </c>
      <c r="S28" s="50">
        <f>IFERROR(VLOOKUP(D28,Uranium!$B$2:$C$18,2,FALSE),0)</f>
        <v>87200</v>
      </c>
      <c r="T28" s="57">
        <f>IFERROR(VLOOKUP(D28,'Nat Gas'!$C$2:$F$101,3,FALSE),0)</f>
        <v>0</v>
      </c>
      <c r="U28" s="27">
        <f>IFERROR(VLOOKUP(D28,Gold!$B$3:$J$126,6,FALSE),0)</f>
        <v>0</v>
      </c>
      <c r="V28" s="44">
        <f>IFERROR(VLOOKUP(D28,AgriLand!$D$2:$F$195,3,FALSE),0)</f>
        <v>63905405.333512433</v>
      </c>
      <c r="W28" s="48">
        <f t="shared" si="2"/>
        <v>76135984.627877533</v>
      </c>
      <c r="X28" s="56">
        <f>IFERROR(VLOOKUP(D28,'Rare Earth'!$C$21:$D$29,2,FALSE),0)</f>
        <v>0</v>
      </c>
      <c r="Y28" s="56">
        <f>IFERROR(VLOOKUP(D28,'Rare Earth'!$H$21:$I$33,2,FALSE),0)</f>
        <v>0</v>
      </c>
      <c r="Z28" s="56">
        <f>IFERROR(VLOOKUP(D28,'Rare Earth'!$C$34:$E$47,3,FALSE),0)</f>
        <v>0</v>
      </c>
      <c r="AA28" s="56">
        <f>IFERROR(VLOOKUP(D28,'Rare Earth'!$C$3:$D$15,2,FALSE),0)</f>
        <v>0</v>
      </c>
      <c r="AB28" s="56">
        <f>IFERROR(VLOOKUP(D28,'Iron Ore'!$H$2:$L$17,4,FALSE),0)</f>
        <v>0</v>
      </c>
      <c r="AC28" s="56">
        <f>IFERROR(VLOOKUP(D28,Silver!$B$1:$C$12,2,FALSE),0)</f>
        <v>0</v>
      </c>
      <c r="AD28" s="56">
        <f>IFERROR(VLOOKUP(D28,'Rare Earth'!$C$50:$E$63,3,FALSE),0)</f>
        <v>0</v>
      </c>
      <c r="AE28" s="56">
        <f>IFERROR(VLOOKUP(D28,'Rare Earth'!$H$3:$J$15,3,FALSE),0)</f>
        <v>0</v>
      </c>
      <c r="AF28" s="30">
        <f>K28*LookUps!$G$18</f>
        <v>7307672083.8987503</v>
      </c>
      <c r="AG28" s="28">
        <f>V28*LookUps!$G$8</f>
        <v>159763513333.7811</v>
      </c>
      <c r="AH28" s="28">
        <f>W28*LookUps!$G$9</f>
        <v>1027835792476.3467</v>
      </c>
      <c r="AI28" s="28">
        <f>Q28*LookUps!$G$3</f>
        <v>0</v>
      </c>
      <c r="AJ28" s="28">
        <f>R28*LookUps!$G$4</f>
        <v>0</v>
      </c>
      <c r="AK28" s="28">
        <f>S28*LookUps!$G$5*(32150.7/16)</f>
        <v>8761065750</v>
      </c>
      <c r="AL28" s="60">
        <f>T28*1000000*LookUps!$G$6</f>
        <v>0</v>
      </c>
      <c r="AM28" s="60">
        <f>U28*LookUps!$J$7</f>
        <v>0</v>
      </c>
      <c r="AN28" s="83">
        <f>X28*LookUps!$G$10</f>
        <v>0</v>
      </c>
      <c r="AO28" s="52">
        <f>Y28*LookUps!$G$11</f>
        <v>0</v>
      </c>
      <c r="AP28" s="30">
        <f>Z28*LookUps!$G$12*2009</f>
        <v>0</v>
      </c>
      <c r="AQ28" s="30">
        <f>AA28*LookUps!$G$13</f>
        <v>0</v>
      </c>
      <c r="AR28" s="30">
        <f>AB28*LookUps!$G$14</f>
        <v>0</v>
      </c>
      <c r="AS28" s="30">
        <f>AC28*LookUps!$G$15*32150.7</f>
        <v>0</v>
      </c>
      <c r="AT28" s="30">
        <f>AD28*LookUps!$G$16*1000</f>
        <v>0</v>
      </c>
      <c r="AU28" s="30">
        <f>AE28*LookUps!$G$17</f>
        <v>0</v>
      </c>
      <c r="AV28" s="89">
        <f t="shared" si="4"/>
        <v>1.2036680436440266</v>
      </c>
      <c r="AW28" s="90">
        <f t="shared" si="5"/>
        <v>4.4292333556466695E-3</v>
      </c>
      <c r="AX28" s="89">
        <f t="shared" si="6"/>
        <v>1.19923881028838</v>
      </c>
    </row>
    <row r="29" spans="2:50" x14ac:dyDescent="0.25">
      <c r="B29" s="56" t="s">
        <v>757</v>
      </c>
      <c r="C29" t="s">
        <v>938</v>
      </c>
      <c r="D29" t="s">
        <v>12</v>
      </c>
      <c r="E29" t="e" vm="99">
        <v>#VALUE!</v>
      </c>
      <c r="F29" s="56">
        <f t="shared" si="0"/>
        <v>4</v>
      </c>
      <c r="G29" t="str" cm="1">
        <f t="array" ref="G29">_FV(E29,"Abbreviation")</f>
        <v>BR</v>
      </c>
      <c r="H29" s="27" cm="1" vm="100">
        <f t="array" ref="H29">_FV(E29,"Population")</f>
        <v>212559417</v>
      </c>
      <c r="I29" s="27">
        <f>VLOOKUP(D29,Pop_Land!$B$2:$K$237,2,FALSE)</f>
        <v>212559417</v>
      </c>
      <c r="J29" s="82" cm="1" vm="101">
        <f t="array" ref="J29">IFERROR(_FV(E29,"Gross tertiary education enrollment (%)",TRUE),0.25)</f>
        <v>0.513436</v>
      </c>
      <c r="K29" s="50">
        <f t="shared" si="3"/>
        <v>109135656.826812</v>
      </c>
      <c r="L29" s="48">
        <f>VLOOKUP(D29,Pop_Land!$B$2:$K$237,7,FALSE)</f>
        <v>3227081.0810810812</v>
      </c>
      <c r="M29" s="30" cm="1" vm="102">
        <f t="array" ref="M29">_FV(E29,"GDP")</f>
        <v>1839758040765.6201</v>
      </c>
      <c r="N29" s="30">
        <f>IFERROR(VLOOKUP(D29,WorldBankGDP!$A$5:$G$271,7,FALSE),0)</f>
        <v>1608981220812.2</v>
      </c>
      <c r="O29" s="28">
        <f>IFERROR(VLOOKUP(D29,WorldBankGDP!$J$5:$O$200,6,FALSE),0)</f>
        <v>1608080000000</v>
      </c>
      <c r="P29" s="28">
        <f t="shared" si="1"/>
        <v>4589000000000</v>
      </c>
      <c r="Q29" s="44">
        <f>IFERROR(VLOOKUP(D29,'coal-proved-reserves'!$A$1:$D$88,4,FALSE),0)</f>
        <v>6596000000</v>
      </c>
      <c r="R29" s="44">
        <f>IFERROR(VLOOKUP(D29,Oil!$B$3:$D$51,3,FALSE),0)</f>
        <v>11625920418.013527</v>
      </c>
      <c r="S29" s="50">
        <f>IFERROR(VLOOKUP(D29,Uranium!$B$2:$C$18,2,FALSE),0)</f>
        <v>276800</v>
      </c>
      <c r="T29" s="57">
        <f>IFERROR(VLOOKUP(D29,'Nat Gas'!$C$2:$F$101,3,FALSE),0)</f>
        <v>16.172000000000001</v>
      </c>
      <c r="U29" s="27">
        <f>IFERROR(VLOOKUP(D29,Gold!$B$3:$J$126,6,FALSE),0)</f>
        <v>129.65</v>
      </c>
      <c r="V29" s="44">
        <f>IFERROR(VLOOKUP(D29,AgriLand!$D$2:$F$195,3,FALSE),0)</f>
        <v>585340262.35484362</v>
      </c>
      <c r="W29" s="48">
        <f t="shared" si="2"/>
        <v>1479991629.5370483</v>
      </c>
      <c r="X29" s="56">
        <f>IFERROR(VLOOKUP(D29,'Rare Earth'!$C$21:$D$29,2,FALSE),0)</f>
        <v>16000000</v>
      </c>
      <c r="Y29" s="56">
        <f>IFERROR(VLOOKUP(D29,'Rare Earth'!$H$21:$I$33,2,FALSE),0)</f>
        <v>0</v>
      </c>
      <c r="Z29" s="56">
        <f>IFERROR(VLOOKUP(D29,'Rare Earth'!$C$34:$E$47,3,FALSE),0)</f>
        <v>0</v>
      </c>
      <c r="AA29" s="56">
        <f>IFERROR(VLOOKUP(D29,'Rare Earth'!$C$3:$D$15,2,FALSE),0)</f>
        <v>95000</v>
      </c>
      <c r="AB29" s="56">
        <f>IFERROR(VLOOKUP(D29,'Iron Ore'!$H$2:$L$17,4,FALSE),0)</f>
        <v>34000000000</v>
      </c>
      <c r="AC29" s="56">
        <f>IFERROR(VLOOKUP(D29,Silver!$B$1:$C$12,2,FALSE),0)</f>
        <v>0</v>
      </c>
      <c r="AD29" s="56">
        <f>IFERROR(VLOOKUP(D29,'Rare Earth'!$C$50:$E$63,3,FALSE),0)</f>
        <v>43000000</v>
      </c>
      <c r="AE29" s="56">
        <f>IFERROR(VLOOKUP(D29,'Rare Earth'!$H$3:$J$15,3,FALSE),0)</f>
        <v>0</v>
      </c>
      <c r="AF29" s="30">
        <f>K29*LookUps!$G$18</f>
        <v>1364195710335.1499</v>
      </c>
      <c r="AG29" s="28">
        <f>V29*LookUps!$G$8</f>
        <v>1463350655887.1091</v>
      </c>
      <c r="AH29" s="28">
        <f>W29*LookUps!$G$9</f>
        <v>19979886998750.152</v>
      </c>
      <c r="AI29" s="28">
        <f>Q29*LookUps!$G$3</f>
        <v>989400000000</v>
      </c>
      <c r="AJ29" s="28">
        <f>R29*LookUps!$G$4</f>
        <v>1162592041801.3528</v>
      </c>
      <c r="AK29" s="28">
        <f>S29*LookUps!$G$5*(32150.7/16)</f>
        <v>27810355500</v>
      </c>
      <c r="AL29" s="60">
        <f>T29*1000000*LookUps!$G$6</f>
        <v>194064000000</v>
      </c>
      <c r="AM29" s="60">
        <f>U29*LookUps!$J$7</f>
        <v>398076303352.5</v>
      </c>
      <c r="AN29" s="83">
        <f>X29*LookUps!$G$10</f>
        <v>384000000000</v>
      </c>
      <c r="AO29" s="52">
        <f>Y29*LookUps!$G$11</f>
        <v>0</v>
      </c>
      <c r="AP29" s="30">
        <f>Z29*LookUps!$G$12*2009</f>
        <v>0</v>
      </c>
      <c r="AQ29" s="30">
        <f>AA29*LookUps!$G$13</f>
        <v>6289655172.4137936</v>
      </c>
      <c r="AR29" s="30">
        <f>AB29*LookUps!$G$14</f>
        <v>3400000000000</v>
      </c>
      <c r="AS29" s="30">
        <f>AC29*LookUps!$G$15*32150.7</f>
        <v>0</v>
      </c>
      <c r="AT29" s="30">
        <f>AD29*LookUps!$G$16*1000</f>
        <v>645000000000</v>
      </c>
      <c r="AU29" s="30">
        <f>AE29*LookUps!$G$17</f>
        <v>0</v>
      </c>
      <c r="AV29" s="89">
        <f t="shared" si="4"/>
        <v>30.014665720798675</v>
      </c>
      <c r="AW29" s="90">
        <f t="shared" si="5"/>
        <v>4.5890000000000004</v>
      </c>
      <c r="AX29" s="89">
        <f t="shared" si="6"/>
        <v>25.425665720798676</v>
      </c>
    </row>
    <row r="30" spans="2:50" x14ac:dyDescent="0.25">
      <c r="B30" s="56" t="s">
        <v>754</v>
      </c>
      <c r="C30" t="s">
        <v>671</v>
      </c>
      <c r="D30" t="s">
        <v>133</v>
      </c>
      <c r="E30" t="e" vm="103">
        <v>#VALUE!</v>
      </c>
      <c r="F30" s="56">
        <f t="shared" si="0"/>
        <v>0</v>
      </c>
      <c r="G30" t="str" cm="1">
        <f t="array" ref="G30">_FV(E30,"Abbreviation")</f>
        <v>BN</v>
      </c>
      <c r="H30" s="27" cm="1" vm="104">
        <f t="array" ref="H30">_FV(E30,"Population")</f>
        <v>433285</v>
      </c>
      <c r="I30" s="27">
        <f>VLOOKUP(D30,Pop_Land!$B$2:$K$237,2,FALSE)</f>
        <v>437479</v>
      </c>
      <c r="J30" s="82" cm="1" vm="105">
        <f t="array" ref="J30">IFERROR(_FV(E30,"Gross tertiary education enrollment (%)",TRUE),0.25)</f>
        <v>0.31392579999999998</v>
      </c>
      <c r="K30" s="50">
        <f t="shared" si="3"/>
        <v>137335.94505819998</v>
      </c>
      <c r="L30" s="48">
        <f>VLOOKUP(D30,Pop_Land!$B$2:$K$237,7,FALSE)</f>
        <v>2034.7490347490348</v>
      </c>
      <c r="M30" s="30" cm="1" vm="106">
        <f t="array" ref="M30">_FV(E30,"GDP")</f>
        <v>13469422941.391899</v>
      </c>
      <c r="N30" s="30">
        <f>IFERROR(VLOOKUP(D30,WorldBankGDP!$A$5:$G$271,7,FALSE),0)</f>
        <v>14006569575.68</v>
      </c>
      <c r="O30" s="28">
        <f>IFERROR(VLOOKUP(D30,WorldBankGDP!$J$5:$O$200,6,FALSE),0)</f>
        <v>19915000000</v>
      </c>
      <c r="P30" s="28">
        <f t="shared" si="1"/>
        <v>339429458.12307584</v>
      </c>
      <c r="Q30" s="44">
        <f>IFERROR(VLOOKUP(D30,'coal-proved-reserves'!$A$1:$D$88,4,FALSE),0)</f>
        <v>0</v>
      </c>
      <c r="R30" s="44">
        <f>IFERROR(VLOOKUP(D30,Oil!$B$3:$D$51,3,FALSE),0)</f>
        <v>1072410923.2438773</v>
      </c>
      <c r="S30" s="50">
        <f>IFERROR(VLOOKUP(D30,Uranium!$B$2:$C$18,2,FALSE),0)</f>
        <v>0</v>
      </c>
      <c r="T30" s="57">
        <f>IFERROR(VLOOKUP(D30,'Nat Gas'!$C$2:$F$101,3,FALSE),0)</f>
        <v>13.8</v>
      </c>
      <c r="U30" s="27">
        <f>IFERROR(VLOOKUP(D30,Gold!$B$3:$J$126,6,FALSE),0)</f>
        <v>0</v>
      </c>
      <c r="V30" s="44">
        <f>IFERROR(VLOOKUP(D30,AgriLand!$D$2:$F$195,3,FALSE),0)</f>
        <v>35583.174931271809</v>
      </c>
      <c r="W30" s="48">
        <f t="shared" si="2"/>
        <v>1266656.2073081105</v>
      </c>
      <c r="X30" s="56">
        <f>IFERROR(VLOOKUP(D30,'Rare Earth'!$C$21:$D$29,2,FALSE),0)</f>
        <v>0</v>
      </c>
      <c r="Y30" s="56">
        <f>IFERROR(VLOOKUP(D30,'Rare Earth'!$H$21:$I$33,2,FALSE),0)</f>
        <v>0</v>
      </c>
      <c r="Z30" s="56">
        <f>IFERROR(VLOOKUP(D30,'Rare Earth'!$C$34:$E$47,3,FALSE),0)</f>
        <v>0</v>
      </c>
      <c r="AA30" s="56">
        <f>IFERROR(VLOOKUP(D30,'Rare Earth'!$C$3:$D$15,2,FALSE),0)</f>
        <v>0</v>
      </c>
      <c r="AB30" s="56">
        <f>IFERROR(VLOOKUP(D30,'Iron Ore'!$H$2:$L$17,4,FALSE),0)</f>
        <v>0</v>
      </c>
      <c r="AC30" s="56">
        <f>IFERROR(VLOOKUP(D30,Silver!$B$1:$C$12,2,FALSE),0)</f>
        <v>0</v>
      </c>
      <c r="AD30" s="56">
        <f>IFERROR(VLOOKUP(D30,'Rare Earth'!$C$50:$E$63,3,FALSE),0)</f>
        <v>0</v>
      </c>
      <c r="AE30" s="56">
        <f>IFERROR(VLOOKUP(D30,'Rare Earth'!$H$3:$J$15,3,FALSE),0)</f>
        <v>0</v>
      </c>
      <c r="AF30" s="30">
        <f>K30*LookUps!$G$18</f>
        <v>1716699313.2274997</v>
      </c>
      <c r="AG30" s="28">
        <f>V30*LookUps!$G$8</f>
        <v>88957937.328179523</v>
      </c>
      <c r="AH30" s="28">
        <f>W30*LookUps!$G$9</f>
        <v>17099858798.659492</v>
      </c>
      <c r="AI30" s="28">
        <f>Q30*LookUps!$G$3</f>
        <v>0</v>
      </c>
      <c r="AJ30" s="28">
        <f>R30*LookUps!$G$4</f>
        <v>107241092324.38773</v>
      </c>
      <c r="AK30" s="28">
        <f>S30*LookUps!$G$5*(32150.7/16)</f>
        <v>0</v>
      </c>
      <c r="AL30" s="60">
        <f>T30*1000000*LookUps!$G$6</f>
        <v>165600000000</v>
      </c>
      <c r="AM30" s="60">
        <f>U30*LookUps!$J$7</f>
        <v>0</v>
      </c>
      <c r="AN30" s="83">
        <f>X30*LookUps!$G$10</f>
        <v>0</v>
      </c>
      <c r="AO30" s="52">
        <f>Y30*LookUps!$G$11</f>
        <v>0</v>
      </c>
      <c r="AP30" s="30">
        <f>Z30*LookUps!$G$12*2009</f>
        <v>0</v>
      </c>
      <c r="AQ30" s="30">
        <f>AA30*LookUps!$G$13</f>
        <v>0</v>
      </c>
      <c r="AR30" s="30">
        <f>AB30*LookUps!$G$14</f>
        <v>0</v>
      </c>
      <c r="AS30" s="30">
        <f>AC30*LookUps!$G$15*32150.7</f>
        <v>0</v>
      </c>
      <c r="AT30" s="30">
        <f>AD30*LookUps!$G$16*1000</f>
        <v>0</v>
      </c>
      <c r="AU30" s="30">
        <f>AE30*LookUps!$G$17</f>
        <v>0</v>
      </c>
      <c r="AV30" s="89">
        <f t="shared" si="4"/>
        <v>0.29174660837360289</v>
      </c>
      <c r="AW30" s="90">
        <f t="shared" si="5"/>
        <v>3.3942945812307586E-4</v>
      </c>
      <c r="AX30" s="89">
        <f t="shared" si="6"/>
        <v>0.29140717891547979</v>
      </c>
    </row>
    <row r="31" spans="2:50" x14ac:dyDescent="0.25">
      <c r="B31" s="56" t="s">
        <v>756</v>
      </c>
      <c r="C31" t="s">
        <v>672</v>
      </c>
      <c r="D31" t="s">
        <v>78</v>
      </c>
      <c r="E31" t="e" vm="107">
        <v>#VALUE!</v>
      </c>
      <c r="F31" s="56">
        <f t="shared" si="0"/>
        <v>2</v>
      </c>
      <c r="G31" t="str" cm="1">
        <f t="array" ref="G31">_FV(E31,"Abbreviation")</f>
        <v>BG</v>
      </c>
      <c r="H31" s="27" cm="1" vm="108">
        <f t="array" ref="H31">_FV(E31,"Population")</f>
        <v>6975761</v>
      </c>
      <c r="I31" s="27">
        <f>VLOOKUP(D31,Pop_Land!$B$2:$K$237,2,FALSE)</f>
        <v>6948445</v>
      </c>
      <c r="J31" s="82" cm="1" vm="109">
        <f t="array" ref="J31">IFERROR(_FV(E31,"Gross tertiary education enrollment (%)",TRUE),0.25)</f>
        <v>0.71030660000000001</v>
      </c>
      <c r="K31" s="50">
        <f t="shared" si="3"/>
        <v>4935526.3432370005</v>
      </c>
      <c r="L31" s="48">
        <f>VLOOKUP(D31,Pop_Land!$B$2:$K$237,7,FALSE)</f>
        <v>41915.057915057914</v>
      </c>
      <c r="M31" s="30" cm="1" vm="110">
        <f t="array" ref="M31">_FV(E31,"GDP")</f>
        <v>86000000000</v>
      </c>
      <c r="N31" s="30">
        <f>IFERROR(VLOOKUP(D31,WorldBankGDP!$A$5:$G$271,7,FALSE),0)</f>
        <v>80271119426.107605</v>
      </c>
      <c r="O31" s="28">
        <f>IFERROR(VLOOKUP(D31,WorldBankGDP!$J$5:$O$200,6,FALSE),0)</f>
        <v>80327000000</v>
      </c>
      <c r="P31" s="28">
        <f t="shared" si="1"/>
        <v>22123500000</v>
      </c>
      <c r="Q31" s="44">
        <f>IFERROR(VLOOKUP(D31,'coal-proved-reserves'!$A$1:$D$88,4,FALSE),0)</f>
        <v>2366000000</v>
      </c>
      <c r="R31" s="44">
        <f>IFERROR(VLOOKUP(D31,Oil!$B$3:$D$51,3,FALSE),0)</f>
        <v>0</v>
      </c>
      <c r="S31" s="50">
        <f>IFERROR(VLOOKUP(D31,Uranium!$B$2:$C$18,2,FALSE),0)</f>
        <v>0</v>
      </c>
      <c r="T31" s="57">
        <f>IFERROR(VLOOKUP(D31,'Nat Gas'!$C$2:$F$101,3,FALSE),0)</f>
        <v>0.2</v>
      </c>
      <c r="U31" s="27">
        <f>IFERROR(VLOOKUP(D31,Gold!$B$3:$J$126,6,FALSE),0)</f>
        <v>40.83</v>
      </c>
      <c r="V31" s="44">
        <f>IFERROR(VLOOKUP(D31,AgriLand!$D$2:$F$195,3,FALSE),0)</f>
        <v>12429400.687798414</v>
      </c>
      <c r="W31" s="48">
        <f t="shared" si="2"/>
        <v>14396236.377838649</v>
      </c>
      <c r="X31" s="56">
        <f>IFERROR(VLOOKUP(D31,'Rare Earth'!$C$21:$D$29,2,FALSE),0)</f>
        <v>0</v>
      </c>
      <c r="Y31" s="56">
        <f>IFERROR(VLOOKUP(D31,'Rare Earth'!$H$21:$I$33,2,FALSE),0)</f>
        <v>0</v>
      </c>
      <c r="Z31" s="56">
        <f>IFERROR(VLOOKUP(D31,'Rare Earth'!$C$34:$E$47,3,FALSE),0)</f>
        <v>0</v>
      </c>
      <c r="AA31" s="56">
        <f>IFERROR(VLOOKUP(D31,'Rare Earth'!$C$3:$D$15,2,FALSE),0)</f>
        <v>0</v>
      </c>
      <c r="AB31" s="56">
        <f>IFERROR(VLOOKUP(D31,'Iron Ore'!$H$2:$L$17,4,FALSE),0)</f>
        <v>0</v>
      </c>
      <c r="AC31" s="56">
        <f>IFERROR(VLOOKUP(D31,Silver!$B$1:$C$12,2,FALSE),0)</f>
        <v>0</v>
      </c>
      <c r="AD31" s="56">
        <f>IFERROR(VLOOKUP(D31,'Rare Earth'!$C$50:$E$63,3,FALSE),0)</f>
        <v>0</v>
      </c>
      <c r="AE31" s="56">
        <f>IFERROR(VLOOKUP(D31,'Rare Earth'!$H$3:$J$15,3,FALSE),0)</f>
        <v>0</v>
      </c>
      <c r="AF31" s="30">
        <f>K31*LookUps!$G$18</f>
        <v>61694079290.462509</v>
      </c>
      <c r="AG31" s="28">
        <f>V31*LookUps!$G$8</f>
        <v>31073501719.496037</v>
      </c>
      <c r="AH31" s="28">
        <f>W31*LookUps!$G$9</f>
        <v>194349191100.82175</v>
      </c>
      <c r="AI31" s="28">
        <f>Q31*LookUps!$G$3</f>
        <v>354900000000</v>
      </c>
      <c r="AJ31" s="28">
        <f>R31*LookUps!$G$4</f>
        <v>0</v>
      </c>
      <c r="AK31" s="28">
        <f>S31*LookUps!$G$5*(32150.7/16)</f>
        <v>0</v>
      </c>
      <c r="AL31" s="60">
        <f>T31*1000000*LookUps!$G$6</f>
        <v>2400000000</v>
      </c>
      <c r="AM31" s="60">
        <f>U31*LookUps!$J$7</f>
        <v>125364099235.5</v>
      </c>
      <c r="AN31" s="83">
        <f>X31*LookUps!$G$10</f>
        <v>0</v>
      </c>
      <c r="AO31" s="52">
        <f>Y31*LookUps!$G$11</f>
        <v>0</v>
      </c>
      <c r="AP31" s="30">
        <f>Z31*LookUps!$G$12*2009</f>
        <v>0</v>
      </c>
      <c r="AQ31" s="30">
        <f>AA31*LookUps!$G$13</f>
        <v>0</v>
      </c>
      <c r="AR31" s="30">
        <f>AB31*LookUps!$G$14</f>
        <v>0</v>
      </c>
      <c r="AS31" s="30">
        <f>AC31*LookUps!$G$15*32150.7</f>
        <v>0</v>
      </c>
      <c r="AT31" s="30">
        <f>AD31*LookUps!$G$16*1000</f>
        <v>0</v>
      </c>
      <c r="AU31" s="30">
        <f>AE31*LookUps!$G$17</f>
        <v>0</v>
      </c>
      <c r="AV31" s="89">
        <f t="shared" si="4"/>
        <v>0.76978087134628026</v>
      </c>
      <c r="AW31" s="90">
        <f t="shared" si="5"/>
        <v>2.2123500000000001E-2</v>
      </c>
      <c r="AX31" s="89">
        <f t="shared" si="6"/>
        <v>0.7476573713462803</v>
      </c>
    </row>
    <row r="32" spans="2:50" x14ac:dyDescent="0.25">
      <c r="B32" s="56" t="s">
        <v>670</v>
      </c>
      <c r="C32" t="s">
        <v>670</v>
      </c>
      <c r="D32" t="s">
        <v>130</v>
      </c>
      <c r="E32" t="e" vm="111">
        <v>#VALUE!</v>
      </c>
      <c r="F32" s="56">
        <f t="shared" si="0"/>
        <v>3</v>
      </c>
      <c r="G32" t="str" cm="1">
        <f t="array" ref="G32">_FV(E32,"Abbreviation")</f>
        <v>BF</v>
      </c>
      <c r="H32" s="27" cm="1" vm="112">
        <f t="array" ref="H32">_FV(E32,"Population")</f>
        <v>20321378</v>
      </c>
      <c r="I32" s="27">
        <f>VLOOKUP(D32,Pop_Land!$B$2:$K$237,2,FALSE)</f>
        <v>20903273</v>
      </c>
      <c r="J32" s="82" cm="1" vm="113">
        <f t="array" ref="J32">IFERROR(_FV(E32,"Gross tertiary education enrollment (%)",TRUE),0.25)</f>
        <v>6.5018699999999999E-2</v>
      </c>
      <c r="K32" s="50">
        <f t="shared" si="3"/>
        <v>1359103.6362051</v>
      </c>
      <c r="L32" s="48">
        <f>VLOOKUP(D32,Pop_Land!$B$2:$K$237,7,FALSE)</f>
        <v>105637.06563706564</v>
      </c>
      <c r="M32" s="30" cm="1" vm="114">
        <f t="array" ref="M32">_FV(E32,"GDP")</f>
        <v>15745810234.6602</v>
      </c>
      <c r="N32" s="30">
        <f>IFERROR(VLOOKUP(D32,WorldBankGDP!$A$5:$G$271,7,FALSE),0)</f>
        <v>19737615114.3661</v>
      </c>
      <c r="O32" s="28">
        <f>IFERROR(VLOOKUP(D32,WorldBankGDP!$J$5:$O$200,6,FALSE),0)</f>
        <v>19095000000</v>
      </c>
      <c r="P32" s="28">
        <f t="shared" si="1"/>
        <v>3736480768.684866</v>
      </c>
      <c r="Q32" s="44">
        <f>IFERROR(VLOOKUP(D32,'coal-proved-reserves'!$A$1:$D$88,4,FALSE),0)</f>
        <v>0</v>
      </c>
      <c r="R32" s="44">
        <f>IFERROR(VLOOKUP(D32,Oil!$B$3:$D$51,3,FALSE),0)</f>
        <v>0</v>
      </c>
      <c r="S32" s="50">
        <f>IFERROR(VLOOKUP(D32,Uranium!$B$2:$C$18,2,FALSE),0)</f>
        <v>0</v>
      </c>
      <c r="T32" s="57">
        <f>IFERROR(VLOOKUP(D32,'Nat Gas'!$C$2:$F$101,3,FALSE),0)</f>
        <v>0</v>
      </c>
      <c r="U32" s="27">
        <f>IFERROR(VLOOKUP(D32,Gold!$B$3:$J$126,6,FALSE),0)</f>
        <v>0</v>
      </c>
      <c r="V32" s="44">
        <f>IFERROR(VLOOKUP(D32,AgriLand!$D$2:$F$195,3,FALSE),0)</f>
        <v>29899751.157527007</v>
      </c>
      <c r="W32" s="48">
        <f t="shared" si="2"/>
        <v>37707970.850194998</v>
      </c>
      <c r="X32" s="56">
        <f>IFERROR(VLOOKUP(D32,'Rare Earth'!$C$21:$D$29,2,FALSE),0)</f>
        <v>0</v>
      </c>
      <c r="Y32" s="56">
        <f>IFERROR(VLOOKUP(D32,'Rare Earth'!$H$21:$I$33,2,FALSE),0)</f>
        <v>0</v>
      </c>
      <c r="Z32" s="56">
        <f>IFERROR(VLOOKUP(D32,'Rare Earth'!$C$34:$E$47,3,FALSE),0)</f>
        <v>0</v>
      </c>
      <c r="AA32" s="56">
        <f>IFERROR(VLOOKUP(D32,'Rare Earth'!$C$3:$D$15,2,FALSE),0)</f>
        <v>0</v>
      </c>
      <c r="AB32" s="56">
        <f>IFERROR(VLOOKUP(D32,'Iron Ore'!$H$2:$L$17,4,FALSE),0)</f>
        <v>0</v>
      </c>
      <c r="AC32" s="56">
        <f>IFERROR(VLOOKUP(D32,Silver!$B$1:$C$12,2,FALSE),0)</f>
        <v>0</v>
      </c>
      <c r="AD32" s="56">
        <f>IFERROR(VLOOKUP(D32,'Rare Earth'!$C$50:$E$63,3,FALSE),0)</f>
        <v>0</v>
      </c>
      <c r="AE32" s="56">
        <f>IFERROR(VLOOKUP(D32,'Rare Earth'!$H$3:$J$15,3,FALSE),0)</f>
        <v>0</v>
      </c>
      <c r="AF32" s="30">
        <f>K32*LookUps!$G$18</f>
        <v>16988795452.563749</v>
      </c>
      <c r="AG32" s="28">
        <f>V32*LookUps!$G$8</f>
        <v>74749377893.81752</v>
      </c>
      <c r="AH32" s="28">
        <f>W32*LookUps!$G$9</f>
        <v>509057606477.63245</v>
      </c>
      <c r="AI32" s="28">
        <f>Q32*LookUps!$G$3</f>
        <v>0</v>
      </c>
      <c r="AJ32" s="28">
        <f>R32*LookUps!$G$4</f>
        <v>0</v>
      </c>
      <c r="AK32" s="28">
        <f>S32*LookUps!$G$5*(32150.7/16)</f>
        <v>0</v>
      </c>
      <c r="AL32" s="60">
        <f>T32*1000000*LookUps!$G$6</f>
        <v>0</v>
      </c>
      <c r="AM32" s="60">
        <f>U32*LookUps!$J$7</f>
        <v>0</v>
      </c>
      <c r="AN32" s="83">
        <f>X32*LookUps!$G$10</f>
        <v>0</v>
      </c>
      <c r="AO32" s="52">
        <f>Y32*LookUps!$G$11</f>
        <v>0</v>
      </c>
      <c r="AP32" s="30">
        <f>Z32*LookUps!$G$12*2009</f>
        <v>0</v>
      </c>
      <c r="AQ32" s="30">
        <f>AA32*LookUps!$G$13</f>
        <v>0</v>
      </c>
      <c r="AR32" s="30">
        <f>AB32*LookUps!$G$14</f>
        <v>0</v>
      </c>
      <c r="AS32" s="30">
        <f>AC32*LookUps!$G$15*32150.7</f>
        <v>0</v>
      </c>
      <c r="AT32" s="30">
        <f>AD32*LookUps!$G$16*1000</f>
        <v>0</v>
      </c>
      <c r="AU32" s="30">
        <f>AE32*LookUps!$G$17</f>
        <v>0</v>
      </c>
      <c r="AV32" s="89">
        <f t="shared" si="4"/>
        <v>0.60079577982401366</v>
      </c>
      <c r="AW32" s="90">
        <f t="shared" si="5"/>
        <v>3.7364807686848661E-3</v>
      </c>
      <c r="AX32" s="89">
        <f t="shared" si="6"/>
        <v>0.59705929905532884</v>
      </c>
    </row>
    <row r="33" spans="2:50" x14ac:dyDescent="0.25">
      <c r="B33" s="56" t="s">
        <v>670</v>
      </c>
      <c r="C33" t="s">
        <v>670</v>
      </c>
      <c r="D33" t="s">
        <v>160</v>
      </c>
      <c r="E33" t="e" vm="115">
        <v>#VALUE!</v>
      </c>
      <c r="F33" s="56">
        <f t="shared" si="0"/>
        <v>3</v>
      </c>
      <c r="G33" t="str" cm="1">
        <f t="array" ref="G33">_FV(E33,"Abbreviation")</f>
        <v>BI</v>
      </c>
      <c r="H33" s="27" cm="1" vm="116">
        <f t="array" ref="H33">_FV(E33,"Population")</f>
        <v>11530580</v>
      </c>
      <c r="I33" s="27">
        <f>VLOOKUP(D33,Pop_Land!$B$2:$K$237,2,FALSE)</f>
        <v>11890784</v>
      </c>
      <c r="J33" s="82" cm="1" vm="117">
        <f t="array" ref="J33">IFERROR(_FV(E33,"Gross tertiary education enrollment (%)",TRUE),0.25)</f>
        <v>6.0501600000000003E-2</v>
      </c>
      <c r="K33" s="50">
        <f t="shared" si="3"/>
        <v>719411.45725440001</v>
      </c>
      <c r="L33" s="48">
        <f>VLOOKUP(D33,Pop_Land!$B$2:$K$237,7,FALSE)</f>
        <v>9915.057915057916</v>
      </c>
      <c r="M33" s="30" cm="1" vm="118">
        <f t="array" ref="M33">_FV(E33,"GDP")</f>
        <v>3012334881.6405702</v>
      </c>
      <c r="N33" s="30">
        <f>IFERROR(VLOOKUP(D33,WorldBankGDP!$A$5:$G$271,7,FALSE),0)</f>
        <v>2902029385.8259201</v>
      </c>
      <c r="O33" s="28">
        <f>IFERROR(VLOOKUP(D33,WorldBankGDP!$J$5:$O$200,6,FALSE),0)</f>
        <v>3329000000</v>
      </c>
      <c r="P33" s="28">
        <f t="shared" si="1"/>
        <v>480768647.10983497</v>
      </c>
      <c r="Q33" s="44">
        <f>IFERROR(VLOOKUP(D33,'coal-proved-reserves'!$A$1:$D$88,4,FALSE),0)</f>
        <v>0</v>
      </c>
      <c r="R33" s="44">
        <f>IFERROR(VLOOKUP(D33,Oil!$B$3:$D$51,3,FALSE),0)</f>
        <v>0</v>
      </c>
      <c r="S33" s="50">
        <f>IFERROR(VLOOKUP(D33,Uranium!$B$2:$C$18,2,FALSE),0)</f>
        <v>0</v>
      </c>
      <c r="T33" s="57">
        <f>IFERROR(VLOOKUP(D33,'Nat Gas'!$C$2:$F$101,3,FALSE),0)</f>
        <v>0</v>
      </c>
      <c r="U33" s="27">
        <f>IFERROR(VLOOKUP(D33,Gold!$B$3:$J$126,6,FALSE),0)</f>
        <v>0.03</v>
      </c>
      <c r="V33" s="44">
        <f>IFERROR(VLOOKUP(D33,AgriLand!$D$2:$F$195,3,FALSE),0)</f>
        <v>5023652.4052274711</v>
      </c>
      <c r="W33" s="48">
        <f t="shared" si="2"/>
        <v>1321984.6604095954</v>
      </c>
      <c r="X33" s="56">
        <f>IFERROR(VLOOKUP(D33,'Rare Earth'!$C$21:$D$29,2,FALSE),0)</f>
        <v>0</v>
      </c>
      <c r="Y33" s="56">
        <f>IFERROR(VLOOKUP(D33,'Rare Earth'!$H$21:$I$33,2,FALSE),0)</f>
        <v>0</v>
      </c>
      <c r="Z33" s="56">
        <f>IFERROR(VLOOKUP(D33,'Rare Earth'!$C$34:$E$47,3,FALSE),0)</f>
        <v>0</v>
      </c>
      <c r="AA33" s="56">
        <f>IFERROR(VLOOKUP(D33,'Rare Earth'!$C$3:$D$15,2,FALSE),0)</f>
        <v>0</v>
      </c>
      <c r="AB33" s="56">
        <f>IFERROR(VLOOKUP(D33,'Iron Ore'!$H$2:$L$17,4,FALSE),0)</f>
        <v>0</v>
      </c>
      <c r="AC33" s="56">
        <f>IFERROR(VLOOKUP(D33,Silver!$B$1:$C$12,2,FALSE),0)</f>
        <v>0</v>
      </c>
      <c r="AD33" s="56">
        <f>IFERROR(VLOOKUP(D33,'Rare Earth'!$C$50:$E$63,3,FALSE),0)</f>
        <v>0</v>
      </c>
      <c r="AE33" s="56">
        <f>IFERROR(VLOOKUP(D33,'Rare Earth'!$H$3:$J$15,3,FALSE),0)</f>
        <v>0</v>
      </c>
      <c r="AF33" s="30">
        <f>K33*LookUps!$G$18</f>
        <v>8992643215.6800003</v>
      </c>
      <c r="AG33" s="28">
        <f>V33*LookUps!$G$8</f>
        <v>12559131013.068678</v>
      </c>
      <c r="AH33" s="28">
        <f>W33*LookUps!$G$9</f>
        <v>17846792915.529537</v>
      </c>
      <c r="AI33" s="28">
        <f>Q33*LookUps!$G$3</f>
        <v>0</v>
      </c>
      <c r="AJ33" s="28">
        <f>R33*LookUps!$G$4</f>
        <v>0</v>
      </c>
      <c r="AK33" s="28">
        <f>S33*LookUps!$G$5*(32150.7/16)</f>
        <v>0</v>
      </c>
      <c r="AL33" s="60">
        <f>T33*1000000*LookUps!$G$6</f>
        <v>0</v>
      </c>
      <c r="AM33" s="60">
        <f>U33*LookUps!$J$7</f>
        <v>92111755.5</v>
      </c>
      <c r="AN33" s="83">
        <f>X33*LookUps!$G$10</f>
        <v>0</v>
      </c>
      <c r="AO33" s="52">
        <f>Y33*LookUps!$G$11</f>
        <v>0</v>
      </c>
      <c r="AP33" s="30">
        <f>Z33*LookUps!$G$12*2009</f>
        <v>0</v>
      </c>
      <c r="AQ33" s="30">
        <f>AA33*LookUps!$G$13</f>
        <v>0</v>
      </c>
      <c r="AR33" s="30">
        <f>AB33*LookUps!$G$14</f>
        <v>0</v>
      </c>
      <c r="AS33" s="30">
        <f>AC33*LookUps!$G$15*32150.7</f>
        <v>0</v>
      </c>
      <c r="AT33" s="30">
        <f>AD33*LookUps!$G$16*1000</f>
        <v>0</v>
      </c>
      <c r="AU33" s="30">
        <f>AE33*LookUps!$G$17</f>
        <v>0</v>
      </c>
      <c r="AV33" s="89">
        <f t="shared" si="4"/>
        <v>3.9490678899778212E-2</v>
      </c>
      <c r="AW33" s="90">
        <f t="shared" si="5"/>
        <v>4.8076864710983497E-4</v>
      </c>
      <c r="AX33" s="89">
        <f t="shared" si="6"/>
        <v>3.9009910252668374E-2</v>
      </c>
    </row>
    <row r="34" spans="2:50" x14ac:dyDescent="0.25">
      <c r="B34" s="56" t="s">
        <v>675</v>
      </c>
      <c r="C34" t="s">
        <v>675</v>
      </c>
      <c r="D34" t="s">
        <v>169</v>
      </c>
      <c r="E34" t="e" vm="119">
        <v>#VALUE!</v>
      </c>
      <c r="F34" s="56">
        <f t="shared" si="0"/>
        <v>5</v>
      </c>
      <c r="G34" t="str" cm="1">
        <f t="array" ref="G34">_FV(E34,"Abbreviation")</f>
        <v>CV</v>
      </c>
      <c r="H34" s="27" cm="1" vm="120">
        <f t="array" ref="H34">_FV(E34,"Population")</f>
        <v>483628</v>
      </c>
      <c r="I34" s="27">
        <f>VLOOKUP(D34,Pop_Land!$B$2:$K$237,2,FALSE)</f>
        <v>555987</v>
      </c>
      <c r="J34" s="82" cm="1" vm="121">
        <f t="array" ref="J34">IFERROR(_FV(E34,"Gross tertiary education enrollment (%)",TRUE),0.25)</f>
        <v>0.23616510000000002</v>
      </c>
      <c r="K34" s="50">
        <f t="shared" si="3"/>
        <v>131304.7254537</v>
      </c>
      <c r="L34" s="48">
        <f>VLOOKUP(D34,Pop_Land!$B$2:$K$237,7,FALSE)</f>
        <v>1555.984555984556</v>
      </c>
      <c r="M34" s="30" cm="1" vm="122">
        <f t="array" ref="M34">_FV(E34,"GDP")</f>
        <v>1981845740.7061501</v>
      </c>
      <c r="N34" s="30">
        <f>IFERROR(VLOOKUP(D34,WorldBankGDP!$A$5:$G$271,7,FALSE),0)</f>
        <v>1936174043.45293</v>
      </c>
      <c r="O34" s="28">
        <f>IFERROR(VLOOKUP(D34,WorldBankGDP!$J$5:$O$200,6,FALSE),0)</f>
        <v>1947000000</v>
      </c>
      <c r="P34" s="28">
        <f t="shared" si="1"/>
        <v>0</v>
      </c>
      <c r="Q34" s="44">
        <f>IFERROR(VLOOKUP(D34,'coal-proved-reserves'!$A$1:$D$88,4,FALSE),0)</f>
        <v>0</v>
      </c>
      <c r="R34" s="44">
        <f>IFERROR(VLOOKUP(D34,Oil!$B$3:$D$51,3,FALSE),0)</f>
        <v>0</v>
      </c>
      <c r="S34" s="50">
        <f>IFERROR(VLOOKUP(D34,Uranium!$B$2:$C$18,2,FALSE),0)</f>
        <v>0</v>
      </c>
      <c r="T34" s="57">
        <f>IFERROR(VLOOKUP(D34,'Nat Gas'!$C$2:$F$101,3,FALSE),0)</f>
        <v>0</v>
      </c>
      <c r="U34" s="27">
        <f>IFERROR(VLOOKUP(D34,Gold!$B$3:$J$126,6,FALSE),0)</f>
        <v>0</v>
      </c>
      <c r="V34" s="44">
        <f>IFERROR(VLOOKUP(D34,AgriLand!$D$2:$F$195,3,FALSE),0)</f>
        <v>195213.25135906064</v>
      </c>
      <c r="W34" s="48">
        <f t="shared" si="2"/>
        <v>800616.8644710551</v>
      </c>
      <c r="X34" s="56">
        <f>IFERROR(VLOOKUP(D34,'Rare Earth'!$C$21:$D$29,2,FALSE),0)</f>
        <v>0</v>
      </c>
      <c r="Y34" s="56">
        <f>IFERROR(VLOOKUP(D34,'Rare Earth'!$H$21:$I$33,2,FALSE),0)</f>
        <v>0</v>
      </c>
      <c r="Z34" s="56">
        <f>IFERROR(VLOOKUP(D34,'Rare Earth'!$C$34:$E$47,3,FALSE),0)</f>
        <v>0</v>
      </c>
      <c r="AA34" s="56">
        <f>IFERROR(VLOOKUP(D34,'Rare Earth'!$C$3:$D$15,2,FALSE),0)</f>
        <v>0</v>
      </c>
      <c r="AB34" s="56">
        <f>IFERROR(VLOOKUP(D34,'Iron Ore'!$H$2:$L$17,4,FALSE),0)</f>
        <v>0</v>
      </c>
      <c r="AC34" s="56">
        <f>IFERROR(VLOOKUP(D34,Silver!$B$1:$C$12,2,FALSE),0)</f>
        <v>0</v>
      </c>
      <c r="AD34" s="56">
        <f>IFERROR(VLOOKUP(D34,'Rare Earth'!$C$50:$E$63,3,FALSE),0)</f>
        <v>0</v>
      </c>
      <c r="AE34" s="56">
        <f>IFERROR(VLOOKUP(D34,'Rare Earth'!$H$3:$J$15,3,FALSE),0)</f>
        <v>0</v>
      </c>
      <c r="AF34" s="30">
        <f>K34*LookUps!$G$18</f>
        <v>1641309068.1712499</v>
      </c>
      <c r="AG34" s="28">
        <f>V34*LookUps!$G$8</f>
        <v>488033128.39765161</v>
      </c>
      <c r="AH34" s="28">
        <f>W34*LookUps!$G$9</f>
        <v>10808327670.359243</v>
      </c>
      <c r="AI34" s="28">
        <f>Q34*LookUps!$G$3</f>
        <v>0</v>
      </c>
      <c r="AJ34" s="28">
        <f>R34*LookUps!$G$4</f>
        <v>0</v>
      </c>
      <c r="AK34" s="28">
        <f>S34*LookUps!$G$5*(32150.7/16)</f>
        <v>0</v>
      </c>
      <c r="AL34" s="60">
        <f>T34*1000000*LookUps!$G$6</f>
        <v>0</v>
      </c>
      <c r="AM34" s="60">
        <f>U34*LookUps!$J$7</f>
        <v>0</v>
      </c>
      <c r="AN34" s="83">
        <f>X34*LookUps!$G$10</f>
        <v>0</v>
      </c>
      <c r="AO34" s="52">
        <f>Y34*LookUps!$G$11</f>
        <v>0</v>
      </c>
      <c r="AP34" s="30">
        <f>Z34*LookUps!$G$12*2009</f>
        <v>0</v>
      </c>
      <c r="AQ34" s="30">
        <f>AA34*LookUps!$G$13</f>
        <v>0</v>
      </c>
      <c r="AR34" s="30">
        <f>AB34*LookUps!$G$14</f>
        <v>0</v>
      </c>
      <c r="AS34" s="30">
        <f>AC34*LookUps!$G$15*32150.7</f>
        <v>0</v>
      </c>
      <c r="AT34" s="30">
        <f>AD34*LookUps!$G$16*1000</f>
        <v>0</v>
      </c>
      <c r="AU34" s="30">
        <f>AE34*LookUps!$G$17</f>
        <v>0</v>
      </c>
      <c r="AV34" s="89">
        <f t="shared" si="4"/>
        <v>1.2937669866928144E-2</v>
      </c>
      <c r="AW34" s="90">
        <f t="shared" si="5"/>
        <v>0</v>
      </c>
      <c r="AX34" s="89">
        <f t="shared" si="6"/>
        <v>1.2937669866928144E-2</v>
      </c>
    </row>
    <row r="35" spans="2:50" x14ac:dyDescent="0.25">
      <c r="B35" s="56" t="s">
        <v>754</v>
      </c>
      <c r="C35" t="s">
        <v>670</v>
      </c>
      <c r="D35" t="s">
        <v>109</v>
      </c>
      <c r="E35" t="e" vm="123">
        <v>#VALUE!</v>
      </c>
      <c r="F35" s="56">
        <f t="shared" si="0"/>
        <v>0</v>
      </c>
      <c r="G35" t="str" cm="1">
        <f t="array" ref="G35">_FV(E35,"Abbreviation")</f>
        <v>KH</v>
      </c>
      <c r="H35" s="27" cm="1" vm="124">
        <f t="array" ref="H35">_FV(E35,"Population")</f>
        <v>16486542</v>
      </c>
      <c r="I35" s="27">
        <f>VLOOKUP(D35,Pop_Land!$B$2:$K$237,2,FALSE)</f>
        <v>16718965</v>
      </c>
      <c r="J35" s="82" cm="1" vm="125">
        <f t="array" ref="J35">IFERROR(_FV(E35,"Gross tertiary education enrollment (%)",TRUE),0.25)</f>
        <v>0.13687760000000002</v>
      </c>
      <c r="K35" s="50">
        <f t="shared" si="3"/>
        <v>2288451.8036840004</v>
      </c>
      <c r="L35" s="48">
        <f>VLOOKUP(D35,Pop_Land!$B$2:$K$237,7,FALSE)</f>
        <v>68154.440154440163</v>
      </c>
      <c r="M35" s="30" cm="1" vm="126">
        <f t="array" ref="M35">_FV(E35,"GDP")</f>
        <v>27089389786.968399</v>
      </c>
      <c r="N35" s="30">
        <f>IFERROR(VLOOKUP(D35,WorldBankGDP!$A$5:$G$271,7,FALSE),0)</f>
        <v>26961061119.7957</v>
      </c>
      <c r="O35" s="28">
        <f>IFERROR(VLOOKUP(D35,WorldBankGDP!$J$5:$O$200,6,FALSE),0)</f>
        <v>26187000000</v>
      </c>
      <c r="P35" s="28">
        <f t="shared" si="1"/>
        <v>8362494627.2371445</v>
      </c>
      <c r="Q35" s="44">
        <f>IFERROR(VLOOKUP(D35,'coal-proved-reserves'!$A$1:$D$88,4,FALSE),0)</f>
        <v>0</v>
      </c>
      <c r="R35" s="44">
        <f>IFERROR(VLOOKUP(D35,Oil!$B$3:$D$51,3,FALSE),0)</f>
        <v>0</v>
      </c>
      <c r="S35" s="50">
        <f>IFERROR(VLOOKUP(D35,Uranium!$B$2:$C$18,2,FALSE),0)</f>
        <v>0</v>
      </c>
      <c r="T35" s="57">
        <f>IFERROR(VLOOKUP(D35,'Nat Gas'!$C$2:$F$101,3,FALSE),0)</f>
        <v>0</v>
      </c>
      <c r="U35" s="27">
        <f>IFERROR(VLOOKUP(D35,Gold!$B$3:$J$126,6,FALSE),0)</f>
        <v>50.45</v>
      </c>
      <c r="V35" s="44">
        <f>IFERROR(VLOOKUP(D35,AgriLand!$D$2:$F$195,3,FALSE),0)</f>
        <v>13753885.532462422</v>
      </c>
      <c r="W35" s="48">
        <f t="shared" si="2"/>
        <v>29864956.166379284</v>
      </c>
      <c r="X35" s="56">
        <f>IFERROR(VLOOKUP(D35,'Rare Earth'!$C$21:$D$29,2,FALSE),0)</f>
        <v>0</v>
      </c>
      <c r="Y35" s="56">
        <f>IFERROR(VLOOKUP(D35,'Rare Earth'!$H$21:$I$33,2,FALSE),0)</f>
        <v>0</v>
      </c>
      <c r="Z35" s="56">
        <f>IFERROR(VLOOKUP(D35,'Rare Earth'!$C$34:$E$47,3,FALSE),0)</f>
        <v>0</v>
      </c>
      <c r="AA35" s="56">
        <f>IFERROR(VLOOKUP(D35,'Rare Earth'!$C$3:$D$15,2,FALSE),0)</f>
        <v>0</v>
      </c>
      <c r="AB35" s="56">
        <f>IFERROR(VLOOKUP(D35,'Iron Ore'!$H$2:$L$17,4,FALSE),0)</f>
        <v>0</v>
      </c>
      <c r="AC35" s="56">
        <f>IFERROR(VLOOKUP(D35,Silver!$B$1:$C$12,2,FALSE),0)</f>
        <v>0</v>
      </c>
      <c r="AD35" s="56">
        <f>IFERROR(VLOOKUP(D35,'Rare Earth'!$C$50:$E$63,3,FALSE),0)</f>
        <v>0</v>
      </c>
      <c r="AE35" s="56">
        <f>IFERROR(VLOOKUP(D35,'Rare Earth'!$H$3:$J$15,3,FALSE),0)</f>
        <v>0</v>
      </c>
      <c r="AF35" s="30">
        <f>K35*LookUps!$G$18</f>
        <v>28605647546.050003</v>
      </c>
      <c r="AG35" s="28">
        <f>V35*LookUps!$G$8</f>
        <v>34384713831.156052</v>
      </c>
      <c r="AH35" s="28">
        <f>W35*LookUps!$G$9</f>
        <v>403176908246.12036</v>
      </c>
      <c r="AI35" s="28">
        <f>Q35*LookUps!$G$3</f>
        <v>0</v>
      </c>
      <c r="AJ35" s="28">
        <f>R35*LookUps!$G$4</f>
        <v>0</v>
      </c>
      <c r="AK35" s="28">
        <f>S35*LookUps!$G$5*(32150.7/16)</f>
        <v>0</v>
      </c>
      <c r="AL35" s="60">
        <f>T35*1000000*LookUps!$G$6</f>
        <v>0</v>
      </c>
      <c r="AM35" s="60">
        <f>U35*LookUps!$J$7</f>
        <v>154901268832.5</v>
      </c>
      <c r="AN35" s="83">
        <f>X35*LookUps!$G$10</f>
        <v>0</v>
      </c>
      <c r="AO35" s="52">
        <f>Y35*LookUps!$G$11</f>
        <v>0</v>
      </c>
      <c r="AP35" s="30">
        <f>Z35*LookUps!$G$12*2009</f>
        <v>0</v>
      </c>
      <c r="AQ35" s="30">
        <f>AA35*LookUps!$G$13</f>
        <v>0</v>
      </c>
      <c r="AR35" s="30">
        <f>AB35*LookUps!$G$14</f>
        <v>0</v>
      </c>
      <c r="AS35" s="30">
        <f>AC35*LookUps!$G$15*32150.7</f>
        <v>0</v>
      </c>
      <c r="AT35" s="30">
        <f>AD35*LookUps!$G$16*1000</f>
        <v>0</v>
      </c>
      <c r="AU35" s="30">
        <f>AE35*LookUps!$G$17</f>
        <v>0</v>
      </c>
      <c r="AV35" s="89">
        <f t="shared" si="4"/>
        <v>0.62106853845582644</v>
      </c>
      <c r="AW35" s="90">
        <f t="shared" si="5"/>
        <v>8.362494627237144E-3</v>
      </c>
      <c r="AX35" s="89">
        <f t="shared" si="6"/>
        <v>0.61270604382858929</v>
      </c>
    </row>
    <row r="36" spans="2:50" x14ac:dyDescent="0.25">
      <c r="B36" t="s">
        <v>670</v>
      </c>
      <c r="C36" t="s">
        <v>670</v>
      </c>
      <c r="D36" t="s">
        <v>99</v>
      </c>
      <c r="E36" t="e" vm="127">
        <v>#VALUE!</v>
      </c>
      <c r="F36" s="56">
        <f t="shared" ref="F36:F67" si="7">VLOOKUP(B36,GeoPol1,2,FALSE)</f>
        <v>3</v>
      </c>
      <c r="G36" t="str" cm="1">
        <f t="array" ref="G36">_FV(E36,"Abbreviation")</f>
        <v>CM</v>
      </c>
      <c r="H36" s="27" cm="1" vm="128">
        <f t="array" ref="H36">_FV(E36,"Population")</f>
        <v>25876380</v>
      </c>
      <c r="I36" s="27">
        <f>VLOOKUP(D36,Pop_Land!$B$2:$K$237,2,FALSE)</f>
        <v>26545863</v>
      </c>
      <c r="J36" s="82" cm="1" vm="129">
        <f t="array" ref="J36">IFERROR(_FV(E36,"Gross tertiary education enrollment (%)",TRUE),0.25)</f>
        <v>0.12760249999999998</v>
      </c>
      <c r="K36" s="50">
        <f t="shared" si="3"/>
        <v>3387318.4834574996</v>
      </c>
      <c r="L36" s="48">
        <f>VLOOKUP(D36,Pop_Land!$B$2:$K$237,7,FALSE)</f>
        <v>182513.51351351352</v>
      </c>
      <c r="M36" s="30" cm="1" vm="130">
        <f t="array" ref="M36">_FV(E36,"GDP")</f>
        <v>38760467033.389</v>
      </c>
      <c r="N36" s="30">
        <f>IFERROR(VLOOKUP(D36,WorldBankGDP!$A$5:$G$271,7,FALSE),0)</f>
        <v>45238613479.830803</v>
      </c>
      <c r="O36" s="28">
        <f>IFERROR(VLOOKUP(D36,WorldBankGDP!$J$5:$O$200,6,FALSE),0)</f>
        <v>45049000000</v>
      </c>
      <c r="P36" s="28">
        <f t="shared" ref="P36:P67" si="8">IFERROR(VLOOKUP(D36,Debt_BIS_WP,4,FALSE),0)</f>
        <v>13837486730.919874</v>
      </c>
      <c r="Q36" s="44">
        <f>IFERROR(VLOOKUP(D36,'coal-proved-reserves'!$A$1:$D$88,4,FALSE),0)</f>
        <v>0</v>
      </c>
      <c r="R36" s="44">
        <f>IFERROR(VLOOKUP(D36,Oil!$B$3:$D$51,3,FALSE),0)</f>
        <v>0</v>
      </c>
      <c r="S36" s="50">
        <f>IFERROR(VLOOKUP(D36,Uranium!$B$2:$C$18,2,FALSE),0)</f>
        <v>0</v>
      </c>
      <c r="T36" s="57">
        <f>IFERROR(VLOOKUP(D36,'Nat Gas'!$C$2:$F$101,3,FALSE),0)</f>
        <v>4.7699999999999996</v>
      </c>
      <c r="U36" s="27">
        <f>IFERROR(VLOOKUP(D36,Gold!$B$3:$J$126,6,FALSE),0)</f>
        <v>0</v>
      </c>
      <c r="V36" s="44">
        <f>IFERROR(VLOOKUP(D36,AgriLand!$D$2:$F$195,3,FALSE),0)</f>
        <v>24092774.693048619</v>
      </c>
      <c r="W36" s="48">
        <f t="shared" ref="W36:W67" si="9">640*(L36-(V36/640))</f>
        <v>92715873.955600038</v>
      </c>
      <c r="X36" s="56">
        <f>IFERROR(VLOOKUP(D36,'Rare Earth'!$C$21:$D$29,2,FALSE),0)</f>
        <v>0</v>
      </c>
      <c r="Y36" s="56">
        <f>IFERROR(VLOOKUP(D36,'Rare Earth'!$H$21:$I$33,2,FALSE),0)</f>
        <v>0</v>
      </c>
      <c r="Z36" s="56">
        <f>IFERROR(VLOOKUP(D36,'Rare Earth'!$C$34:$E$47,3,FALSE),0)</f>
        <v>0</v>
      </c>
      <c r="AA36" s="56">
        <f>IFERROR(VLOOKUP(D36,'Rare Earth'!$C$3:$D$15,2,FALSE),0)</f>
        <v>0</v>
      </c>
      <c r="AB36" s="56">
        <f>IFERROR(VLOOKUP(D36,'Iron Ore'!$H$2:$L$17,4,FALSE),0)</f>
        <v>0</v>
      </c>
      <c r="AC36" s="56">
        <f>IFERROR(VLOOKUP(D36,Silver!$B$1:$C$12,2,FALSE),0)</f>
        <v>0</v>
      </c>
      <c r="AD36" s="56">
        <f>IFERROR(VLOOKUP(D36,'Rare Earth'!$C$50:$E$63,3,FALSE),0)</f>
        <v>0</v>
      </c>
      <c r="AE36" s="56">
        <f>IFERROR(VLOOKUP(D36,'Rare Earth'!$H$3:$J$15,3,FALSE),0)</f>
        <v>0</v>
      </c>
      <c r="AF36" s="30">
        <f>K36*LookUps!$G$18</f>
        <v>42341481043.218742</v>
      </c>
      <c r="AG36" s="28">
        <f>V36*LookUps!$G$8</f>
        <v>60231936732.621544</v>
      </c>
      <c r="AH36" s="28">
        <f>W36*LookUps!$G$9</f>
        <v>1251664298400.6006</v>
      </c>
      <c r="AI36" s="28">
        <f>Q36*LookUps!$G$3</f>
        <v>0</v>
      </c>
      <c r="AJ36" s="28">
        <f>R36*LookUps!$G$4</f>
        <v>0</v>
      </c>
      <c r="AK36" s="28">
        <f>S36*LookUps!$G$5*(32150.7/16)</f>
        <v>0</v>
      </c>
      <c r="AL36" s="60">
        <f>T36*1000000*LookUps!$G$6</f>
        <v>57240000000</v>
      </c>
      <c r="AM36" s="60">
        <f>U36*LookUps!$J$7</f>
        <v>0</v>
      </c>
      <c r="AN36" s="83">
        <f>X36*LookUps!$G$10</f>
        <v>0</v>
      </c>
      <c r="AO36" s="52">
        <f>Y36*LookUps!$G$11</f>
        <v>0</v>
      </c>
      <c r="AP36" s="30">
        <f>Z36*LookUps!$G$12*2009</f>
        <v>0</v>
      </c>
      <c r="AQ36" s="30">
        <f>AA36*LookUps!$G$13</f>
        <v>0</v>
      </c>
      <c r="AR36" s="30">
        <f>AB36*LookUps!$G$14</f>
        <v>0</v>
      </c>
      <c r="AS36" s="30">
        <f>AC36*LookUps!$G$15*32150.7</f>
        <v>0</v>
      </c>
      <c r="AT36" s="30">
        <f>AD36*LookUps!$G$16*1000</f>
        <v>0</v>
      </c>
      <c r="AU36" s="30">
        <f>AE36*LookUps!$G$17</f>
        <v>0</v>
      </c>
      <c r="AV36" s="89">
        <f t="shared" si="4"/>
        <v>1.4114777161764409</v>
      </c>
      <c r="AW36" s="90">
        <f t="shared" si="5"/>
        <v>1.3837486730919875E-2</v>
      </c>
      <c r="AX36" s="89">
        <f t="shared" si="6"/>
        <v>1.397640229445521</v>
      </c>
    </row>
    <row r="37" spans="2:50" x14ac:dyDescent="0.25">
      <c r="B37" t="s">
        <v>755</v>
      </c>
      <c r="C37" t="s">
        <v>939</v>
      </c>
      <c r="D37" t="s">
        <v>14</v>
      </c>
      <c r="E37" t="e" vm="131">
        <v>#VALUE!</v>
      </c>
      <c r="F37" s="56">
        <f t="shared" si="7"/>
        <v>1</v>
      </c>
      <c r="G37" t="str" cm="1">
        <f t="array" ref="G37">_FV(E37,"Abbreviation")</f>
        <v>CA</v>
      </c>
      <c r="H37" s="27" cm="1" vm="132">
        <f t="array" ref="H37">_FV(E37,"Population")</f>
        <v>36991981</v>
      </c>
      <c r="I37" s="27">
        <f>VLOOKUP(D37,Pop_Land!$B$2:$K$237,2,FALSE)</f>
        <v>37742154</v>
      </c>
      <c r="J37" s="82" cm="1" vm="133">
        <f t="array" ref="J37">IFERROR(_FV(E37,"Gross tertiary education enrollment (%)",TRUE),0.25)</f>
        <v>0.68922510000000003</v>
      </c>
      <c r="K37" s="50">
        <f t="shared" si="3"/>
        <v>26012839.8648654</v>
      </c>
      <c r="L37" s="48">
        <f>VLOOKUP(D37,Pop_Land!$B$2:$K$237,7,FALSE)</f>
        <v>3511007.7220077221</v>
      </c>
      <c r="M37" s="30" cm="1" vm="134">
        <f t="array" ref="M37">_FV(E37,"GDP")</f>
        <v>1736425629519.96</v>
      </c>
      <c r="N37" s="30">
        <f>IFERROR(VLOOKUP(D37,WorldBankGDP!$A$5:$G$271,7,FALSE),0)</f>
        <v>1990761609665.23</v>
      </c>
      <c r="O37" s="28">
        <f>IFERROR(VLOOKUP(D37,WorldBankGDP!$J$5:$O$200,6,FALSE),0)</f>
        <v>1990760000000</v>
      </c>
      <c r="P37" s="28">
        <f t="shared" si="8"/>
        <v>8880000000000</v>
      </c>
      <c r="Q37" s="44">
        <f>IFERROR(VLOOKUP(D37,'coal-proved-reserves'!$A$1:$D$88,4,FALSE),0)</f>
        <v>6582000000</v>
      </c>
      <c r="R37" s="44">
        <f>IFERROR(VLOOKUP(D37,Oil!$B$3:$D$51,3,FALSE),0)</f>
        <v>163871810470.73297</v>
      </c>
      <c r="S37" s="50">
        <f>IFERROR(VLOOKUP(D37,Uranium!$B$2:$C$18,2,FALSE),0)</f>
        <v>564900</v>
      </c>
      <c r="T37" s="57">
        <f>IFERROR(VLOOKUP(D37,'Nat Gas'!$C$2:$F$101,3,FALSE),0)</f>
        <v>71.793999999999997</v>
      </c>
      <c r="U37" s="27">
        <f>IFERROR(VLOOKUP(D37,Gold!$B$3:$J$126,6,FALSE),0)</f>
        <v>0</v>
      </c>
      <c r="V37" s="44">
        <f>IFERROR(VLOOKUP(D37,AgriLand!$D$2:$F$195,3,FALSE),0)</f>
        <v>143812860.96007556</v>
      </c>
      <c r="W37" s="48">
        <f t="shared" si="9"/>
        <v>2103232081.1248665</v>
      </c>
      <c r="X37" s="56">
        <f>IFERROR(VLOOKUP(D37,'Rare Earth'!$C$21:$D$29,2,FALSE),0)</f>
        <v>2000000</v>
      </c>
      <c r="Y37" s="56">
        <f>IFERROR(VLOOKUP(D37,'Rare Earth'!$H$21:$I$33,2,FALSE),0)</f>
        <v>220000</v>
      </c>
      <c r="Z37" s="56">
        <f>IFERROR(VLOOKUP(D37,'Rare Earth'!$C$34:$E$47,3,FALSE),0)</f>
        <v>9800000</v>
      </c>
      <c r="AA37" s="56">
        <f>IFERROR(VLOOKUP(D37,'Rare Earth'!$C$3:$D$15,2,FALSE),0)</f>
        <v>530000</v>
      </c>
      <c r="AB37" s="56">
        <f>IFERROR(VLOOKUP(D37,'Iron Ore'!$H$2:$L$17,4,FALSE),0)</f>
        <v>6000000000</v>
      </c>
      <c r="AC37" s="56">
        <f>IFERROR(VLOOKUP(D37,Silver!$B$1:$C$12,2,FALSE),0)</f>
        <v>0</v>
      </c>
      <c r="AD37" s="56">
        <f>IFERROR(VLOOKUP(D37,'Rare Earth'!$C$50:$E$63,3,FALSE),0)</f>
        <v>31000000</v>
      </c>
      <c r="AE37" s="56">
        <f>IFERROR(VLOOKUP(D37,'Rare Earth'!$H$3:$J$15,3,FALSE),0)</f>
        <v>2200000</v>
      </c>
      <c r="AF37" s="30">
        <f>K37*LookUps!$G$18</f>
        <v>325160498310.8175</v>
      </c>
      <c r="AG37" s="28">
        <f>V37*LookUps!$G$8</f>
        <v>359532152400.1889</v>
      </c>
      <c r="AH37" s="28">
        <f>W37*LookUps!$G$9</f>
        <v>28393633095185.699</v>
      </c>
      <c r="AI37" s="28">
        <f>Q37*LookUps!$G$3</f>
        <v>987300000000</v>
      </c>
      <c r="AJ37" s="28">
        <f>R37*LookUps!$G$4</f>
        <v>16387181047073.297</v>
      </c>
      <c r="AK37" s="28">
        <f>S37*LookUps!$G$5*(32150.7/16)</f>
        <v>56756032593.75</v>
      </c>
      <c r="AL37" s="60">
        <f>T37*1000000*LookUps!$G$6</f>
        <v>861528000000</v>
      </c>
      <c r="AM37" s="60">
        <f>U37*LookUps!$J$7</f>
        <v>0</v>
      </c>
      <c r="AN37" s="83">
        <f>X37*LookUps!$G$10</f>
        <v>48000000000</v>
      </c>
      <c r="AO37" s="52">
        <f>Y37*LookUps!$G$11</f>
        <v>13200000000</v>
      </c>
      <c r="AP37" s="30">
        <f>Z37*LookUps!$G$12*2009</f>
        <v>67924290000</v>
      </c>
      <c r="AQ37" s="30">
        <f>AA37*LookUps!$G$13</f>
        <v>35089655172.413795</v>
      </c>
      <c r="AR37" s="30">
        <f>AB37*LookUps!$G$14</f>
        <v>600000000000</v>
      </c>
      <c r="AS37" s="30">
        <f>AC37*LookUps!$G$15*32150.7</f>
        <v>0</v>
      </c>
      <c r="AT37" s="30">
        <f>AD37*LookUps!$G$16*1000</f>
        <v>465000000000</v>
      </c>
      <c r="AU37" s="30">
        <f>AE37*LookUps!$G$17</f>
        <v>6600000000</v>
      </c>
      <c r="AV37" s="89">
        <f t="shared" si="4"/>
        <v>48.606904770736165</v>
      </c>
      <c r="AW37" s="90">
        <f t="shared" si="5"/>
        <v>8.8800000000000008</v>
      </c>
      <c r="AX37" s="89">
        <f t="shared" si="6"/>
        <v>39.726904770736162</v>
      </c>
    </row>
    <row r="38" spans="2:50" x14ac:dyDescent="0.25">
      <c r="B38" t="s">
        <v>670</v>
      </c>
      <c r="C38" t="s">
        <v>670</v>
      </c>
      <c r="D38" t="s">
        <v>167</v>
      </c>
      <c r="E38" t="e" vm="135">
        <v>#VALUE!</v>
      </c>
      <c r="F38" s="56">
        <f t="shared" si="7"/>
        <v>3</v>
      </c>
      <c r="G38" t="str" cm="1">
        <f t="array" ref="G38">_FV(E38,"Abbreviation")</f>
        <v>CF</v>
      </c>
      <c r="H38" s="27" cm="1" vm="136">
        <f t="array" ref="H38">_FV(E38,"Population")</f>
        <v>4745185</v>
      </c>
      <c r="I38" s="27">
        <f>VLOOKUP(D38,Pop_Land!$B$2:$K$237,2,FALSE)</f>
        <v>4829767</v>
      </c>
      <c r="J38" s="82" cm="1" vm="137">
        <f t="array" ref="J38">IFERROR(_FV(E38,"Gross tertiary education enrollment (%)",TRUE),0.25)</f>
        <v>2.9803000000000003E-2</v>
      </c>
      <c r="K38" s="50">
        <f t="shared" si="3"/>
        <v>143941.545901</v>
      </c>
      <c r="L38" s="48">
        <f>VLOOKUP(D38,Pop_Land!$B$2:$K$237,7,FALSE)</f>
        <v>240532.81853281855</v>
      </c>
      <c r="M38" s="30" cm="1" vm="138">
        <f t="array" ref="M38">_FV(E38,"GDP")</f>
        <v>2220307368.69593</v>
      </c>
      <c r="N38" s="30">
        <f>IFERROR(VLOOKUP(D38,WorldBankGDP!$A$5:$G$271,7,FALSE),0)</f>
        <v>2516498299.0121198</v>
      </c>
      <c r="O38" s="28">
        <f>IFERROR(VLOOKUP(D38,WorldBankGDP!$J$5:$O$200,6,FALSE),0)</f>
        <v>2583000000</v>
      </c>
      <c r="P38" s="28">
        <f t="shared" si="8"/>
        <v>1130691527.5084023</v>
      </c>
      <c r="Q38" s="44">
        <f>IFERROR(VLOOKUP(D38,'coal-proved-reserves'!$A$1:$D$88,4,FALSE),0)</f>
        <v>0</v>
      </c>
      <c r="R38" s="44">
        <f>IFERROR(VLOOKUP(D38,Oil!$B$3:$D$51,3,FALSE),0)</f>
        <v>0</v>
      </c>
      <c r="S38" s="50">
        <f>IFERROR(VLOOKUP(D38,Uranium!$B$2:$C$18,2,FALSE),0)</f>
        <v>0</v>
      </c>
      <c r="T38" s="57">
        <f>IFERROR(VLOOKUP(D38,'Nat Gas'!$C$2:$F$101,3,FALSE),0)</f>
        <v>0</v>
      </c>
      <c r="U38" s="27">
        <f>IFERROR(VLOOKUP(D38,Gold!$B$3:$J$126,6,FALSE),0)</f>
        <v>0</v>
      </c>
      <c r="V38" s="44">
        <f>IFERROR(VLOOKUP(D38,AgriLand!$D$2:$F$195,3,FALSE),0)</f>
        <v>12552953.378531998</v>
      </c>
      <c r="W38" s="48">
        <f t="shared" si="9"/>
        <v>141388050.48247188</v>
      </c>
      <c r="X38" s="56">
        <f>IFERROR(VLOOKUP(D38,'Rare Earth'!$C$21:$D$29,2,FALSE),0)</f>
        <v>0</v>
      </c>
      <c r="Y38" s="56">
        <f>IFERROR(VLOOKUP(D38,'Rare Earth'!$H$21:$I$33,2,FALSE),0)</f>
        <v>0</v>
      </c>
      <c r="Z38" s="56">
        <f>IFERROR(VLOOKUP(D38,'Rare Earth'!$C$34:$E$47,3,FALSE),0)</f>
        <v>0</v>
      </c>
      <c r="AA38" s="56">
        <f>IFERROR(VLOOKUP(D38,'Rare Earth'!$C$3:$D$15,2,FALSE),0)</f>
        <v>0</v>
      </c>
      <c r="AB38" s="56">
        <f>IFERROR(VLOOKUP(D38,'Iron Ore'!$H$2:$L$17,4,FALSE),0)</f>
        <v>0</v>
      </c>
      <c r="AC38" s="56">
        <f>IFERROR(VLOOKUP(D38,Silver!$B$1:$C$12,2,FALSE),0)</f>
        <v>0</v>
      </c>
      <c r="AD38" s="56">
        <f>IFERROR(VLOOKUP(D38,'Rare Earth'!$C$50:$E$63,3,FALSE),0)</f>
        <v>0</v>
      </c>
      <c r="AE38" s="56">
        <f>IFERROR(VLOOKUP(D38,'Rare Earth'!$H$3:$J$15,3,FALSE),0)</f>
        <v>0</v>
      </c>
      <c r="AF38" s="30">
        <f>K38*LookUps!$G$18</f>
        <v>1799269323.7625</v>
      </c>
      <c r="AG38" s="28">
        <f>V38*LookUps!$G$8</f>
        <v>31382383446.329994</v>
      </c>
      <c r="AH38" s="28">
        <f>W38*LookUps!$G$9</f>
        <v>1908738681513.3704</v>
      </c>
      <c r="AI38" s="28">
        <f>Q38*LookUps!$G$3</f>
        <v>0</v>
      </c>
      <c r="AJ38" s="28">
        <f>R38*LookUps!$G$4</f>
        <v>0</v>
      </c>
      <c r="AK38" s="28">
        <f>S38*LookUps!$G$5*(32150.7/16)</f>
        <v>0</v>
      </c>
      <c r="AL38" s="60">
        <f>T38*1000000*LookUps!$G$6</f>
        <v>0</v>
      </c>
      <c r="AM38" s="60">
        <f>U38*LookUps!$J$7</f>
        <v>0</v>
      </c>
      <c r="AN38" s="83">
        <f>X38*LookUps!$G$10</f>
        <v>0</v>
      </c>
      <c r="AO38" s="52">
        <f>Y38*LookUps!$G$11</f>
        <v>0</v>
      </c>
      <c r="AP38" s="30">
        <f>Z38*LookUps!$G$12*2009</f>
        <v>0</v>
      </c>
      <c r="AQ38" s="30">
        <f>AA38*LookUps!$G$13</f>
        <v>0</v>
      </c>
      <c r="AR38" s="30">
        <f>AB38*LookUps!$G$14</f>
        <v>0</v>
      </c>
      <c r="AS38" s="30">
        <f>AC38*LookUps!$G$15*32150.7</f>
        <v>0</v>
      </c>
      <c r="AT38" s="30">
        <f>AD38*LookUps!$G$16*1000</f>
        <v>0</v>
      </c>
      <c r="AU38" s="30">
        <f>AE38*LookUps!$G$17</f>
        <v>0</v>
      </c>
      <c r="AV38" s="89">
        <f t="shared" si="4"/>
        <v>1.941920334283463</v>
      </c>
      <c r="AW38" s="90">
        <f t="shared" si="5"/>
        <v>1.1306915275084023E-3</v>
      </c>
      <c r="AX38" s="89">
        <f t="shared" si="6"/>
        <v>1.9407896427559546</v>
      </c>
    </row>
    <row r="39" spans="2:50" x14ac:dyDescent="0.25">
      <c r="B39" t="s">
        <v>670</v>
      </c>
      <c r="C39" t="s">
        <v>670</v>
      </c>
      <c r="D39" t="s">
        <v>139</v>
      </c>
      <c r="E39" t="e" vm="139">
        <v>#VALUE!</v>
      </c>
      <c r="F39" s="56">
        <f t="shared" si="7"/>
        <v>3</v>
      </c>
      <c r="G39" t="str" cm="1">
        <f t="array" ref="G39">_FV(E39,"Abbreviation")</f>
        <v>TD</v>
      </c>
      <c r="H39" s="27" cm="1" vm="140">
        <f t="array" ref="H39">_FV(E39,"Population")</f>
        <v>15946876</v>
      </c>
      <c r="I39" s="27">
        <f>VLOOKUP(D39,Pop_Land!$B$2:$K$237,2,FALSE)</f>
        <v>16425864</v>
      </c>
      <c r="J39" s="82" cm="1" vm="141">
        <f t="array" ref="J39">IFERROR(_FV(E39,"Gross tertiary education enrollment (%)",TRUE),0.25)</f>
        <v>3.2513E-2</v>
      </c>
      <c r="K39" s="50">
        <f t="shared" si="3"/>
        <v>534054.11623200006</v>
      </c>
      <c r="L39" s="48">
        <f>VLOOKUP(D39,Pop_Land!$B$2:$K$237,7,FALSE)</f>
        <v>486177.60617760621</v>
      </c>
      <c r="M39" s="30" cm="1" vm="142">
        <f t="array" ref="M39">_FV(E39,"GDP")</f>
        <v>11314951342.780701</v>
      </c>
      <c r="N39" s="30">
        <f>IFERROR(VLOOKUP(D39,WorldBankGDP!$A$5:$G$271,7,FALSE),0)</f>
        <v>11779980801.7843</v>
      </c>
      <c r="O39" s="28">
        <f>IFERROR(VLOOKUP(D39,WorldBankGDP!$J$5:$O$200,6,FALSE),0)</f>
        <v>11795000000</v>
      </c>
      <c r="P39" s="28">
        <f t="shared" si="8"/>
        <v>5536405692.0225973</v>
      </c>
      <c r="Q39" s="44">
        <f>IFERROR(VLOOKUP(D39,'coal-proved-reserves'!$A$1:$D$88,4,FALSE),0)</f>
        <v>0</v>
      </c>
      <c r="R39" s="44">
        <f>IFERROR(VLOOKUP(D39,Oil!$B$3:$D$51,3,FALSE),0)</f>
        <v>1462378500</v>
      </c>
      <c r="S39" s="50">
        <f>IFERROR(VLOOKUP(D39,Uranium!$B$2:$C$18,2,FALSE),0)</f>
        <v>0</v>
      </c>
      <c r="T39" s="57">
        <f>IFERROR(VLOOKUP(D39,'Nat Gas'!$C$2:$F$101,3,FALSE),0)</f>
        <v>0</v>
      </c>
      <c r="U39" s="27">
        <f>IFERROR(VLOOKUP(D39,Gold!$B$3:$J$126,6,FALSE),0)</f>
        <v>0</v>
      </c>
      <c r="V39" s="44">
        <f>IFERROR(VLOOKUP(D39,AgriLand!$D$2:$F$195,3,FALSE),0)</f>
        <v>124140801.54147452</v>
      </c>
      <c r="W39" s="48">
        <f t="shared" si="9"/>
        <v>187012866.41219348</v>
      </c>
      <c r="X39" s="56">
        <f>IFERROR(VLOOKUP(D39,'Rare Earth'!$C$21:$D$29,2,FALSE),0)</f>
        <v>0</v>
      </c>
      <c r="Y39" s="56">
        <f>IFERROR(VLOOKUP(D39,'Rare Earth'!$H$21:$I$33,2,FALSE),0)</f>
        <v>0</v>
      </c>
      <c r="Z39" s="56">
        <f>IFERROR(VLOOKUP(D39,'Rare Earth'!$C$34:$E$47,3,FALSE),0)</f>
        <v>0</v>
      </c>
      <c r="AA39" s="56">
        <f>IFERROR(VLOOKUP(D39,'Rare Earth'!$C$3:$D$15,2,FALSE),0)</f>
        <v>0</v>
      </c>
      <c r="AB39" s="56">
        <f>IFERROR(VLOOKUP(D39,'Iron Ore'!$H$2:$L$17,4,FALSE),0)</f>
        <v>0</v>
      </c>
      <c r="AC39" s="56">
        <f>IFERROR(VLOOKUP(D39,Silver!$B$1:$C$12,2,FALSE),0)</f>
        <v>0</v>
      </c>
      <c r="AD39" s="56">
        <f>IFERROR(VLOOKUP(D39,'Rare Earth'!$C$50:$E$63,3,FALSE),0)</f>
        <v>0</v>
      </c>
      <c r="AE39" s="56">
        <f>IFERROR(VLOOKUP(D39,'Rare Earth'!$H$3:$J$15,3,FALSE),0)</f>
        <v>0</v>
      </c>
      <c r="AF39" s="30">
        <f>K39*LookUps!$G$18</f>
        <v>6675676452.9000006</v>
      </c>
      <c r="AG39" s="28">
        <f>V39*LookUps!$G$8</f>
        <v>310352003853.68628</v>
      </c>
      <c r="AH39" s="28">
        <f>W39*LookUps!$G$9</f>
        <v>2524673696564.6118</v>
      </c>
      <c r="AI39" s="28">
        <f>Q39*LookUps!$G$3</f>
        <v>0</v>
      </c>
      <c r="AJ39" s="28">
        <f>R39*LookUps!$G$4</f>
        <v>146237850000</v>
      </c>
      <c r="AK39" s="28">
        <f>S39*LookUps!$G$5*(32150.7/16)</f>
        <v>0</v>
      </c>
      <c r="AL39" s="60">
        <f>T39*1000000*LookUps!$G$6</f>
        <v>0</v>
      </c>
      <c r="AM39" s="60">
        <f>U39*LookUps!$J$7</f>
        <v>0</v>
      </c>
      <c r="AN39" s="83">
        <f>X39*LookUps!$G$10</f>
        <v>0</v>
      </c>
      <c r="AO39" s="52">
        <f>Y39*LookUps!$G$11</f>
        <v>0</v>
      </c>
      <c r="AP39" s="30">
        <f>Z39*LookUps!$G$12*2009</f>
        <v>0</v>
      </c>
      <c r="AQ39" s="30">
        <f>AA39*LookUps!$G$13</f>
        <v>0</v>
      </c>
      <c r="AR39" s="30">
        <f>AB39*LookUps!$G$14</f>
        <v>0</v>
      </c>
      <c r="AS39" s="30">
        <f>AC39*LookUps!$G$15*32150.7</f>
        <v>0</v>
      </c>
      <c r="AT39" s="30">
        <f>AD39*LookUps!$G$16*1000</f>
        <v>0</v>
      </c>
      <c r="AU39" s="30">
        <f>AE39*LookUps!$G$17</f>
        <v>0</v>
      </c>
      <c r="AV39" s="89">
        <f t="shared" si="4"/>
        <v>2.9879392268711982</v>
      </c>
      <c r="AW39" s="90">
        <f t="shared" si="5"/>
        <v>5.5364056920225975E-3</v>
      </c>
      <c r="AX39" s="89">
        <f t="shared" si="6"/>
        <v>2.9824028211791758</v>
      </c>
    </row>
    <row r="40" spans="2:50" x14ac:dyDescent="0.25">
      <c r="B40" t="s">
        <v>757</v>
      </c>
      <c r="C40" t="s">
        <v>938</v>
      </c>
      <c r="D40" t="s">
        <v>45</v>
      </c>
      <c r="E40" t="e" vm="143">
        <v>#VALUE!</v>
      </c>
      <c r="F40" s="56">
        <f t="shared" si="7"/>
        <v>4</v>
      </c>
      <c r="G40" t="str" cm="1">
        <f t="array" ref="G40">_FV(E40,"Abbreviation")</f>
        <v>CL</v>
      </c>
      <c r="H40" s="27" cm="1" vm="144">
        <f t="array" ref="H40">_FV(E40,"Population")</f>
        <v>18952038</v>
      </c>
      <c r="I40" s="27">
        <f>VLOOKUP(D40,Pop_Land!$B$2:$K$237,2,FALSE)</f>
        <v>19116201</v>
      </c>
      <c r="J40" s="82" cm="1" vm="145">
        <f t="array" ref="J40">IFERROR(_FV(E40,"Gross tertiary education enrollment (%)",TRUE),0.25)</f>
        <v>0.88464419999999999</v>
      </c>
      <c r="K40" s="50">
        <f t="shared" si="3"/>
        <v>16911036.340684202</v>
      </c>
      <c r="L40" s="48">
        <f>VLOOKUP(D40,Pop_Land!$B$2:$K$237,7,FALSE)</f>
        <v>287077.99227799231</v>
      </c>
      <c r="M40" s="30" cm="1" vm="146">
        <f t="array" ref="M40">_FV(E40,"GDP")</f>
        <v>282318159744.65002</v>
      </c>
      <c r="N40" s="30">
        <f>IFERROR(VLOOKUP(D40,WorldBankGDP!$A$5:$G$271,7,FALSE),0)</f>
        <v>317058508651.76001</v>
      </c>
      <c r="O40" s="28">
        <f>IFERROR(VLOOKUP(D40,WorldBankGDP!$J$5:$O$200,6,FALSE),0)</f>
        <v>316864000000</v>
      </c>
      <c r="P40" s="28">
        <f t="shared" si="8"/>
        <v>807000000000</v>
      </c>
      <c r="Q40" s="44">
        <f>IFERROR(VLOOKUP(D40,'coal-proved-reserves'!$A$1:$D$88,4,FALSE),0)</f>
        <v>0</v>
      </c>
      <c r="R40" s="44">
        <f>IFERROR(VLOOKUP(D40,Oil!$B$3:$D$51,3,FALSE),0)</f>
        <v>0</v>
      </c>
      <c r="S40" s="50">
        <f>IFERROR(VLOOKUP(D40,Uranium!$B$2:$C$18,2,FALSE),0)</f>
        <v>0</v>
      </c>
      <c r="T40" s="57">
        <f>IFERROR(VLOOKUP(D40,'Nat Gas'!$C$2:$F$101,3,FALSE),0)</f>
        <v>3.46</v>
      </c>
      <c r="U40" s="27">
        <f>IFERROR(VLOOKUP(D40,Gold!$B$3:$J$126,6,FALSE),0)</f>
        <v>0.25</v>
      </c>
      <c r="V40" s="44">
        <f>IFERROR(VLOOKUP(D40,AgriLand!$D$2:$F$195,3,FALSE),0)</f>
        <v>38778247.513642251</v>
      </c>
      <c r="W40" s="48">
        <f t="shared" si="9"/>
        <v>144951667.54427281</v>
      </c>
      <c r="X40" s="56">
        <f>IFERROR(VLOOKUP(D40,'Rare Earth'!$C$21:$D$29,2,FALSE),0)</f>
        <v>0</v>
      </c>
      <c r="Y40" s="56">
        <f>IFERROR(VLOOKUP(D40,'Rare Earth'!$H$21:$I$33,2,FALSE),0)</f>
        <v>0</v>
      </c>
      <c r="Z40" s="56">
        <f>IFERROR(VLOOKUP(D40,'Rare Earth'!$C$34:$E$47,3,FALSE),0)</f>
        <v>200000000</v>
      </c>
      <c r="AA40" s="56">
        <f>IFERROR(VLOOKUP(D40,'Rare Earth'!$C$3:$D$15,2,FALSE),0)</f>
        <v>9200000</v>
      </c>
      <c r="AB40" s="56">
        <f>IFERROR(VLOOKUP(D40,'Iron Ore'!$H$2:$L$17,4,FALSE),0)</f>
        <v>0</v>
      </c>
      <c r="AC40" s="56">
        <f>IFERROR(VLOOKUP(D40,Silver!$B$1:$C$12,2,FALSE),0)</f>
        <v>26000</v>
      </c>
      <c r="AD40" s="56">
        <f>IFERROR(VLOOKUP(D40,'Rare Earth'!$C$50:$E$63,3,FALSE),0)</f>
        <v>0</v>
      </c>
      <c r="AE40" s="56">
        <f>IFERROR(VLOOKUP(D40,'Rare Earth'!$H$3:$J$15,3,FALSE),0)</f>
        <v>0</v>
      </c>
      <c r="AF40" s="30">
        <f>K40*LookUps!$G$18</f>
        <v>211387954258.55252</v>
      </c>
      <c r="AG40" s="28">
        <f>V40*LookUps!$G$8</f>
        <v>96945618784.105621</v>
      </c>
      <c r="AH40" s="28">
        <f>W40*LookUps!$G$9</f>
        <v>1956847511847.6829</v>
      </c>
      <c r="AI40" s="28">
        <f>Q40*LookUps!$G$3</f>
        <v>0</v>
      </c>
      <c r="AJ40" s="28">
        <f>R40*LookUps!$G$4</f>
        <v>0</v>
      </c>
      <c r="AK40" s="28">
        <f>S40*LookUps!$G$5*(32150.7/16)</f>
        <v>0</v>
      </c>
      <c r="AL40" s="60">
        <f>T40*1000000*LookUps!$G$6</f>
        <v>41520000000</v>
      </c>
      <c r="AM40" s="60">
        <f>U40*LookUps!$J$7</f>
        <v>767597962.5</v>
      </c>
      <c r="AN40" s="83">
        <f>X40*LookUps!$G$10</f>
        <v>0</v>
      </c>
      <c r="AO40" s="52">
        <f>Y40*LookUps!$G$11</f>
        <v>0</v>
      </c>
      <c r="AP40" s="30">
        <f>Z40*LookUps!$G$12*2009</f>
        <v>1386210000000</v>
      </c>
      <c r="AQ40" s="30">
        <f>AA40*LookUps!$G$13</f>
        <v>609103448275.86218</v>
      </c>
      <c r="AR40" s="30">
        <f>AB40*LookUps!$G$14</f>
        <v>0</v>
      </c>
      <c r="AS40" s="30">
        <f>AC40*LookUps!$G$15*32150.7</f>
        <v>20897955000</v>
      </c>
      <c r="AT40" s="30">
        <f>AD40*LookUps!$G$16*1000</f>
        <v>0</v>
      </c>
      <c r="AU40" s="30">
        <f>AE40*LookUps!$G$17</f>
        <v>0</v>
      </c>
      <c r="AV40" s="89">
        <f t="shared" si="4"/>
        <v>4.3236800861287028</v>
      </c>
      <c r="AW40" s="90">
        <f t="shared" si="5"/>
        <v>0.80700000000000005</v>
      </c>
      <c r="AX40" s="89">
        <f t="shared" si="6"/>
        <v>3.5166800861287029</v>
      </c>
    </row>
    <row r="41" spans="2:50" x14ac:dyDescent="0.25">
      <c r="B41" t="s">
        <v>754</v>
      </c>
      <c r="C41" t="s">
        <v>671</v>
      </c>
      <c r="D41" t="s">
        <v>6</v>
      </c>
      <c r="E41" t="e" vm="147">
        <v>#VALUE!</v>
      </c>
      <c r="F41" s="56">
        <f t="shared" si="7"/>
        <v>0</v>
      </c>
      <c r="G41" t="str" cm="1">
        <f t="array" ref="G41">_FV(E41,"Abbreviation")</f>
        <v>CN</v>
      </c>
      <c r="H41" s="27" cm="1" vm="148">
        <f t="array" ref="H41">_FV(E41,"Population")</f>
        <v>1397715000</v>
      </c>
      <c r="I41" s="27">
        <f>VLOOKUP(D41,Pop_Land!$B$2:$K$237,2,FALSE)</f>
        <v>1452105775</v>
      </c>
      <c r="J41" s="82" cm="1" vm="149">
        <f t="array" ref="J41">IFERROR(_FV(E41,"Gross tertiary education enrollment (%)",TRUE),0.25)</f>
        <v>0.50604439999999995</v>
      </c>
      <c r="K41" s="50">
        <f t="shared" si="3"/>
        <v>734829995.64640987</v>
      </c>
      <c r="L41" s="48">
        <f>VLOOKUP(D41,Pop_Land!$B$2:$K$237,7,FALSE)</f>
        <v>3624791.8918918921</v>
      </c>
      <c r="M41" s="30" cm="1" vm="150">
        <f t="array" ref="M41">_FV(E41,"GDP")</f>
        <v>19910000000000</v>
      </c>
      <c r="N41" s="30">
        <f>IFERROR(VLOOKUP(D41,WorldBankGDP!$A$5:$G$271,7,FALSE),0)</f>
        <v>17734062645371.398</v>
      </c>
      <c r="O41" s="28">
        <f>IFERROR(VLOOKUP(D41,WorldBankGDP!$J$5:$O$200,6,FALSE),0)</f>
        <v>17458040000000</v>
      </c>
      <c r="P41" s="28">
        <f t="shared" si="8"/>
        <v>87046000000000</v>
      </c>
      <c r="Q41" s="44">
        <f>IFERROR(VLOOKUP(D41,'coal-proved-reserves'!$A$1:$D$88,4,FALSE),0)</f>
        <v>143197000000</v>
      </c>
      <c r="R41" s="44">
        <f>IFERROR(VLOOKUP(D41,Oil!$B$3:$D$51,3,FALSE),0)</f>
        <v>25311585199.504826</v>
      </c>
      <c r="S41" s="50">
        <f>IFERROR(VLOOKUP(D41,Uranium!$B$2:$C$18,2,FALSE),0)</f>
        <v>248900</v>
      </c>
      <c r="T41" s="57">
        <f>IFERROR(VLOOKUP(D41,'Nat Gas'!$C$2:$F$101,3,FALSE),0)</f>
        <v>163.959</v>
      </c>
      <c r="U41" s="27">
        <f>IFERROR(VLOOKUP(D41,Gold!$B$3:$J$126,6,FALSE),0)</f>
        <v>1948.31</v>
      </c>
      <c r="V41" s="44">
        <f>IFERROR(VLOOKUP(D41,AgriLand!$D$2:$F$195,3,FALSE),0)</f>
        <v>1306022860.2984498</v>
      </c>
      <c r="W41" s="48">
        <f t="shared" si="9"/>
        <v>1013843950.5123613</v>
      </c>
      <c r="X41" s="56">
        <f>IFERROR(VLOOKUP(D41,'Rare Earth'!$C$21:$D$29,2,FALSE),0)</f>
        <v>2800000</v>
      </c>
      <c r="Y41" s="56">
        <f>IFERROR(VLOOKUP(D41,'Rare Earth'!$H$21:$I$33,2,FALSE),0)</f>
        <v>80000</v>
      </c>
      <c r="Z41" s="56">
        <f>IFERROR(VLOOKUP(D41,'Rare Earth'!$C$34:$E$47,3,FALSE),0)</f>
        <v>26000000</v>
      </c>
      <c r="AA41" s="56">
        <f>IFERROR(VLOOKUP(D41,'Rare Earth'!$C$3:$D$15,2,FALSE),0)</f>
        <v>1500000</v>
      </c>
      <c r="AB41" s="56">
        <f>IFERROR(VLOOKUP(D41,'Iron Ore'!$H$2:$L$17,4,FALSE),0)</f>
        <v>20000000000</v>
      </c>
      <c r="AC41" s="56">
        <f>IFERROR(VLOOKUP(D41,Silver!$B$1:$C$12,2,FALSE),0)</f>
        <v>41000</v>
      </c>
      <c r="AD41" s="56">
        <f>IFERROR(VLOOKUP(D41,'Rare Earth'!$C$50:$E$63,3,FALSE),0)</f>
        <v>230000000</v>
      </c>
      <c r="AE41" s="56">
        <f>IFERROR(VLOOKUP(D41,'Rare Earth'!$H$3:$J$15,3,FALSE),0)</f>
        <v>44000000</v>
      </c>
      <c r="AF41" s="30">
        <f>K41*LookUps!$G$18</f>
        <v>9185374945580.123</v>
      </c>
      <c r="AG41" s="28">
        <f>V41*LookUps!$G$8</f>
        <v>3265057150746.1245</v>
      </c>
      <c r="AH41" s="28">
        <f>W41*LookUps!$G$9</f>
        <v>13686893331916.877</v>
      </c>
      <c r="AI41" s="28">
        <f>Q41*LookUps!$G$3</f>
        <v>21479550000000</v>
      </c>
      <c r="AJ41" s="28">
        <f>R41*LookUps!$G$4</f>
        <v>2531158519950.4824</v>
      </c>
      <c r="AK41" s="28">
        <f>S41*LookUps!$G$5*(32150.7/16)</f>
        <v>25007216343.75</v>
      </c>
      <c r="AL41" s="60">
        <f>T41*1000000*LookUps!$G$6</f>
        <v>1967508000000</v>
      </c>
      <c r="AM41" s="60">
        <f>U41*LookUps!$J$7</f>
        <v>5982075145273.5</v>
      </c>
      <c r="AN41" s="83">
        <f>X41*LookUps!$G$10</f>
        <v>67200000000</v>
      </c>
      <c r="AO41" s="52">
        <f>Y41*LookUps!$G$11</f>
        <v>4800000000</v>
      </c>
      <c r="AP41" s="30">
        <f>Z41*LookUps!$G$12*2009</f>
        <v>180207300000</v>
      </c>
      <c r="AQ41" s="30">
        <f>AA41*LookUps!$G$13</f>
        <v>99310344827.586212</v>
      </c>
      <c r="AR41" s="30">
        <f>AB41*LookUps!$G$14</f>
        <v>2000000000000</v>
      </c>
      <c r="AS41" s="30">
        <f>AC41*LookUps!$G$15*32150.7</f>
        <v>32954467500</v>
      </c>
      <c r="AT41" s="30">
        <f>AD41*LookUps!$G$16*1000</f>
        <v>3450000000000</v>
      </c>
      <c r="AU41" s="30">
        <f>AE41*LookUps!$G$17</f>
        <v>132000000000</v>
      </c>
      <c r="AV41" s="89">
        <f t="shared" si="4"/>
        <v>64.089096422138439</v>
      </c>
      <c r="AW41" s="90">
        <f t="shared" si="5"/>
        <v>87.046000000000006</v>
      </c>
      <c r="AX41" s="89">
        <f t="shared" si="6"/>
        <v>-22.956903577861567</v>
      </c>
    </row>
    <row r="42" spans="2:50" x14ac:dyDescent="0.25">
      <c r="B42" t="s">
        <v>757</v>
      </c>
      <c r="C42" t="s">
        <v>938</v>
      </c>
      <c r="D42" t="s">
        <v>42</v>
      </c>
      <c r="E42" t="e" vm="151">
        <v>#VALUE!</v>
      </c>
      <c r="F42" s="56">
        <f t="shared" si="7"/>
        <v>4</v>
      </c>
      <c r="G42" t="str" cm="1">
        <f t="array" ref="G42">_FV(E42,"Abbreviation")</f>
        <v>CO</v>
      </c>
      <c r="H42" s="27" cm="1" vm="152">
        <f t="array" ref="H42">_FV(E42,"Population")</f>
        <v>50339443</v>
      </c>
      <c r="I42" s="27">
        <f>VLOOKUP(D42,Pop_Land!$B$2:$K$237,2,FALSE)</f>
        <v>50882891</v>
      </c>
      <c r="J42" s="82" cm="1" vm="153">
        <f t="array" ref="J42">IFERROR(_FV(E42,"Gross tertiary education enrollment (%)",TRUE),0.25)</f>
        <v>0.55327490000000001</v>
      </c>
      <c r="K42" s="50">
        <f t="shared" si="3"/>
        <v>28152226.429735899</v>
      </c>
      <c r="L42" s="48">
        <f>VLOOKUP(D42,Pop_Land!$B$2:$K$237,7,FALSE)</f>
        <v>428378.3783783784</v>
      </c>
      <c r="M42" s="30" cm="1" vm="154">
        <f t="array" ref="M42">_FV(E42,"GDP")</f>
        <v>323802808108.24597</v>
      </c>
      <c r="N42" s="30">
        <f>IFERROR(VLOOKUP(D42,WorldBankGDP!$A$5:$G$271,7,FALSE),0)</f>
        <v>314322453228.29498</v>
      </c>
      <c r="O42" s="28">
        <f>IFERROR(VLOOKUP(D42,WorldBankGDP!$J$5:$O$200,6,FALSE),0)</f>
        <v>314268000000</v>
      </c>
      <c r="P42" s="28">
        <f t="shared" si="8"/>
        <v>582000000000</v>
      </c>
      <c r="Q42" s="44">
        <f>IFERROR(VLOOKUP(D42,'coal-proved-reserves'!$A$1:$D$88,4,FALSE),0)</f>
        <v>4554000000</v>
      </c>
      <c r="R42" s="44">
        <f>IFERROR(VLOOKUP(D42,Oil!$B$3:$D$51,3,FALSE),0)</f>
        <v>1984935097.0165696</v>
      </c>
      <c r="S42" s="50">
        <f>IFERROR(VLOOKUP(D42,Uranium!$B$2:$C$18,2,FALSE),0)</f>
        <v>0</v>
      </c>
      <c r="T42" s="57">
        <f>IFERROR(VLOOKUP(D42,'Nat Gas'!$C$2:$F$101,3,FALSE),0)</f>
        <v>5.508</v>
      </c>
      <c r="U42" s="27">
        <f>IFERROR(VLOOKUP(D42,Gold!$B$3:$J$126,6,FALSE),0)</f>
        <v>4.68</v>
      </c>
      <c r="V42" s="44">
        <f>IFERROR(VLOOKUP(D42,AgriLand!$D$2:$F$195,3,FALSE),0)</f>
        <v>122297395.39572947</v>
      </c>
      <c r="W42" s="48">
        <f t="shared" si="9"/>
        <v>151864766.7664327</v>
      </c>
      <c r="X42" s="56">
        <f>IFERROR(VLOOKUP(D42,'Rare Earth'!$C$21:$D$29,2,FALSE),0)</f>
        <v>0</v>
      </c>
      <c r="Y42" s="56">
        <f>IFERROR(VLOOKUP(D42,'Rare Earth'!$H$21:$I$33,2,FALSE),0)</f>
        <v>0</v>
      </c>
      <c r="Z42" s="56">
        <f>IFERROR(VLOOKUP(D42,'Rare Earth'!$C$34:$E$47,3,FALSE),0)</f>
        <v>0</v>
      </c>
      <c r="AA42" s="56">
        <f>IFERROR(VLOOKUP(D42,'Rare Earth'!$C$3:$D$15,2,FALSE),0)</f>
        <v>0</v>
      </c>
      <c r="AB42" s="56">
        <f>IFERROR(VLOOKUP(D42,'Iron Ore'!$H$2:$L$17,4,FALSE),0)</f>
        <v>0</v>
      </c>
      <c r="AC42" s="56">
        <f>IFERROR(VLOOKUP(D42,Silver!$B$1:$C$12,2,FALSE),0)</f>
        <v>0</v>
      </c>
      <c r="AD42" s="56">
        <f>IFERROR(VLOOKUP(D42,'Rare Earth'!$C$50:$E$63,3,FALSE),0)</f>
        <v>0</v>
      </c>
      <c r="AE42" s="56">
        <f>IFERROR(VLOOKUP(D42,'Rare Earth'!$H$3:$J$15,3,FALSE),0)</f>
        <v>0</v>
      </c>
      <c r="AF42" s="30">
        <f>K42*LookUps!$G$18</f>
        <v>351902830371.69873</v>
      </c>
      <c r="AG42" s="28">
        <f>V42*LookUps!$G$8</f>
        <v>305743488489.32367</v>
      </c>
      <c r="AH42" s="28">
        <f>W42*LookUps!$G$9</f>
        <v>2050174351346.8416</v>
      </c>
      <c r="AI42" s="28">
        <f>Q42*LookUps!$G$3</f>
        <v>683100000000</v>
      </c>
      <c r="AJ42" s="28">
        <f>R42*LookUps!$G$4</f>
        <v>198493509701.65695</v>
      </c>
      <c r="AK42" s="28">
        <f>S42*LookUps!$G$5*(32150.7/16)</f>
        <v>0</v>
      </c>
      <c r="AL42" s="60">
        <f>T42*1000000*LookUps!$G$6</f>
        <v>66096000000</v>
      </c>
      <c r="AM42" s="60">
        <f>U42*LookUps!$J$7</f>
        <v>14369433858</v>
      </c>
      <c r="AN42" s="83">
        <f>X42*LookUps!$G$10</f>
        <v>0</v>
      </c>
      <c r="AO42" s="52">
        <f>Y42*LookUps!$G$11</f>
        <v>0</v>
      </c>
      <c r="AP42" s="30">
        <f>Z42*LookUps!$G$12*2009</f>
        <v>0</v>
      </c>
      <c r="AQ42" s="30">
        <f>AA42*LookUps!$G$13</f>
        <v>0</v>
      </c>
      <c r="AR42" s="30">
        <f>AB42*LookUps!$G$14</f>
        <v>0</v>
      </c>
      <c r="AS42" s="30">
        <f>AC42*LookUps!$G$15*32150.7</f>
        <v>0</v>
      </c>
      <c r="AT42" s="30">
        <f>AD42*LookUps!$G$16*1000</f>
        <v>0</v>
      </c>
      <c r="AU42" s="30">
        <f>AE42*LookUps!$G$17</f>
        <v>0</v>
      </c>
      <c r="AV42" s="89">
        <f t="shared" si="4"/>
        <v>3.6698796137675211</v>
      </c>
      <c r="AW42" s="90">
        <f t="shared" si="5"/>
        <v>0.58199999999999996</v>
      </c>
      <c r="AX42" s="89">
        <f t="shared" si="6"/>
        <v>3.0878796137675213</v>
      </c>
    </row>
    <row r="43" spans="2:50" x14ac:dyDescent="0.25">
      <c r="B43" t="s">
        <v>670</v>
      </c>
      <c r="C43" t="s">
        <v>670</v>
      </c>
      <c r="D43" t="s">
        <v>179</v>
      </c>
      <c r="E43" t="e" vm="155">
        <v>#VALUE!</v>
      </c>
      <c r="F43" s="56">
        <f t="shared" si="7"/>
        <v>3</v>
      </c>
      <c r="G43" t="str" cm="1">
        <f t="array" ref="G43">_FV(E43,"Abbreviation")</f>
        <v>KM</v>
      </c>
      <c r="H43" s="27" cm="1" vm="156">
        <f t="array" ref="H43">_FV(E43,"Population")</f>
        <v>850886</v>
      </c>
      <c r="I43" s="27">
        <f>VLOOKUP(D43,Pop_Land!$B$2:$K$237,2,FALSE)</f>
        <v>869601</v>
      </c>
      <c r="J43" s="82" cm="1" vm="157">
        <f t="array" ref="J43">IFERROR(_FV(E43,"Gross tertiary education enrollment (%)",TRUE),0.25)</f>
        <v>8.9947800000000008E-2</v>
      </c>
      <c r="K43" s="50">
        <f t="shared" si="3"/>
        <v>78218.696827800013</v>
      </c>
      <c r="L43" s="48">
        <f>VLOOKUP(D43,Pop_Land!$B$2:$K$237,7,FALSE)</f>
        <v>718.53281853281862</v>
      </c>
      <c r="M43" s="30" cm="1" vm="158">
        <f t="array" ref="M43">_FV(E43,"GDP")</f>
        <v>1185728676.6511199</v>
      </c>
      <c r="N43" s="30">
        <f>IFERROR(VLOOKUP(D43,WorldBankGDP!$A$5:$G$271,7,FALSE),0)</f>
        <v>1327964249.3264899</v>
      </c>
      <c r="O43" s="28">
        <f>IFERROR(VLOOKUP(D43,WorldBankGDP!$J$5:$O$200,6,FALSE),0)</f>
        <v>1295000000</v>
      </c>
      <c r="P43" s="28">
        <f t="shared" si="8"/>
        <v>293823566.07414752</v>
      </c>
      <c r="Q43" s="44">
        <f>IFERROR(VLOOKUP(D43,'coal-proved-reserves'!$A$1:$D$88,4,FALSE),0)</f>
        <v>0</v>
      </c>
      <c r="R43" s="44">
        <f>IFERROR(VLOOKUP(D43,Oil!$B$3:$D$51,3,FALSE),0)</f>
        <v>0</v>
      </c>
      <c r="S43" s="50">
        <f>IFERROR(VLOOKUP(D43,Uranium!$B$2:$C$18,2,FALSE),0)</f>
        <v>0</v>
      </c>
      <c r="T43" s="57">
        <f>IFERROR(VLOOKUP(D43,'Nat Gas'!$C$2:$F$101,3,FALSE),0)</f>
        <v>0</v>
      </c>
      <c r="U43" s="27">
        <f>IFERROR(VLOOKUP(D43,Gold!$B$3:$J$126,6,FALSE),0)</f>
        <v>0.02</v>
      </c>
      <c r="V43" s="44">
        <f>IFERROR(VLOOKUP(D43,AgriLand!$D$2:$F$195,3,FALSE),0)</f>
        <v>323708.04972198664</v>
      </c>
      <c r="W43" s="48">
        <f t="shared" si="9"/>
        <v>136152.95413901727</v>
      </c>
      <c r="X43" s="56">
        <f>IFERROR(VLOOKUP(D43,'Rare Earth'!$C$21:$D$29,2,FALSE),0)</f>
        <v>0</v>
      </c>
      <c r="Y43" s="56">
        <f>IFERROR(VLOOKUP(D43,'Rare Earth'!$H$21:$I$33,2,FALSE),0)</f>
        <v>0</v>
      </c>
      <c r="Z43" s="56">
        <f>IFERROR(VLOOKUP(D43,'Rare Earth'!$C$34:$E$47,3,FALSE),0)</f>
        <v>0</v>
      </c>
      <c r="AA43" s="56">
        <f>IFERROR(VLOOKUP(D43,'Rare Earth'!$C$3:$D$15,2,FALSE),0)</f>
        <v>0</v>
      </c>
      <c r="AB43" s="56">
        <f>IFERROR(VLOOKUP(D43,'Iron Ore'!$H$2:$L$17,4,FALSE),0)</f>
        <v>0</v>
      </c>
      <c r="AC43" s="56">
        <f>IFERROR(VLOOKUP(D43,Silver!$B$1:$C$12,2,FALSE),0)</f>
        <v>0</v>
      </c>
      <c r="AD43" s="56">
        <f>IFERROR(VLOOKUP(D43,'Rare Earth'!$C$50:$E$63,3,FALSE),0)</f>
        <v>0</v>
      </c>
      <c r="AE43" s="56">
        <f>IFERROR(VLOOKUP(D43,'Rare Earth'!$H$3:$J$15,3,FALSE),0)</f>
        <v>0</v>
      </c>
      <c r="AF43" s="30">
        <f>K43*LookUps!$G$18</f>
        <v>977733710.34750021</v>
      </c>
      <c r="AG43" s="28">
        <f>V43*LookUps!$G$8</f>
        <v>809270124.30496657</v>
      </c>
      <c r="AH43" s="28">
        <f>W43*LookUps!$G$9</f>
        <v>1838064880.8767331</v>
      </c>
      <c r="AI43" s="28">
        <f>Q43*LookUps!$G$3</f>
        <v>0</v>
      </c>
      <c r="AJ43" s="28">
        <f>R43*LookUps!$G$4</f>
        <v>0</v>
      </c>
      <c r="AK43" s="28">
        <f>S43*LookUps!$G$5*(32150.7/16)</f>
        <v>0</v>
      </c>
      <c r="AL43" s="60">
        <f>T43*1000000*LookUps!$G$6</f>
        <v>0</v>
      </c>
      <c r="AM43" s="60">
        <f>U43*LookUps!$J$7</f>
        <v>61407837</v>
      </c>
      <c r="AN43" s="83">
        <f>X43*LookUps!$G$10</f>
        <v>0</v>
      </c>
      <c r="AO43" s="52">
        <f>Y43*LookUps!$G$11</f>
        <v>0</v>
      </c>
      <c r="AP43" s="30">
        <f>Z43*LookUps!$G$12*2009</f>
        <v>0</v>
      </c>
      <c r="AQ43" s="30">
        <f>AA43*LookUps!$G$13</f>
        <v>0</v>
      </c>
      <c r="AR43" s="30">
        <f>AB43*LookUps!$G$14</f>
        <v>0</v>
      </c>
      <c r="AS43" s="30">
        <f>AC43*LookUps!$G$15*32150.7</f>
        <v>0</v>
      </c>
      <c r="AT43" s="30">
        <f>AD43*LookUps!$G$16*1000</f>
        <v>0</v>
      </c>
      <c r="AU43" s="30">
        <f>AE43*LookUps!$G$17</f>
        <v>0</v>
      </c>
      <c r="AV43" s="89">
        <f t="shared" si="4"/>
        <v>3.6864765525291996E-3</v>
      </c>
      <c r="AW43" s="90">
        <f t="shared" si="5"/>
        <v>2.9382356607414754E-4</v>
      </c>
      <c r="AX43" s="89">
        <f t="shared" si="6"/>
        <v>3.3926529864550521E-3</v>
      </c>
    </row>
    <row r="44" spans="2:50" x14ac:dyDescent="0.25">
      <c r="B44" t="s">
        <v>757</v>
      </c>
      <c r="C44" t="s">
        <v>670</v>
      </c>
      <c r="D44" t="s">
        <v>142</v>
      </c>
      <c r="E44" t="e" vm="159">
        <v>#VALUE!</v>
      </c>
      <c r="F44" s="56">
        <f t="shared" si="7"/>
        <v>4</v>
      </c>
      <c r="G44" t="s">
        <v>325</v>
      </c>
      <c r="H44" s="27" cm="1" vm="160">
        <f t="array" ref="H44">_FV(E44,"Population")</f>
        <v>5380508</v>
      </c>
      <c r="I44" s="27">
        <f>VLOOKUP(D44,Pop_Land!$B$2:$K$237,2,FALSE)</f>
        <v>5518087</v>
      </c>
      <c r="J44" s="82" cm="1" vm="161">
        <f t="array" ref="J44">IFERROR(_FV(E44,"Gross tertiary education enrollment (%)",TRUE),0.25)</f>
        <v>0.1266688</v>
      </c>
      <c r="K44" s="50">
        <f t="shared" si="3"/>
        <v>698969.45858560002</v>
      </c>
      <c r="L44" s="48">
        <f>VLOOKUP(D44,Pop_Land!$B$2:$K$237,7,FALSE)</f>
        <v>131853.28185328186</v>
      </c>
      <c r="M44" s="30" cm="1" vm="162">
        <f t="array" ref="M44">_FV(E44,"GDP")</f>
        <v>10820591130.7349</v>
      </c>
      <c r="N44" s="30">
        <f>IFERROR(VLOOKUP(D44,WorldBankGDP!$A$5:$G$271,7,FALSE),0)</f>
        <v>12523961677.2966</v>
      </c>
      <c r="O44" s="28">
        <f>IFERROR(VLOOKUP(D44,WorldBankGDP!$J$5:$O$200,6,FALSE),0)</f>
        <v>12848000000</v>
      </c>
      <c r="P44" s="28">
        <f t="shared" si="8"/>
        <v>0</v>
      </c>
      <c r="Q44" s="44">
        <f>IFERROR(VLOOKUP(D44,'coal-proved-reserves'!$A$1:$D$88,4,FALSE),0)</f>
        <v>0</v>
      </c>
      <c r="R44" s="44">
        <f>IFERROR(VLOOKUP(D44,Oil!$B$3:$D$51,3,FALSE),0)</f>
        <v>2809716528.2478309</v>
      </c>
      <c r="S44" s="50">
        <f>IFERROR(VLOOKUP(D44,Uranium!$B$2:$C$18,2,FALSE),0)</f>
        <v>0</v>
      </c>
      <c r="T44" s="57">
        <f>IFERROR(VLOOKUP(D44,'Nat Gas'!$C$2:$F$101,3,FALSE),0)</f>
        <v>3.2</v>
      </c>
      <c r="U44" s="27">
        <f>IFERROR(VLOOKUP(D44,Gold!$B$3:$J$126,6,FALSE),0)</f>
        <v>0</v>
      </c>
      <c r="V44" s="44">
        <f>IFERROR(VLOOKUP(D44,AgriLand!$D$2:$F$195,3,FALSE),0)</f>
        <v>26262359.942330331</v>
      </c>
      <c r="W44" s="48">
        <f t="shared" si="9"/>
        <v>58123740.443770066</v>
      </c>
      <c r="X44" s="56">
        <f>IFERROR(VLOOKUP(D44,'Rare Earth'!$C$21:$D$29,2,FALSE),0)</f>
        <v>0</v>
      </c>
      <c r="Y44" s="56">
        <f>IFERROR(VLOOKUP(D44,'Rare Earth'!$H$21:$I$33,2,FALSE),0)</f>
        <v>3600000</v>
      </c>
      <c r="Z44" s="56">
        <f>IFERROR(VLOOKUP(D44,'Rare Earth'!$C$34:$E$47,3,FALSE),0)</f>
        <v>31000000</v>
      </c>
      <c r="AA44" s="56">
        <f>IFERROR(VLOOKUP(D44,'Rare Earth'!$C$3:$D$15,2,FALSE),0)</f>
        <v>0</v>
      </c>
      <c r="AB44" s="56">
        <f>IFERROR(VLOOKUP(D44,'Iron Ore'!$H$2:$L$17,4,FALSE),0)</f>
        <v>0</v>
      </c>
      <c r="AC44" s="56">
        <f>IFERROR(VLOOKUP(D44,Silver!$B$1:$C$12,2,FALSE),0)</f>
        <v>0</v>
      </c>
      <c r="AD44" s="56">
        <f>IFERROR(VLOOKUP(D44,'Rare Earth'!$C$50:$E$63,3,FALSE),0)</f>
        <v>0</v>
      </c>
      <c r="AE44" s="56">
        <f>IFERROR(VLOOKUP(D44,'Rare Earth'!$H$3:$J$15,3,FALSE),0)</f>
        <v>0</v>
      </c>
      <c r="AF44" s="30">
        <f>K44*LookUps!$G$18</f>
        <v>8737118232.3199997</v>
      </c>
      <c r="AG44" s="28">
        <f>V44*LookUps!$G$8</f>
        <v>65655899855.825829</v>
      </c>
      <c r="AH44" s="28">
        <f>W44*LookUps!$G$9</f>
        <v>784670495990.89587</v>
      </c>
      <c r="AI44" s="28">
        <f>Q44*LookUps!$G$3</f>
        <v>0</v>
      </c>
      <c r="AJ44" s="28">
        <f>R44*LookUps!$G$4</f>
        <v>280971652824.78308</v>
      </c>
      <c r="AK44" s="28">
        <f>S44*LookUps!$G$5*(32150.7/16)</f>
        <v>0</v>
      </c>
      <c r="AL44" s="60">
        <f>T44*1000000*LookUps!$G$6</f>
        <v>38400000000</v>
      </c>
      <c r="AM44" s="60">
        <f>U44*LookUps!$J$7</f>
        <v>0</v>
      </c>
      <c r="AN44" s="83">
        <f>X44*LookUps!$G$10</f>
        <v>0</v>
      </c>
      <c r="AO44" s="52">
        <f>Y44*LookUps!$G$11</f>
        <v>216000000000</v>
      </c>
      <c r="AP44" s="30">
        <f>Z44*LookUps!$G$12*2009</f>
        <v>214862550000</v>
      </c>
      <c r="AQ44" s="30">
        <f>AA44*LookUps!$G$13</f>
        <v>0</v>
      </c>
      <c r="AR44" s="30">
        <f>AB44*LookUps!$G$14</f>
        <v>0</v>
      </c>
      <c r="AS44" s="30">
        <f>AC44*LookUps!$G$15*32150.7</f>
        <v>0</v>
      </c>
      <c r="AT44" s="30">
        <f>AD44*LookUps!$G$16*1000</f>
        <v>0</v>
      </c>
      <c r="AU44" s="30">
        <f>AE44*LookUps!$G$17</f>
        <v>0</v>
      </c>
      <c r="AV44" s="89">
        <f t="shared" si="4"/>
        <v>1.6092977169038247</v>
      </c>
      <c r="AW44" s="90">
        <f t="shared" si="5"/>
        <v>0</v>
      </c>
      <c r="AX44" s="89">
        <f t="shared" si="6"/>
        <v>1.6092977169038247</v>
      </c>
    </row>
    <row r="45" spans="2:50" x14ac:dyDescent="0.25">
      <c r="B45" t="s">
        <v>675</v>
      </c>
      <c r="C45" t="s">
        <v>675</v>
      </c>
      <c r="D45" t="s">
        <v>79</v>
      </c>
      <c r="E45" t="e" vm="163">
        <v>#VALUE!</v>
      </c>
      <c r="F45" s="56">
        <f t="shared" si="7"/>
        <v>5</v>
      </c>
      <c r="G45" t="str" cm="1">
        <f t="array" ref="G45">_FV(E45,"Abbreviation")</f>
        <v>CR</v>
      </c>
      <c r="H45" s="27" cm="1" vm="164">
        <f t="array" ref="H45">_FV(E45,"Population")</f>
        <v>5047561</v>
      </c>
      <c r="I45" s="27">
        <f>VLOOKUP(D45,Pop_Land!$B$2:$K$237,2,FALSE)</f>
        <v>5094118</v>
      </c>
      <c r="J45" s="82" cm="1" vm="165">
        <f t="array" ref="J45">IFERROR(_FV(E45,"Gross tertiary education enrollment (%)",TRUE),0.25)</f>
        <v>0.5520794</v>
      </c>
      <c r="K45" s="50">
        <f t="shared" si="3"/>
        <v>2812357.6089691999</v>
      </c>
      <c r="L45" s="48">
        <f>VLOOKUP(D45,Pop_Land!$B$2:$K$237,7,FALSE)</f>
        <v>19714.285714285714</v>
      </c>
      <c r="M45" s="30" cm="1" vm="166">
        <f t="array" ref="M45">_FV(E45,"GDP")</f>
        <v>61773944173.673599</v>
      </c>
      <c r="N45" s="30">
        <f>IFERROR(VLOOKUP(D45,WorldBankGDP!$A$5:$G$271,7,FALSE),0)</f>
        <v>64282438666.738998</v>
      </c>
      <c r="O45" s="28">
        <f>IFERROR(VLOOKUP(D45,WorldBankGDP!$J$5:$O$200,6,FALSE),0)</f>
        <v>64276000000</v>
      </c>
      <c r="P45" s="28">
        <f t="shared" si="8"/>
        <v>50249088278.912186</v>
      </c>
      <c r="Q45" s="44">
        <f>IFERROR(VLOOKUP(D45,'coal-proved-reserves'!$A$1:$D$88,4,FALSE),0)</f>
        <v>0</v>
      </c>
      <c r="R45" s="44">
        <f>IFERROR(VLOOKUP(D45,Oil!$B$3:$D$51,3,FALSE),0)</f>
        <v>0</v>
      </c>
      <c r="S45" s="50">
        <f>IFERROR(VLOOKUP(D45,Uranium!$B$2:$C$18,2,FALSE),0)</f>
        <v>0</v>
      </c>
      <c r="T45" s="57">
        <f>IFERROR(VLOOKUP(D45,'Nat Gas'!$C$2:$F$101,3,FALSE),0)</f>
        <v>0</v>
      </c>
      <c r="U45" s="27">
        <f>IFERROR(VLOOKUP(D45,Gold!$B$3:$J$126,6,FALSE),0)</f>
        <v>0</v>
      </c>
      <c r="V45" s="44">
        <f>IFERROR(VLOOKUP(D45,AgriLand!$D$2:$F$195,3,FALSE),0)</f>
        <v>4404653.4246522225</v>
      </c>
      <c r="W45" s="48">
        <f t="shared" si="9"/>
        <v>8212489.4324906347</v>
      </c>
      <c r="X45" s="56">
        <f>IFERROR(VLOOKUP(D45,'Rare Earth'!$C$21:$D$29,2,FALSE),0)</f>
        <v>0</v>
      </c>
      <c r="Y45" s="56">
        <f>IFERROR(VLOOKUP(D45,'Rare Earth'!$H$21:$I$33,2,FALSE),0)</f>
        <v>0</v>
      </c>
      <c r="Z45" s="56">
        <f>IFERROR(VLOOKUP(D45,'Rare Earth'!$C$34:$E$47,3,FALSE),0)</f>
        <v>0</v>
      </c>
      <c r="AA45" s="56">
        <f>IFERROR(VLOOKUP(D45,'Rare Earth'!$C$3:$D$15,2,FALSE),0)</f>
        <v>0</v>
      </c>
      <c r="AB45" s="56">
        <f>IFERROR(VLOOKUP(D45,'Iron Ore'!$H$2:$L$17,4,FALSE),0)</f>
        <v>0</v>
      </c>
      <c r="AC45" s="56">
        <f>IFERROR(VLOOKUP(D45,Silver!$B$1:$C$12,2,FALSE),0)</f>
        <v>0</v>
      </c>
      <c r="AD45" s="56">
        <f>IFERROR(VLOOKUP(D45,'Rare Earth'!$C$50:$E$63,3,FALSE),0)</f>
        <v>0</v>
      </c>
      <c r="AE45" s="56">
        <f>IFERROR(VLOOKUP(D45,'Rare Earth'!$H$3:$J$15,3,FALSE),0)</f>
        <v>0</v>
      </c>
      <c r="AF45" s="30">
        <f>K45*LookUps!$G$18</f>
        <v>35154470112.114998</v>
      </c>
      <c r="AG45" s="28">
        <f>V45*LookUps!$G$8</f>
        <v>11011633561.630556</v>
      </c>
      <c r="AH45" s="28">
        <f>W45*LookUps!$G$9</f>
        <v>110868607338.62357</v>
      </c>
      <c r="AI45" s="28">
        <f>Q45*LookUps!$G$3</f>
        <v>0</v>
      </c>
      <c r="AJ45" s="28">
        <f>R45*LookUps!$G$4</f>
        <v>0</v>
      </c>
      <c r="AK45" s="28">
        <f>S45*LookUps!$G$5*(32150.7/16)</f>
        <v>0</v>
      </c>
      <c r="AL45" s="60">
        <f>T45*1000000*LookUps!$G$6</f>
        <v>0</v>
      </c>
      <c r="AM45" s="60">
        <f>U45*LookUps!$J$7</f>
        <v>0</v>
      </c>
      <c r="AN45" s="83">
        <f>X45*LookUps!$G$10</f>
        <v>0</v>
      </c>
      <c r="AO45" s="52">
        <f>Y45*LookUps!$G$11</f>
        <v>0</v>
      </c>
      <c r="AP45" s="30">
        <f>Z45*LookUps!$G$12*2009</f>
        <v>0</v>
      </c>
      <c r="AQ45" s="30">
        <f>AA45*LookUps!$G$13</f>
        <v>0</v>
      </c>
      <c r="AR45" s="30">
        <f>AB45*LookUps!$G$14</f>
        <v>0</v>
      </c>
      <c r="AS45" s="30">
        <f>AC45*LookUps!$G$15*32150.7</f>
        <v>0</v>
      </c>
      <c r="AT45" s="30">
        <f>AD45*LookUps!$G$16*1000</f>
        <v>0</v>
      </c>
      <c r="AU45" s="30">
        <f>AE45*LookUps!$G$17</f>
        <v>0</v>
      </c>
      <c r="AV45" s="89">
        <f t="shared" si="4"/>
        <v>0.1570347110123691</v>
      </c>
      <c r="AW45" s="90">
        <f t="shared" si="5"/>
        <v>5.0249088278912182E-2</v>
      </c>
      <c r="AX45" s="89">
        <f t="shared" si="6"/>
        <v>0.10678562273345692</v>
      </c>
    </row>
    <row r="46" spans="2:50" x14ac:dyDescent="0.25">
      <c r="B46" t="s">
        <v>670</v>
      </c>
      <c r="C46" t="s">
        <v>670</v>
      </c>
      <c r="D46" t="s">
        <v>321</v>
      </c>
      <c r="E46" t="e" vm="167">
        <v>#VALUE!</v>
      </c>
      <c r="F46" s="56">
        <f t="shared" si="7"/>
        <v>3</v>
      </c>
      <c r="G46" t="str" cm="1">
        <f t="array" ref="G46">_FV(E46,"Abbreviation")</f>
        <v>CI</v>
      </c>
      <c r="H46" s="27" cm="1" vm="168">
        <f t="array" ref="H46">_FV(E46,"Population")</f>
        <v>25716544</v>
      </c>
      <c r="I46" s="27">
        <f>VLOOKUP(D46,Pop_Land!$B$2:$K$237,2,FALSE)</f>
        <v>26378274</v>
      </c>
      <c r="J46" s="82" cm="1" vm="169">
        <f t="array" ref="J46">IFERROR(_FV(E46,"Gross tertiary education enrollment (%)",TRUE),0.25)</f>
        <v>9.3413699999999988E-2</v>
      </c>
      <c r="K46" s="50">
        <f t="shared" si="3"/>
        <v>2464092.1739537995</v>
      </c>
      <c r="L46" s="48">
        <f>VLOOKUP(D46,Pop_Land!$B$2:$K$237,7,FALSE)</f>
        <v>122779.92277992278</v>
      </c>
      <c r="M46" s="30" cm="1" vm="170">
        <f t="array" ref="M46">_FV(E46,"GDP")</f>
        <v>58792205642.153801</v>
      </c>
      <c r="N46" s="30">
        <f>IFERROR(VLOOKUP(D46,WorldBankGDP!$A$5:$G$271,7,FALSE),0)</f>
        <v>69764827467.442307</v>
      </c>
      <c r="O46" s="28">
        <f>IFERROR(VLOOKUP(D46,WorldBankGDP!$J$5:$O$200,6,FALSE),0)</f>
        <v>69753000000</v>
      </c>
      <c r="P46" s="28">
        <f t="shared" si="8"/>
        <v>0</v>
      </c>
      <c r="Q46" s="44">
        <f>IFERROR(VLOOKUP(D46,'coal-proved-reserves'!$A$1:$D$88,4,FALSE),0)</f>
        <v>0</v>
      </c>
      <c r="R46" s="44">
        <f>IFERROR(VLOOKUP(D46,Oil!$B$3:$D$51,3,FALSE),0)</f>
        <v>0</v>
      </c>
      <c r="S46" s="50">
        <f>IFERROR(VLOOKUP(D46,Uranium!$B$2:$C$18,2,FALSE),0)</f>
        <v>0</v>
      </c>
      <c r="T46" s="57">
        <f>IFERROR(VLOOKUP(D46,'Nat Gas'!$C$2:$F$101,3,FALSE),0)</f>
        <v>0</v>
      </c>
      <c r="U46" s="27">
        <f>IFERROR(VLOOKUP(D46,Gold!$B$3:$J$126,6,FALSE),0)</f>
        <v>0</v>
      </c>
      <c r="V46" s="44">
        <f>IFERROR(VLOOKUP(D46,AgriLand!$D$2:$F$195,3,FALSE),0)</f>
        <v>52386340.871039048</v>
      </c>
      <c r="W46" s="48">
        <f t="shared" si="9"/>
        <v>26192809.708111528</v>
      </c>
      <c r="X46" s="56">
        <f>IFERROR(VLOOKUP(D46,'Rare Earth'!$C$21:$D$29,2,FALSE),0)</f>
        <v>0</v>
      </c>
      <c r="Y46" s="56">
        <f>IFERROR(VLOOKUP(D46,'Rare Earth'!$H$21:$I$33,2,FALSE),0)</f>
        <v>0</v>
      </c>
      <c r="Z46" s="56">
        <f>IFERROR(VLOOKUP(D46,'Rare Earth'!$C$34:$E$47,3,FALSE),0)</f>
        <v>0</v>
      </c>
      <c r="AA46" s="56">
        <f>IFERROR(VLOOKUP(D46,'Rare Earth'!$C$3:$D$15,2,FALSE),0)</f>
        <v>0</v>
      </c>
      <c r="AB46" s="56">
        <f>IFERROR(VLOOKUP(D46,'Iron Ore'!$H$2:$L$17,4,FALSE),0)</f>
        <v>0</v>
      </c>
      <c r="AC46" s="56">
        <f>IFERROR(VLOOKUP(D46,Silver!$B$1:$C$12,2,FALSE),0)</f>
        <v>0</v>
      </c>
      <c r="AD46" s="56">
        <f>IFERROR(VLOOKUP(D46,'Rare Earth'!$C$50:$E$63,3,FALSE),0)</f>
        <v>0</v>
      </c>
      <c r="AE46" s="56">
        <f>IFERROR(VLOOKUP(D46,'Rare Earth'!$H$3:$J$15,3,FALSE),0)</f>
        <v>0</v>
      </c>
      <c r="AF46" s="30">
        <f>K46*LookUps!$G$18</f>
        <v>30801152174.422493</v>
      </c>
      <c r="AG46" s="28">
        <f>V46*LookUps!$G$8</f>
        <v>130965852177.59763</v>
      </c>
      <c r="AH46" s="28">
        <f>W46*LookUps!$G$9</f>
        <v>353602931059.50562</v>
      </c>
      <c r="AI46" s="28">
        <f>Q46*LookUps!$G$3</f>
        <v>0</v>
      </c>
      <c r="AJ46" s="28">
        <f>R46*LookUps!$G$4</f>
        <v>0</v>
      </c>
      <c r="AK46" s="28">
        <f>S46*LookUps!$G$5*(32150.7/16)</f>
        <v>0</v>
      </c>
      <c r="AL46" s="60">
        <f>T46*1000000*LookUps!$G$6</f>
        <v>0</v>
      </c>
      <c r="AM46" s="60">
        <f>U46*LookUps!$J$7</f>
        <v>0</v>
      </c>
      <c r="AN46" s="83">
        <f>X46*LookUps!$G$10</f>
        <v>0</v>
      </c>
      <c r="AO46" s="52">
        <f>Y46*LookUps!$G$11</f>
        <v>0</v>
      </c>
      <c r="AP46" s="30">
        <f>Z46*LookUps!$G$12*2009</f>
        <v>0</v>
      </c>
      <c r="AQ46" s="30">
        <f>AA46*LookUps!$G$13</f>
        <v>0</v>
      </c>
      <c r="AR46" s="30">
        <f>AB46*LookUps!$G$14</f>
        <v>0</v>
      </c>
      <c r="AS46" s="30">
        <f>AC46*LookUps!$G$15*32150.7</f>
        <v>0</v>
      </c>
      <c r="AT46" s="30">
        <f>AD46*LookUps!$G$16*1000</f>
        <v>0</v>
      </c>
      <c r="AU46" s="30">
        <f>AE46*LookUps!$G$17</f>
        <v>0</v>
      </c>
      <c r="AV46" s="89">
        <f t="shared" si="4"/>
        <v>0.51536993541152576</v>
      </c>
      <c r="AW46" s="90">
        <f t="shared" si="5"/>
        <v>0</v>
      </c>
      <c r="AX46" s="89">
        <f t="shared" si="6"/>
        <v>0.51536993541152576</v>
      </c>
    </row>
    <row r="47" spans="2:50" x14ac:dyDescent="0.25">
      <c r="B47" t="s">
        <v>756</v>
      </c>
      <c r="C47" t="s">
        <v>672</v>
      </c>
      <c r="D47" t="s">
        <v>81</v>
      </c>
      <c r="E47" t="e" vm="171">
        <v>#VALUE!</v>
      </c>
      <c r="F47" s="56">
        <f t="shared" si="7"/>
        <v>2</v>
      </c>
      <c r="G47" t="str" cm="1">
        <f t="array" ref="G47">_FV(E47,"Abbreviation")</f>
        <v>HR</v>
      </c>
      <c r="H47" s="27" cm="1" vm="172">
        <f t="array" ref="H47">_FV(E47,"Population")</f>
        <v>4067500</v>
      </c>
      <c r="I47" s="27">
        <f>VLOOKUP(D47,Pop_Land!$B$2:$K$237,2,FALSE)</f>
        <v>4105267</v>
      </c>
      <c r="J47" s="82" cm="1" vm="173">
        <f t="array" ref="J47">IFERROR(_FV(E47,"Gross tertiary education enrollment (%)",TRUE),0.25)</f>
        <v>0.67865560000000003</v>
      </c>
      <c r="K47" s="50">
        <f t="shared" si="3"/>
        <v>2786062.4390452001</v>
      </c>
      <c r="L47" s="48">
        <f>VLOOKUP(D47,Pop_Land!$B$2:$K$237,7,FALSE)</f>
        <v>21606.177606177607</v>
      </c>
      <c r="M47" s="30" cm="1" vm="174">
        <f t="array" ref="M47">_FV(E47,"GDP")</f>
        <v>60415553038.882599</v>
      </c>
      <c r="N47" s="30">
        <f>IFERROR(VLOOKUP(D47,WorldBankGDP!$A$5:$G$271,7,FALSE),0)</f>
        <v>67837788543.585197</v>
      </c>
      <c r="O47" s="28">
        <f>IFERROR(VLOOKUP(D47,WorldBankGDP!$J$5:$O$200,6,FALSE),0)</f>
        <v>67837999999.999992</v>
      </c>
      <c r="P47" s="28">
        <f t="shared" si="8"/>
        <v>46435394065.685165</v>
      </c>
      <c r="Q47" s="44">
        <f>IFERROR(VLOOKUP(D47,'coal-proved-reserves'!$A$1:$D$88,4,FALSE),0)</f>
        <v>0</v>
      </c>
      <c r="R47" s="44">
        <f>IFERROR(VLOOKUP(D47,Oil!$B$3:$D$51,3,FALSE),0)</f>
        <v>0</v>
      </c>
      <c r="S47" s="50">
        <f>IFERROR(VLOOKUP(D47,Uranium!$B$2:$C$18,2,FALSE),0)</f>
        <v>0</v>
      </c>
      <c r="T47" s="57">
        <f>IFERROR(VLOOKUP(D47,'Nat Gas'!$C$2:$F$101,3,FALSE),0)</f>
        <v>0.88</v>
      </c>
      <c r="U47" s="27">
        <f>IFERROR(VLOOKUP(D47,Gold!$B$3:$J$126,6,FALSE),0)</f>
        <v>0</v>
      </c>
      <c r="V47" s="44">
        <f>IFERROR(VLOOKUP(D47,AgriLand!$D$2:$F$195,3,FALSE),0)</f>
        <v>3667043.8609727337</v>
      </c>
      <c r="W47" s="48">
        <f t="shared" si="9"/>
        <v>10160909.806980936</v>
      </c>
      <c r="X47" s="56">
        <f>IFERROR(VLOOKUP(D47,'Rare Earth'!$C$21:$D$29,2,FALSE),0)</f>
        <v>0</v>
      </c>
      <c r="Y47" s="56">
        <f>IFERROR(VLOOKUP(D47,'Rare Earth'!$H$21:$I$33,2,FALSE),0)</f>
        <v>0</v>
      </c>
      <c r="Z47" s="56">
        <f>IFERROR(VLOOKUP(D47,'Rare Earth'!$C$34:$E$47,3,FALSE),0)</f>
        <v>0</v>
      </c>
      <c r="AA47" s="56">
        <f>IFERROR(VLOOKUP(D47,'Rare Earth'!$C$3:$D$15,2,FALSE),0)</f>
        <v>0</v>
      </c>
      <c r="AB47" s="56">
        <f>IFERROR(VLOOKUP(D47,'Iron Ore'!$H$2:$L$17,4,FALSE),0)</f>
        <v>0</v>
      </c>
      <c r="AC47" s="56">
        <f>IFERROR(VLOOKUP(D47,Silver!$B$1:$C$12,2,FALSE),0)</f>
        <v>0</v>
      </c>
      <c r="AD47" s="56">
        <f>IFERROR(VLOOKUP(D47,'Rare Earth'!$C$50:$E$63,3,FALSE),0)</f>
        <v>0</v>
      </c>
      <c r="AE47" s="56">
        <f>IFERROR(VLOOKUP(D47,'Rare Earth'!$H$3:$J$15,3,FALSE),0)</f>
        <v>0</v>
      </c>
      <c r="AF47" s="30">
        <f>K47*LookUps!$G$18</f>
        <v>34825780488.065002</v>
      </c>
      <c r="AG47" s="28">
        <f>V47*LookUps!$G$8</f>
        <v>9167609652.4318352</v>
      </c>
      <c r="AH47" s="28">
        <f>W47*LookUps!$G$9</f>
        <v>137172282394.24263</v>
      </c>
      <c r="AI47" s="28">
        <f>Q47*LookUps!$G$3</f>
        <v>0</v>
      </c>
      <c r="AJ47" s="28">
        <f>R47*LookUps!$G$4</f>
        <v>0</v>
      </c>
      <c r="AK47" s="28">
        <f>S47*LookUps!$G$5*(32150.7/16)</f>
        <v>0</v>
      </c>
      <c r="AL47" s="60">
        <f>T47*1000000*LookUps!$G$6</f>
        <v>10560000000</v>
      </c>
      <c r="AM47" s="60">
        <f>U47*LookUps!$J$7</f>
        <v>0</v>
      </c>
      <c r="AN47" s="83">
        <f>X47*LookUps!$G$10</f>
        <v>0</v>
      </c>
      <c r="AO47" s="52">
        <f>Y47*LookUps!$G$11</f>
        <v>0</v>
      </c>
      <c r="AP47" s="30">
        <f>Z47*LookUps!$G$12*2009</f>
        <v>0</v>
      </c>
      <c r="AQ47" s="30">
        <f>AA47*LookUps!$G$13</f>
        <v>0</v>
      </c>
      <c r="AR47" s="30">
        <f>AB47*LookUps!$G$14</f>
        <v>0</v>
      </c>
      <c r="AS47" s="30">
        <f>AC47*LookUps!$G$15*32150.7</f>
        <v>0</v>
      </c>
      <c r="AT47" s="30">
        <f>AD47*LookUps!$G$16*1000</f>
        <v>0</v>
      </c>
      <c r="AU47" s="30">
        <f>AE47*LookUps!$G$17</f>
        <v>0</v>
      </c>
      <c r="AV47" s="89">
        <f t="shared" si="4"/>
        <v>0.19172567253473946</v>
      </c>
      <c r="AW47" s="90">
        <f t="shared" si="5"/>
        <v>4.6435394065685164E-2</v>
      </c>
      <c r="AX47" s="89">
        <f t="shared" si="6"/>
        <v>0.14529027846905429</v>
      </c>
    </row>
    <row r="48" spans="2:50" x14ac:dyDescent="0.25">
      <c r="B48" t="s">
        <v>675</v>
      </c>
      <c r="C48" t="s">
        <v>675</v>
      </c>
      <c r="D48" t="s">
        <v>66</v>
      </c>
      <c r="E48" t="e" vm="175">
        <v>#VALUE!</v>
      </c>
      <c r="F48" s="56">
        <f t="shared" si="7"/>
        <v>5</v>
      </c>
      <c r="G48" t="str" cm="1">
        <f t="array" ref="G48">_FV(E48,"Abbreviation")</f>
        <v>CU</v>
      </c>
      <c r="H48" s="27" cm="1" vm="176">
        <f t="array" ref="H48">_FV(E48,"Population")</f>
        <v>11333483</v>
      </c>
      <c r="I48" s="27">
        <f>VLOOKUP(D48,Pop_Land!$B$2:$K$237,2,FALSE)</f>
        <v>11326616</v>
      </c>
      <c r="J48" s="82" cm="1" vm="177">
        <f t="array" ref="J48">IFERROR(_FV(E48,"Gross tertiary education enrollment (%)",TRUE),0.25)</f>
        <v>0.4137902</v>
      </c>
      <c r="K48" s="50">
        <f t="shared" si="3"/>
        <v>4686842.6999631999</v>
      </c>
      <c r="L48" s="48">
        <f>VLOOKUP(D48,Pop_Land!$B$2:$K$237,7,FALSE)</f>
        <v>41096.525096525096</v>
      </c>
      <c r="M48" s="30" cm="1" vm="178">
        <f t="array" ref="M48">_FV(E48,"GDP")</f>
        <v>100023000000</v>
      </c>
      <c r="N48" s="30">
        <f>IFERROR(VLOOKUP(D48,WorldBankGDP!$A$5:$G$271,7,FALSE),0)</f>
        <v>0</v>
      </c>
      <c r="O48" s="93" vm="178">
        <f>M48</f>
        <v>100023000000</v>
      </c>
      <c r="P48" s="28">
        <f t="shared" si="8"/>
        <v>19114395300</v>
      </c>
      <c r="Q48" s="44">
        <f>IFERROR(VLOOKUP(D48,'coal-proved-reserves'!$A$1:$D$88,4,FALSE),0)</f>
        <v>0</v>
      </c>
      <c r="R48" s="44">
        <f>IFERROR(VLOOKUP(D48,Oil!$B$3:$D$51,3,FALSE),0)</f>
        <v>0</v>
      </c>
      <c r="S48" s="50">
        <f>IFERROR(VLOOKUP(D48,Uranium!$B$2:$C$18,2,FALSE),0)</f>
        <v>0</v>
      </c>
      <c r="T48" s="57">
        <f>IFERROR(VLOOKUP(D48,'Nat Gas'!$C$2:$F$101,3,FALSE),0)</f>
        <v>2.5</v>
      </c>
      <c r="U48" s="27">
        <f>IFERROR(VLOOKUP(D48,Gold!$B$3:$J$126,6,FALSE),0)</f>
        <v>0</v>
      </c>
      <c r="V48" s="44">
        <f>IFERROR(VLOOKUP(D48,AgriLand!$D$2:$F$195,3,FALSE),0)</f>
        <v>15567639.032431416</v>
      </c>
      <c r="W48" s="48">
        <f t="shared" si="9"/>
        <v>10734137.029344644</v>
      </c>
      <c r="X48" s="56">
        <f>IFERROR(VLOOKUP(D48,'Rare Earth'!$C$21:$D$29,2,FALSE),0)</f>
        <v>0</v>
      </c>
      <c r="Y48" s="56">
        <f>IFERROR(VLOOKUP(D48,'Rare Earth'!$H$21:$I$33,2,FALSE),0)</f>
        <v>500000</v>
      </c>
      <c r="Z48" s="56">
        <f>IFERROR(VLOOKUP(D48,'Rare Earth'!$C$34:$E$47,3,FALSE),0)</f>
        <v>0</v>
      </c>
      <c r="AA48" s="56">
        <f>IFERROR(VLOOKUP(D48,'Rare Earth'!$C$3:$D$15,2,FALSE),0)</f>
        <v>0</v>
      </c>
      <c r="AB48" s="56">
        <f>IFERROR(VLOOKUP(D48,'Iron Ore'!$H$2:$L$17,4,FALSE),0)</f>
        <v>0</v>
      </c>
      <c r="AC48" s="56">
        <f>IFERROR(VLOOKUP(D48,Silver!$B$1:$C$12,2,FALSE),0)</f>
        <v>0</v>
      </c>
      <c r="AD48" s="56">
        <f>IFERROR(VLOOKUP(D48,'Rare Earth'!$C$50:$E$63,3,FALSE),0)</f>
        <v>0</v>
      </c>
      <c r="AE48" s="56">
        <f>IFERROR(VLOOKUP(D48,'Rare Earth'!$H$3:$J$15,3,FALSE),0)</f>
        <v>0</v>
      </c>
      <c r="AF48" s="30">
        <f>K48*LookUps!$G$18</f>
        <v>58585533749.540001</v>
      </c>
      <c r="AG48" s="28">
        <f>V48*LookUps!$G$8</f>
        <v>38919097581.078537</v>
      </c>
      <c r="AH48" s="28">
        <f>W48*LookUps!$G$9</f>
        <v>144910849896.15271</v>
      </c>
      <c r="AI48" s="28">
        <f>Q48*LookUps!$G$3</f>
        <v>0</v>
      </c>
      <c r="AJ48" s="28">
        <f>R48*LookUps!$G$4</f>
        <v>0</v>
      </c>
      <c r="AK48" s="28">
        <f>S48*LookUps!$G$5*(32150.7/16)</f>
        <v>0</v>
      </c>
      <c r="AL48" s="60">
        <f>T48*1000000*LookUps!$G$6</f>
        <v>30000000000</v>
      </c>
      <c r="AM48" s="60">
        <f>U48*LookUps!$J$7</f>
        <v>0</v>
      </c>
      <c r="AN48" s="83">
        <f>X48*LookUps!$G$10</f>
        <v>0</v>
      </c>
      <c r="AO48" s="52">
        <f>Y48*LookUps!$G$11</f>
        <v>30000000000</v>
      </c>
      <c r="AP48" s="30">
        <f>Z48*LookUps!$G$12*2009</f>
        <v>0</v>
      </c>
      <c r="AQ48" s="30">
        <f>AA48*LookUps!$G$13</f>
        <v>0</v>
      </c>
      <c r="AR48" s="30">
        <f>AB48*LookUps!$G$14</f>
        <v>0</v>
      </c>
      <c r="AS48" s="30">
        <f>AC48*LookUps!$G$15*32150.7</f>
        <v>0</v>
      </c>
      <c r="AT48" s="30">
        <f>AD48*LookUps!$G$16*1000</f>
        <v>0</v>
      </c>
      <c r="AU48" s="30">
        <f>AE48*LookUps!$G$17</f>
        <v>0</v>
      </c>
      <c r="AV48" s="89">
        <f t="shared" si="4"/>
        <v>0.30241548122677125</v>
      </c>
      <c r="AW48" s="90">
        <f t="shared" si="5"/>
        <v>1.91143953E-2</v>
      </c>
      <c r="AX48" s="89">
        <f t="shared" si="6"/>
        <v>0.28330108592677128</v>
      </c>
    </row>
    <row r="49" spans="2:50" x14ac:dyDescent="0.25">
      <c r="B49" t="s">
        <v>675</v>
      </c>
      <c r="C49" t="s">
        <v>672</v>
      </c>
      <c r="D49" t="s">
        <v>111</v>
      </c>
      <c r="E49" t="e" vm="179">
        <v>#VALUE!</v>
      </c>
      <c r="F49" s="56">
        <f t="shared" si="7"/>
        <v>5</v>
      </c>
      <c r="G49" t="str" cm="1">
        <f t="array" ref="G49">_FV(E49,"Abbreviation")</f>
        <v>CY</v>
      </c>
      <c r="H49" s="27" cm="1" vm="180">
        <f t="array" ref="H49">_FV(E49,"Population")</f>
        <v>1198575</v>
      </c>
      <c r="I49" s="27">
        <f>VLOOKUP(D49,Pop_Land!$B$2:$K$237,2,FALSE)</f>
        <v>1207359</v>
      </c>
      <c r="J49" s="82" cm="1" vm="181">
        <f t="array" ref="J49">IFERROR(_FV(E49,"Gross tertiary education enrollment (%)",TRUE),0.25)</f>
        <v>0.75940810000000003</v>
      </c>
      <c r="K49" s="50">
        <f t="shared" si="3"/>
        <v>916878.20420789998</v>
      </c>
      <c r="L49" s="48">
        <f>VLOOKUP(D49,Pop_Land!$B$2:$K$237,7,FALSE)</f>
        <v>3567.5675675675679</v>
      </c>
      <c r="M49" s="30" cm="1" vm="182">
        <f t="array" ref="M49">_FV(E49,"GDP")</f>
        <v>24564647934.624401</v>
      </c>
      <c r="N49" s="30">
        <f>IFERROR(VLOOKUP(D49,WorldBankGDP!$A$5:$G$271,7,FALSE),0)</f>
        <v>27719337670.0177</v>
      </c>
      <c r="O49" s="28">
        <f>IFERROR(VLOOKUP(D49,WorldBankGDP!$J$5:$O$200,6,FALSE),0)</f>
        <v>27639000000</v>
      </c>
      <c r="P49" s="28">
        <f t="shared" si="8"/>
        <v>24632200716.444618</v>
      </c>
      <c r="Q49" s="44">
        <f>IFERROR(VLOOKUP(D49,'coal-proved-reserves'!$A$1:$D$88,4,FALSE),0)</f>
        <v>0</v>
      </c>
      <c r="R49" s="44">
        <f>IFERROR(VLOOKUP(D49,Oil!$B$3:$D$51,3,FALSE),0)</f>
        <v>0</v>
      </c>
      <c r="S49" s="50">
        <f>IFERROR(VLOOKUP(D49,Uranium!$B$2:$C$18,2,FALSE),0)</f>
        <v>0</v>
      </c>
      <c r="T49" s="57">
        <f>IFERROR(VLOOKUP(D49,'Nat Gas'!$C$2:$F$101,3,FALSE),0)</f>
        <v>0</v>
      </c>
      <c r="U49" s="27">
        <f>IFERROR(VLOOKUP(D49,Gold!$B$3:$J$126,6,FALSE),0)</f>
        <v>13.9</v>
      </c>
      <c r="V49" s="44">
        <f>IFERROR(VLOOKUP(D49,AgriLand!$D$2:$F$195,3,FALSE),0)</f>
        <v>323577.08386980899</v>
      </c>
      <c r="W49" s="48">
        <f t="shared" si="9"/>
        <v>1959666.1593734345</v>
      </c>
      <c r="X49" s="56">
        <f>IFERROR(VLOOKUP(D49,'Rare Earth'!$C$21:$D$29,2,FALSE),0)</f>
        <v>0</v>
      </c>
      <c r="Y49" s="56">
        <f>IFERROR(VLOOKUP(D49,'Rare Earth'!$H$21:$I$33,2,FALSE),0)</f>
        <v>0</v>
      </c>
      <c r="Z49" s="56">
        <f>IFERROR(VLOOKUP(D49,'Rare Earth'!$C$34:$E$47,3,FALSE),0)</f>
        <v>0</v>
      </c>
      <c r="AA49" s="56">
        <f>IFERROR(VLOOKUP(D49,'Rare Earth'!$C$3:$D$15,2,FALSE),0)</f>
        <v>0</v>
      </c>
      <c r="AB49" s="56">
        <f>IFERROR(VLOOKUP(D49,'Iron Ore'!$H$2:$L$17,4,FALSE),0)</f>
        <v>0</v>
      </c>
      <c r="AC49" s="56">
        <f>IFERROR(VLOOKUP(D49,Silver!$B$1:$C$12,2,FALSE),0)</f>
        <v>0</v>
      </c>
      <c r="AD49" s="56">
        <f>IFERROR(VLOOKUP(D49,'Rare Earth'!$C$50:$E$63,3,FALSE),0)</f>
        <v>0</v>
      </c>
      <c r="AE49" s="56">
        <f>IFERROR(VLOOKUP(D49,'Rare Earth'!$H$3:$J$15,3,FALSE),0)</f>
        <v>0</v>
      </c>
      <c r="AF49" s="30">
        <f>K49*LookUps!$G$18</f>
        <v>11460977552.598749</v>
      </c>
      <c r="AG49" s="28">
        <f>V49*LookUps!$G$8</f>
        <v>808942709.67452252</v>
      </c>
      <c r="AH49" s="28">
        <f>W49*LookUps!$G$9</f>
        <v>26455493151.541367</v>
      </c>
      <c r="AI49" s="28">
        <f>Q49*LookUps!$G$3</f>
        <v>0</v>
      </c>
      <c r="AJ49" s="28">
        <f>R49*LookUps!$G$4</f>
        <v>0</v>
      </c>
      <c r="AK49" s="28">
        <f>S49*LookUps!$G$5*(32150.7/16)</f>
        <v>0</v>
      </c>
      <c r="AL49" s="60">
        <f>T49*1000000*LookUps!$G$6</f>
        <v>0</v>
      </c>
      <c r="AM49" s="60">
        <f>U49*LookUps!$J$7</f>
        <v>42678446715</v>
      </c>
      <c r="AN49" s="83">
        <f>X49*LookUps!$G$10</f>
        <v>0</v>
      </c>
      <c r="AO49" s="52">
        <f>Y49*LookUps!$G$11</f>
        <v>0</v>
      </c>
      <c r="AP49" s="30">
        <f>Z49*LookUps!$G$12*2009</f>
        <v>0</v>
      </c>
      <c r="AQ49" s="30">
        <f>AA49*LookUps!$G$13</f>
        <v>0</v>
      </c>
      <c r="AR49" s="30">
        <f>AB49*LookUps!$G$14</f>
        <v>0</v>
      </c>
      <c r="AS49" s="30">
        <f>AC49*LookUps!$G$15*32150.7</f>
        <v>0</v>
      </c>
      <c r="AT49" s="30">
        <f>AD49*LookUps!$G$16*1000</f>
        <v>0</v>
      </c>
      <c r="AU49" s="30">
        <f>AE49*LookUps!$G$17</f>
        <v>0</v>
      </c>
      <c r="AV49" s="89">
        <f t="shared" si="4"/>
        <v>8.1403860128814634E-2</v>
      </c>
      <c r="AW49" s="90">
        <f t="shared" si="5"/>
        <v>2.4632200716444619E-2</v>
      </c>
      <c r="AX49" s="89">
        <f t="shared" si="6"/>
        <v>5.6771659412370015E-2</v>
      </c>
    </row>
    <row r="50" spans="2:50" x14ac:dyDescent="0.25">
      <c r="B50" t="s">
        <v>756</v>
      </c>
      <c r="C50" t="s">
        <v>672</v>
      </c>
      <c r="D50" t="s">
        <v>337</v>
      </c>
      <c r="E50" t="e" vm="183">
        <v>#VALUE!</v>
      </c>
      <c r="F50" s="56">
        <f t="shared" si="7"/>
        <v>2</v>
      </c>
      <c r="G50" t="str" cm="1">
        <f t="array" ref="G50">_FV(E50,"Abbreviation")</f>
        <v>CZ</v>
      </c>
      <c r="H50" s="27" cm="1" vm="184">
        <f t="array" ref="H50">_FV(E50,"Population")</f>
        <v>10669709</v>
      </c>
      <c r="I50" s="27">
        <f>VLOOKUP(D50,Pop_Land!$B$2:$K$237,2,FALSE)</f>
        <v>10708981</v>
      </c>
      <c r="J50" s="82" cm="1" vm="185">
        <f t="array" ref="J50">IFERROR(_FV(E50,"Gross tertiary education enrollment (%)",TRUE),0.25)</f>
        <v>0.64078689999999994</v>
      </c>
      <c r="K50" s="50">
        <f t="shared" si="3"/>
        <v>6862174.7371488996</v>
      </c>
      <c r="L50" s="48">
        <f>VLOOKUP(D50,Pop_Land!$B$2:$K$237,7,FALSE)</f>
        <v>29822.393822393824</v>
      </c>
      <c r="M50" s="30" cm="1" vm="186">
        <f t="array" ref="M50">_FV(E50,"GDP")</f>
        <v>246489245494.88199</v>
      </c>
      <c r="N50" s="30">
        <f>IFERROR(VLOOKUP(D50,WorldBankGDP!$A$5:$G$271,7,FALSE),0)</f>
        <v>282340849856.61401</v>
      </c>
      <c r="O50" s="28">
        <f>IFERROR(VLOOKUP(D50,WorldBankGDP!$J$5:$O$200,6,FALSE),0)</f>
        <v>282641000000</v>
      </c>
      <c r="P50" s="28">
        <f t="shared" si="8"/>
        <v>510000000000</v>
      </c>
      <c r="Q50" s="44">
        <f>IFERROR(VLOOKUP(D50,'coal-proved-reserves'!$A$1:$D$88,4,FALSE),0)</f>
        <v>3595000000</v>
      </c>
      <c r="R50" s="44">
        <f>IFERROR(VLOOKUP(D50,Oil!$B$3:$D$51,3,FALSE),0)</f>
        <v>0</v>
      </c>
      <c r="S50" s="50">
        <f>IFERROR(VLOOKUP(D50,Uranium!$B$2:$C$18,2,FALSE),0)</f>
        <v>0</v>
      </c>
      <c r="T50" s="57">
        <f>IFERROR(VLOOKUP(D50,'Nat Gas'!$C$2:$F$101,3,FALSE),0)</f>
        <v>0.14000000000000001</v>
      </c>
      <c r="U50" s="27">
        <f>IFERROR(VLOOKUP(D50,Gold!$B$3:$J$126,6,FALSE),0)</f>
        <v>0</v>
      </c>
      <c r="V50" s="44">
        <f>IFERROR(VLOOKUP(D50,AgriLand!$D$2:$F$195,3,FALSE),0)</f>
        <v>8705522.5890882351</v>
      </c>
      <c r="W50" s="48">
        <f t="shared" si="9"/>
        <v>10380809.457243813</v>
      </c>
      <c r="X50" s="56">
        <f>IFERROR(VLOOKUP(D50,'Rare Earth'!$C$21:$D$29,2,FALSE),0)</f>
        <v>0</v>
      </c>
      <c r="Y50" s="56">
        <f>IFERROR(VLOOKUP(D50,'Rare Earth'!$H$21:$I$33,2,FALSE),0)</f>
        <v>0</v>
      </c>
      <c r="Z50" s="56">
        <f>IFERROR(VLOOKUP(D50,'Rare Earth'!$C$34:$E$47,3,FALSE),0)</f>
        <v>0</v>
      </c>
      <c r="AA50" s="56">
        <f>IFERROR(VLOOKUP(D50,'Rare Earth'!$C$3:$D$15,2,FALSE),0)</f>
        <v>0</v>
      </c>
      <c r="AB50" s="56">
        <f>IFERROR(VLOOKUP(D50,'Iron Ore'!$H$2:$L$17,4,FALSE),0)</f>
        <v>0</v>
      </c>
      <c r="AC50" s="56">
        <f>IFERROR(VLOOKUP(D50,Silver!$B$1:$C$12,2,FALSE),0)</f>
        <v>0</v>
      </c>
      <c r="AD50" s="56">
        <f>IFERROR(VLOOKUP(D50,'Rare Earth'!$C$50:$E$63,3,FALSE),0)</f>
        <v>0</v>
      </c>
      <c r="AE50" s="56">
        <f>IFERROR(VLOOKUP(D50,'Rare Earth'!$H$3:$J$15,3,FALSE),0)</f>
        <v>0</v>
      </c>
      <c r="AF50" s="30">
        <f>K50*LookUps!$G$18</f>
        <v>85777184214.361252</v>
      </c>
      <c r="AG50" s="28">
        <f>V50*LookUps!$G$8</f>
        <v>21763806472.720589</v>
      </c>
      <c r="AH50" s="28">
        <f>W50*LookUps!$G$9</f>
        <v>140140927672.79147</v>
      </c>
      <c r="AI50" s="28">
        <f>Q50*LookUps!$G$3</f>
        <v>539250000000</v>
      </c>
      <c r="AJ50" s="28">
        <f>R50*LookUps!$G$4</f>
        <v>0</v>
      </c>
      <c r="AK50" s="28">
        <f>S50*LookUps!$G$5*(32150.7/16)</f>
        <v>0</v>
      </c>
      <c r="AL50" s="60">
        <f>T50*1000000*LookUps!$G$6</f>
        <v>1680000000</v>
      </c>
      <c r="AM50" s="60">
        <f>U50*LookUps!$J$7</f>
        <v>0</v>
      </c>
      <c r="AN50" s="83">
        <f>X50*LookUps!$G$10</f>
        <v>0</v>
      </c>
      <c r="AO50" s="52">
        <f>Y50*LookUps!$G$11</f>
        <v>0</v>
      </c>
      <c r="AP50" s="30">
        <f>Z50*LookUps!$G$12*2009</f>
        <v>0</v>
      </c>
      <c r="AQ50" s="30">
        <f>AA50*LookUps!$G$13</f>
        <v>0</v>
      </c>
      <c r="AR50" s="30">
        <f>AB50*LookUps!$G$14</f>
        <v>0</v>
      </c>
      <c r="AS50" s="30">
        <f>AC50*LookUps!$G$15*32150.7</f>
        <v>0</v>
      </c>
      <c r="AT50" s="30">
        <f>AD50*LookUps!$G$16*1000</f>
        <v>0</v>
      </c>
      <c r="AU50" s="30">
        <f>AE50*LookUps!$G$17</f>
        <v>0</v>
      </c>
      <c r="AV50" s="89">
        <f t="shared" si="4"/>
        <v>0.78861191835987332</v>
      </c>
      <c r="AW50" s="90">
        <f t="shared" si="5"/>
        <v>0.51</v>
      </c>
      <c r="AX50" s="89">
        <f t="shared" si="6"/>
        <v>0.27861191835987331</v>
      </c>
    </row>
    <row r="51" spans="2:50" x14ac:dyDescent="0.25">
      <c r="B51" t="s">
        <v>756</v>
      </c>
      <c r="C51" t="s">
        <v>672</v>
      </c>
      <c r="D51" t="s">
        <v>39</v>
      </c>
      <c r="E51" t="e" vm="187">
        <v>#VALUE!</v>
      </c>
      <c r="F51" s="56">
        <f t="shared" si="7"/>
        <v>2</v>
      </c>
      <c r="G51" t="str" cm="1">
        <f t="array" ref="G51">_FV(E51,"Abbreviation")</f>
        <v>DK</v>
      </c>
      <c r="H51" s="27" cm="1" vm="188">
        <f t="array" ref="H51">_FV(E51,"Population")</f>
        <v>5818553</v>
      </c>
      <c r="I51" s="27">
        <f>VLOOKUP(D51,Pop_Land!$B$2:$K$237,2,FALSE)</f>
        <v>5792202</v>
      </c>
      <c r="J51" s="82" cm="1" vm="189">
        <f t="array" ref="J51">IFERROR(_FV(E51,"Gross tertiary education enrollment (%)",TRUE),0.25)</f>
        <v>0.8061602000000001</v>
      </c>
      <c r="K51" s="50">
        <f t="shared" si="3"/>
        <v>4669442.7227604007</v>
      </c>
      <c r="L51" s="48">
        <f>VLOOKUP(D51,Pop_Land!$B$2:$K$237,7,FALSE)</f>
        <v>16382.239382239382</v>
      </c>
      <c r="M51" s="30" cm="1" vm="190">
        <f t="array" ref="M51">_FV(E51,"GDP")</f>
        <v>348078018463.90503</v>
      </c>
      <c r="N51" s="30">
        <f>IFERROR(VLOOKUP(D51,WorldBankGDP!$A$5:$G$271,7,FALSE),0)</f>
        <v>397104343478.30103</v>
      </c>
      <c r="O51" s="28">
        <f>IFERROR(VLOOKUP(D51,WorldBankGDP!$J$5:$O$200,6,FALSE),0)</f>
        <v>395710000000</v>
      </c>
      <c r="P51" s="28">
        <f t="shared" si="8"/>
        <v>1579000000000</v>
      </c>
      <c r="Q51" s="44">
        <f>IFERROR(VLOOKUP(D51,'coal-proved-reserves'!$A$1:$D$88,4,FALSE),0)</f>
        <v>0</v>
      </c>
      <c r="R51" s="44">
        <f>IFERROR(VLOOKUP(D51,Oil!$B$3:$D$51,3,FALSE),0)</f>
        <v>416979813.00741398</v>
      </c>
      <c r="S51" s="50">
        <f>IFERROR(VLOOKUP(D51,Uranium!$B$2:$C$18,2,FALSE),0)</f>
        <v>0</v>
      </c>
      <c r="T51" s="57">
        <f>IFERROR(VLOOKUP(D51,'Nat Gas'!$C$2:$F$101,3,FALSE),0)</f>
        <v>1.21</v>
      </c>
      <c r="U51" s="27">
        <f>IFERROR(VLOOKUP(D51,Gold!$B$3:$J$126,6,FALSE),0)</f>
        <v>66.55</v>
      </c>
      <c r="V51" s="44">
        <f>IFERROR(VLOOKUP(D51,AgriLand!$D$2:$F$195,3,FALSE),0)</f>
        <v>6503813.6402157918</v>
      </c>
      <c r="W51" s="48">
        <f t="shared" si="9"/>
        <v>3980819.5644174134</v>
      </c>
      <c r="X51" s="56">
        <f>IFERROR(VLOOKUP(D51,'Rare Earth'!$C$21:$D$29,2,FALSE),0)</f>
        <v>0</v>
      </c>
      <c r="Y51" s="56">
        <f>IFERROR(VLOOKUP(D51,'Rare Earth'!$H$21:$I$33,2,FALSE),0)</f>
        <v>0</v>
      </c>
      <c r="Z51" s="56">
        <f>IFERROR(VLOOKUP(D51,'Rare Earth'!$C$34:$E$47,3,FALSE),0)</f>
        <v>0</v>
      </c>
      <c r="AA51" s="56">
        <f>IFERROR(VLOOKUP(D51,'Rare Earth'!$C$3:$D$15,2,FALSE),0)</f>
        <v>0</v>
      </c>
      <c r="AB51" s="56">
        <f>IFERROR(VLOOKUP(D51,'Iron Ore'!$H$2:$L$17,4,FALSE),0)</f>
        <v>0</v>
      </c>
      <c r="AC51" s="56">
        <f>IFERROR(VLOOKUP(D51,Silver!$B$1:$C$12,2,FALSE),0)</f>
        <v>0</v>
      </c>
      <c r="AD51" s="56">
        <f>IFERROR(VLOOKUP(D51,'Rare Earth'!$C$50:$E$63,3,FALSE),0)</f>
        <v>0</v>
      </c>
      <c r="AE51" s="56">
        <f>IFERROR(VLOOKUP(D51,'Rare Earth'!$H$3:$J$15,3,FALSE),0)</f>
        <v>0</v>
      </c>
      <c r="AF51" s="30">
        <f>K51*LookUps!$G$18</f>
        <v>58368034034.505013</v>
      </c>
      <c r="AG51" s="28">
        <f>V51*LookUps!$G$8</f>
        <v>16259534100.53948</v>
      </c>
      <c r="AH51" s="28">
        <f>W51*LookUps!$G$9</f>
        <v>53741064119.635078</v>
      </c>
      <c r="AI51" s="28">
        <f>Q51*LookUps!$G$3</f>
        <v>0</v>
      </c>
      <c r="AJ51" s="28">
        <f>R51*LookUps!$G$4</f>
        <v>41697981300.741402</v>
      </c>
      <c r="AK51" s="28">
        <f>S51*LookUps!$G$5*(32150.7/16)</f>
        <v>0</v>
      </c>
      <c r="AL51" s="60">
        <f>T51*1000000*LookUps!$G$6</f>
        <v>14520000000</v>
      </c>
      <c r="AM51" s="60">
        <f>U51*LookUps!$J$7</f>
        <v>204334577617.5</v>
      </c>
      <c r="AN51" s="83">
        <f>X51*LookUps!$G$10</f>
        <v>0</v>
      </c>
      <c r="AO51" s="52">
        <f>Y51*LookUps!$G$11</f>
        <v>0</v>
      </c>
      <c r="AP51" s="30">
        <f>Z51*LookUps!$G$12*2009</f>
        <v>0</v>
      </c>
      <c r="AQ51" s="30">
        <f>AA51*LookUps!$G$13</f>
        <v>0</v>
      </c>
      <c r="AR51" s="30">
        <f>AB51*LookUps!$G$14</f>
        <v>0</v>
      </c>
      <c r="AS51" s="30">
        <f>AC51*LookUps!$G$15*32150.7</f>
        <v>0</v>
      </c>
      <c r="AT51" s="30">
        <f>AD51*LookUps!$G$16*1000</f>
        <v>0</v>
      </c>
      <c r="AU51" s="30">
        <f>AE51*LookUps!$G$17</f>
        <v>0</v>
      </c>
      <c r="AV51" s="89">
        <f t="shared" si="4"/>
        <v>0.38892119117292095</v>
      </c>
      <c r="AW51" s="90">
        <f t="shared" si="5"/>
        <v>1.579</v>
      </c>
      <c r="AX51" s="89">
        <f t="shared" si="6"/>
        <v>-1.1900788088270791</v>
      </c>
    </row>
    <row r="52" spans="2:50" x14ac:dyDescent="0.25">
      <c r="B52" t="s">
        <v>675</v>
      </c>
      <c r="C52" t="s">
        <v>939</v>
      </c>
      <c r="D52" t="s">
        <v>185</v>
      </c>
      <c r="E52" t="e" vm="191">
        <v>#VALUE!</v>
      </c>
      <c r="F52" s="56">
        <f t="shared" si="7"/>
        <v>5</v>
      </c>
      <c r="G52" t="str" cm="1">
        <f t="array" ref="G52">_FV(E52,"Abbreviation")</f>
        <v>DM</v>
      </c>
      <c r="H52" s="27" cm="1" vm="192">
        <f t="array" ref="H52">_FV(E52,"Population")</f>
        <v>71808</v>
      </c>
      <c r="I52" s="27">
        <f>VLOOKUP(D52,Pop_Land!$B$2:$K$237,2,FALSE)</f>
        <v>71986</v>
      </c>
      <c r="J52" s="82" cm="1" vm="193">
        <f t="array" ref="J52">IFERROR(_FV(E52,"Gross tertiary education enrollment (%)",TRUE),0.25)</f>
        <v>7.2335999999999998E-2</v>
      </c>
      <c r="K52" s="50">
        <f t="shared" si="3"/>
        <v>5207.1792960000002</v>
      </c>
      <c r="L52" s="48">
        <f>VLOOKUP(D52,Pop_Land!$B$2:$K$237,7,FALSE)</f>
        <v>289.57528957528962</v>
      </c>
      <c r="M52" s="30" cm="1" vm="194">
        <f t="array" ref="M52">_FV(E52,"GDP")</f>
        <v>596033333.33333302</v>
      </c>
      <c r="N52" s="30">
        <f>IFERROR(VLOOKUP(D52,WorldBankGDP!$A$5:$G$271,7,FALSE),0)</f>
        <v>545618518.51851797</v>
      </c>
      <c r="O52" s="28">
        <f>IFERROR(VLOOKUP(D52,WorldBankGDP!$J$5:$O$200,6,FALSE),0)</f>
        <v>567000000</v>
      </c>
      <c r="P52" s="28">
        <f t="shared" si="8"/>
        <v>0</v>
      </c>
      <c r="Q52" s="44">
        <f>IFERROR(VLOOKUP(D52,'coal-proved-reserves'!$A$1:$D$88,4,FALSE),0)</f>
        <v>0</v>
      </c>
      <c r="R52" s="44">
        <f>IFERROR(VLOOKUP(D52,Oil!$B$3:$D$51,3,FALSE),0)</f>
        <v>0</v>
      </c>
      <c r="S52" s="50">
        <f>IFERROR(VLOOKUP(D52,Uranium!$B$2:$C$18,2,FALSE),0)</f>
        <v>0</v>
      </c>
      <c r="T52" s="57">
        <f>IFERROR(VLOOKUP(D52,'Nat Gas'!$C$2:$F$101,3,FALSE),0)</f>
        <v>0</v>
      </c>
      <c r="U52" s="27">
        <f>IFERROR(VLOOKUP(D52,Gold!$B$3:$J$126,6,FALSE),0)</f>
        <v>0</v>
      </c>
      <c r="V52" s="44">
        <f>IFERROR(VLOOKUP(D52,AgriLand!$D$2:$F$195,3,FALSE),0)</f>
        <v>61776.345366791342</v>
      </c>
      <c r="W52" s="48">
        <f t="shared" si="9"/>
        <v>123551.83996139401</v>
      </c>
      <c r="X52" s="56">
        <f>IFERROR(VLOOKUP(D52,'Rare Earth'!$C$21:$D$29,2,FALSE),0)</f>
        <v>0</v>
      </c>
      <c r="Y52" s="56">
        <f>IFERROR(VLOOKUP(D52,'Rare Earth'!$H$21:$I$33,2,FALSE),0)</f>
        <v>0</v>
      </c>
      <c r="Z52" s="56">
        <f>IFERROR(VLOOKUP(D52,'Rare Earth'!$C$34:$E$47,3,FALSE),0)</f>
        <v>0</v>
      </c>
      <c r="AA52" s="56">
        <f>IFERROR(VLOOKUP(D52,'Rare Earth'!$C$3:$D$15,2,FALSE),0)</f>
        <v>0</v>
      </c>
      <c r="AB52" s="56">
        <f>IFERROR(VLOOKUP(D52,'Iron Ore'!$H$2:$L$17,4,FALSE),0)</f>
        <v>0</v>
      </c>
      <c r="AC52" s="56">
        <f>IFERROR(VLOOKUP(D52,Silver!$B$1:$C$12,2,FALSE),0)</f>
        <v>0</v>
      </c>
      <c r="AD52" s="56">
        <f>IFERROR(VLOOKUP(D52,'Rare Earth'!$C$50:$E$63,3,FALSE),0)</f>
        <v>0</v>
      </c>
      <c r="AE52" s="56">
        <f>IFERROR(VLOOKUP(D52,'Rare Earth'!$H$3:$J$15,3,FALSE),0)</f>
        <v>0</v>
      </c>
      <c r="AF52" s="30">
        <f>K52*LookUps!$G$18</f>
        <v>65089741.200000003</v>
      </c>
      <c r="AG52" s="28">
        <f>V52*LookUps!$G$8</f>
        <v>154440863.41697836</v>
      </c>
      <c r="AH52" s="28">
        <f>W52*LookUps!$G$9</f>
        <v>1667949839.4788191</v>
      </c>
      <c r="AI52" s="28">
        <f>Q52*LookUps!$G$3</f>
        <v>0</v>
      </c>
      <c r="AJ52" s="28">
        <f>R52*LookUps!$G$4</f>
        <v>0</v>
      </c>
      <c r="AK52" s="28">
        <f>S52*LookUps!$G$5*(32150.7/16)</f>
        <v>0</v>
      </c>
      <c r="AL52" s="60">
        <f>T52*1000000*LookUps!$G$6</f>
        <v>0</v>
      </c>
      <c r="AM52" s="60">
        <f>U52*LookUps!$J$7</f>
        <v>0</v>
      </c>
      <c r="AN52" s="83">
        <f>X52*LookUps!$G$10</f>
        <v>0</v>
      </c>
      <c r="AO52" s="52">
        <f>Y52*LookUps!$G$11</f>
        <v>0</v>
      </c>
      <c r="AP52" s="30">
        <f>Z52*LookUps!$G$12*2009</f>
        <v>0</v>
      </c>
      <c r="AQ52" s="30">
        <f>AA52*LookUps!$G$13</f>
        <v>0</v>
      </c>
      <c r="AR52" s="30">
        <f>AB52*LookUps!$G$14</f>
        <v>0</v>
      </c>
      <c r="AS52" s="30">
        <f>AC52*LookUps!$G$15*32150.7</f>
        <v>0</v>
      </c>
      <c r="AT52" s="30">
        <f>AD52*LookUps!$G$16*1000</f>
        <v>0</v>
      </c>
      <c r="AU52" s="30">
        <f>AE52*LookUps!$G$17</f>
        <v>0</v>
      </c>
      <c r="AV52" s="89">
        <f t="shared" si="4"/>
        <v>1.8874804440957974E-3</v>
      </c>
      <c r="AW52" s="90">
        <f t="shared" si="5"/>
        <v>0</v>
      </c>
      <c r="AX52" s="89">
        <f t="shared" si="6"/>
        <v>1.8874804440957974E-3</v>
      </c>
    </row>
    <row r="53" spans="2:50" x14ac:dyDescent="0.25">
      <c r="B53" t="s">
        <v>675</v>
      </c>
      <c r="C53" t="s">
        <v>939</v>
      </c>
      <c r="D53" t="s">
        <v>71</v>
      </c>
      <c r="E53" t="e" vm="195">
        <v>#VALUE!</v>
      </c>
      <c r="F53" s="56">
        <f t="shared" si="7"/>
        <v>5</v>
      </c>
      <c r="G53" t="str" cm="1">
        <f t="array" ref="G53">_FV(E53,"Abbreviation")</f>
        <v>DO</v>
      </c>
      <c r="H53" s="27" cm="1" vm="196">
        <f t="array" ref="H53">_FV(E53,"Population")</f>
        <v>10738958</v>
      </c>
      <c r="I53" s="27">
        <f>VLOOKUP(D53,Pop_Land!$B$2:$K$237,2,FALSE)</f>
        <v>10847910</v>
      </c>
      <c r="J53" s="82" cm="1" vm="197">
        <f t="array" ref="J53">IFERROR(_FV(E53,"Gross tertiary education enrollment (%)",TRUE),0.25)</f>
        <v>0.59915589999999996</v>
      </c>
      <c r="K53" s="50">
        <f t="shared" si="3"/>
        <v>6499589.2791689998</v>
      </c>
      <c r="L53" s="48">
        <f>VLOOKUP(D53,Pop_Land!$B$2:$K$237,7,FALSE)</f>
        <v>18656.370656370658</v>
      </c>
      <c r="M53" s="30" cm="1" vm="198">
        <f t="array" ref="M53">_FV(E53,"GDP")</f>
        <v>88941298257.721497</v>
      </c>
      <c r="N53" s="30">
        <f>IFERROR(VLOOKUP(D53,WorldBankGDP!$A$5:$G$271,7,FALSE),0)</f>
        <v>94243453937.446198</v>
      </c>
      <c r="O53" s="28">
        <f>IFERROR(VLOOKUP(D53,WorldBankGDP!$J$5:$O$200,6,FALSE),0)</f>
        <v>94714000000</v>
      </c>
      <c r="P53" s="28">
        <f t="shared" si="8"/>
        <v>47189139910.108009</v>
      </c>
      <c r="Q53" s="44">
        <f>IFERROR(VLOOKUP(D53,'coal-proved-reserves'!$A$1:$D$88,4,FALSE),0)</f>
        <v>0</v>
      </c>
      <c r="R53" s="44">
        <f>IFERROR(VLOOKUP(D53,Oil!$B$3:$D$51,3,FALSE),0)</f>
        <v>0</v>
      </c>
      <c r="S53" s="50">
        <f>IFERROR(VLOOKUP(D53,Uranium!$B$2:$C$18,2,FALSE),0)</f>
        <v>0</v>
      </c>
      <c r="T53" s="57">
        <f>IFERROR(VLOOKUP(D53,'Nat Gas'!$C$2:$F$101,3,FALSE),0)</f>
        <v>0</v>
      </c>
      <c r="U53" s="27">
        <f>IFERROR(VLOOKUP(D53,Gold!$B$3:$J$126,6,FALSE),0)</f>
        <v>0.56999999999999995</v>
      </c>
      <c r="V53" s="44">
        <f>IFERROR(VLOOKUP(D53,AgriLand!$D$2:$F$195,3,FALSE),0)</f>
        <v>6002189.715837446</v>
      </c>
      <c r="W53" s="48">
        <f t="shared" si="9"/>
        <v>5937887.5042397752</v>
      </c>
      <c r="X53" s="56">
        <f>IFERROR(VLOOKUP(D53,'Rare Earth'!$C$21:$D$29,2,FALSE),0)</f>
        <v>0</v>
      </c>
      <c r="Y53" s="56">
        <f>IFERROR(VLOOKUP(D53,'Rare Earth'!$H$21:$I$33,2,FALSE),0)</f>
        <v>0</v>
      </c>
      <c r="Z53" s="56">
        <f>IFERROR(VLOOKUP(D53,'Rare Earth'!$C$34:$E$47,3,FALSE),0)</f>
        <v>0</v>
      </c>
      <c r="AA53" s="56">
        <f>IFERROR(VLOOKUP(D53,'Rare Earth'!$C$3:$D$15,2,FALSE),0)</f>
        <v>0</v>
      </c>
      <c r="AB53" s="56">
        <f>IFERROR(VLOOKUP(D53,'Iron Ore'!$H$2:$L$17,4,FALSE),0)</f>
        <v>0</v>
      </c>
      <c r="AC53" s="56">
        <f>IFERROR(VLOOKUP(D53,Silver!$B$1:$C$12,2,FALSE),0)</f>
        <v>0</v>
      </c>
      <c r="AD53" s="56">
        <f>IFERROR(VLOOKUP(D53,'Rare Earth'!$C$50:$E$63,3,FALSE),0)</f>
        <v>0</v>
      </c>
      <c r="AE53" s="56">
        <f>IFERROR(VLOOKUP(D53,'Rare Earth'!$H$3:$J$15,3,FALSE),0)</f>
        <v>0</v>
      </c>
      <c r="AF53" s="30">
        <f>K53*LookUps!$G$18</f>
        <v>81244865989.612503</v>
      </c>
      <c r="AG53" s="28">
        <f>V53*LookUps!$G$8</f>
        <v>15005474289.593615</v>
      </c>
      <c r="AH53" s="28">
        <f>W53*LookUps!$G$9</f>
        <v>80161481307.236969</v>
      </c>
      <c r="AI53" s="28">
        <f>Q53*LookUps!$G$3</f>
        <v>0</v>
      </c>
      <c r="AJ53" s="28">
        <f>R53*LookUps!$G$4</f>
        <v>0</v>
      </c>
      <c r="AK53" s="28">
        <f>S53*LookUps!$G$5*(32150.7/16)</f>
        <v>0</v>
      </c>
      <c r="AL53" s="60">
        <f>T53*1000000*LookUps!$G$6</f>
        <v>0</v>
      </c>
      <c r="AM53" s="60">
        <f>U53*LookUps!$J$7</f>
        <v>1750123354.4999998</v>
      </c>
      <c r="AN53" s="83">
        <f>X53*LookUps!$G$10</f>
        <v>0</v>
      </c>
      <c r="AO53" s="52">
        <f>Y53*LookUps!$G$11</f>
        <v>0</v>
      </c>
      <c r="AP53" s="30">
        <f>Z53*LookUps!$G$12*2009</f>
        <v>0</v>
      </c>
      <c r="AQ53" s="30">
        <f>AA53*LookUps!$G$13</f>
        <v>0</v>
      </c>
      <c r="AR53" s="30">
        <f>AB53*LookUps!$G$14</f>
        <v>0</v>
      </c>
      <c r="AS53" s="30">
        <f>AC53*LookUps!$G$15*32150.7</f>
        <v>0</v>
      </c>
      <c r="AT53" s="30">
        <f>AD53*LookUps!$G$16*1000</f>
        <v>0</v>
      </c>
      <c r="AU53" s="30">
        <f>AE53*LookUps!$G$17</f>
        <v>0</v>
      </c>
      <c r="AV53" s="89">
        <f t="shared" si="4"/>
        <v>0.17816194494094309</v>
      </c>
      <c r="AW53" s="90">
        <f t="shared" si="5"/>
        <v>4.7189139910108008E-2</v>
      </c>
      <c r="AX53" s="89">
        <f t="shared" si="6"/>
        <v>0.13097280503083508</v>
      </c>
    </row>
    <row r="54" spans="2:50" x14ac:dyDescent="0.25">
      <c r="B54" t="s">
        <v>757</v>
      </c>
      <c r="C54" t="s">
        <v>670</v>
      </c>
      <c r="D54" t="s">
        <v>96</v>
      </c>
      <c r="E54" t="e" vm="199">
        <v>#VALUE!</v>
      </c>
      <c r="F54" s="56">
        <f t="shared" si="7"/>
        <v>4</v>
      </c>
      <c r="G54" t="s">
        <v>324</v>
      </c>
      <c r="H54" s="27" cm="1" vm="200">
        <f t="array" ref="H54">_FV(E54,"Population")</f>
        <v>86790567</v>
      </c>
      <c r="I54" s="27">
        <f>VLOOKUP(D54,Pop_Land!$B$2:$K$237,2,FALSE)</f>
        <v>96252237</v>
      </c>
      <c r="J54" s="82" cm="1" vm="201">
        <f t="array" ref="J54">IFERROR(_FV(E54,"Gross tertiary education enrollment (%)",TRUE),0.25)</f>
        <v>6.6033400000000006E-2</v>
      </c>
      <c r="K54" s="50">
        <f t="shared" si="3"/>
        <v>6355862.4667158006</v>
      </c>
      <c r="L54" s="48">
        <f>VLOOKUP(D54,Pop_Land!$B$2:$K$237,7,FALSE)</f>
        <v>875308.88030888035</v>
      </c>
      <c r="M54" s="30" cm="1" vm="202">
        <f t="array" ref="M54">_FV(E54,"GDP")</f>
        <v>47319624204.093803</v>
      </c>
      <c r="N54" s="30">
        <f>IFERROR(VLOOKUP(D54,WorldBankGDP!$A$5:$G$271,7,FALSE),0)</f>
        <v>53958573693.0513</v>
      </c>
      <c r="O54" s="28">
        <f>IFERROR(VLOOKUP(D54,WorldBankGDP!$J$5:$O$200,6,FALSE),0)</f>
        <v>57090000000</v>
      </c>
      <c r="P54" s="28">
        <f t="shared" si="8"/>
        <v>7800640050</v>
      </c>
      <c r="Q54" s="44">
        <f>IFERROR(VLOOKUP(D54,'coal-proved-reserves'!$A$1:$D$88,4,FALSE),0)</f>
        <v>0</v>
      </c>
      <c r="R54" s="44">
        <f>IFERROR(VLOOKUP(D54,Oil!$B$3:$D$51,3,FALSE),0)</f>
        <v>0</v>
      </c>
      <c r="S54" s="50">
        <f>IFERROR(VLOOKUP(D54,Uranium!$B$2:$C$18,2,FALSE),0)</f>
        <v>0</v>
      </c>
      <c r="T54" s="57">
        <f>IFERROR(VLOOKUP(D54,'Nat Gas'!$C$2:$F$101,3,FALSE),0)</f>
        <v>3.5000000000000003E-2</v>
      </c>
      <c r="U54" s="27">
        <f>IFERROR(VLOOKUP(D54,Gold!$B$3:$J$126,6,FALSE),0)</f>
        <v>0</v>
      </c>
      <c r="V54" s="44">
        <f>IFERROR(VLOOKUP(D54,AgriLand!$D$2:$F$195,3,FALSE),0)</f>
        <v>77838195.162157089</v>
      </c>
      <c r="W54" s="48">
        <f t="shared" si="9"/>
        <v>482359488.23552632</v>
      </c>
      <c r="X54" s="56">
        <f>IFERROR(VLOOKUP(D54,'Rare Earth'!$C$21:$D$29,2,FALSE),0)</f>
        <v>0</v>
      </c>
      <c r="Y54" s="56">
        <f>IFERROR(VLOOKUP(D54,'Rare Earth'!$H$21:$I$33,2,FALSE),0)</f>
        <v>0</v>
      </c>
      <c r="Z54" s="56">
        <f>IFERROR(VLOOKUP(D54,'Rare Earth'!$C$34:$E$47,3,FALSE),0)</f>
        <v>0</v>
      </c>
      <c r="AA54" s="56">
        <f>IFERROR(VLOOKUP(D54,'Rare Earth'!$C$3:$D$15,2,FALSE),0)</f>
        <v>700000</v>
      </c>
      <c r="AB54" s="56">
        <f>IFERROR(VLOOKUP(D54,'Iron Ore'!$H$2:$L$17,4,FALSE),0)</f>
        <v>0</v>
      </c>
      <c r="AC54" s="56">
        <f>IFERROR(VLOOKUP(D54,Silver!$B$1:$C$12,2,FALSE),0)</f>
        <v>0</v>
      </c>
      <c r="AD54" s="56">
        <f>IFERROR(VLOOKUP(D54,'Rare Earth'!$C$50:$E$63,3,FALSE),0)</f>
        <v>0</v>
      </c>
      <c r="AE54" s="56">
        <f>IFERROR(VLOOKUP(D54,'Rare Earth'!$H$3:$J$15,3,FALSE),0)</f>
        <v>0</v>
      </c>
      <c r="AF54" s="30">
        <f>K54*LookUps!$G$18</f>
        <v>79448280833.94751</v>
      </c>
      <c r="AG54" s="28">
        <f>V54*LookUps!$G$8</f>
        <v>194595487905.39273</v>
      </c>
      <c r="AH54" s="28">
        <f>W54*LookUps!$G$9</f>
        <v>6511853091179.6055</v>
      </c>
      <c r="AI54" s="28">
        <f>Q54*LookUps!$G$3</f>
        <v>0</v>
      </c>
      <c r="AJ54" s="28">
        <f>R54*LookUps!$G$4</f>
        <v>0</v>
      </c>
      <c r="AK54" s="28">
        <f>S54*LookUps!$G$5*(32150.7/16)</f>
        <v>0</v>
      </c>
      <c r="AL54" s="60">
        <f>T54*1000000*LookUps!$G$6</f>
        <v>420000000</v>
      </c>
      <c r="AM54" s="60">
        <f>U54*LookUps!$J$7</f>
        <v>0</v>
      </c>
      <c r="AN54" s="83">
        <f>X54*LookUps!$G$10</f>
        <v>0</v>
      </c>
      <c r="AO54" s="52">
        <f>Y54*LookUps!$G$11</f>
        <v>0</v>
      </c>
      <c r="AP54" s="30">
        <f>Z54*LookUps!$G$12*2009</f>
        <v>0</v>
      </c>
      <c r="AQ54" s="30">
        <f>AA54*LookUps!$G$13</f>
        <v>46344827586.206902</v>
      </c>
      <c r="AR54" s="30">
        <f>AB54*LookUps!$G$14</f>
        <v>0</v>
      </c>
      <c r="AS54" s="30">
        <f>AC54*LookUps!$G$15*32150.7</f>
        <v>0</v>
      </c>
      <c r="AT54" s="30">
        <f>AD54*LookUps!$G$16*1000</f>
        <v>0</v>
      </c>
      <c r="AU54" s="30">
        <f>AE54*LookUps!$G$17</f>
        <v>0</v>
      </c>
      <c r="AV54" s="89">
        <f t="shared" si="4"/>
        <v>6.8326616875051522</v>
      </c>
      <c r="AW54" s="90">
        <f t="shared" si="5"/>
        <v>7.80064005E-3</v>
      </c>
      <c r="AX54" s="89">
        <f t="shared" si="6"/>
        <v>6.8248610474551521</v>
      </c>
    </row>
    <row r="55" spans="2:50" x14ac:dyDescent="0.25">
      <c r="B55" t="s">
        <v>757</v>
      </c>
      <c r="C55" t="s">
        <v>938</v>
      </c>
      <c r="D55" t="s">
        <v>65</v>
      </c>
      <c r="E55" t="e" vm="203">
        <v>#VALUE!</v>
      </c>
      <c r="F55" s="56">
        <f t="shared" si="7"/>
        <v>4</v>
      </c>
      <c r="G55" t="str" cm="1">
        <f t="array" ref="G55">_FV(E55,"Abbreviation")</f>
        <v>EC</v>
      </c>
      <c r="H55" s="27" cm="1" vm="204">
        <f t="array" ref="H55">_FV(E55,"Population")</f>
        <v>17373662</v>
      </c>
      <c r="I55" s="27">
        <f>VLOOKUP(D55,Pop_Land!$B$2:$K$237,2,FALSE)</f>
        <v>17643054</v>
      </c>
      <c r="J55" s="82" cm="1" vm="205">
        <f t="array" ref="J55">IFERROR(_FV(E55,"Gross tertiary education enrollment (%)",TRUE),0.25)</f>
        <v>0.4489223</v>
      </c>
      <c r="K55" s="50">
        <f t="shared" si="3"/>
        <v>7920360.3807041999</v>
      </c>
      <c r="L55" s="48">
        <f>VLOOKUP(D55,Pop_Land!$B$2:$K$237,7,FALSE)</f>
        <v>95891.891891891893</v>
      </c>
      <c r="M55" s="30" cm="1" vm="206">
        <f t="array" ref="M55">_FV(E55,"GDP")</f>
        <v>107435665000</v>
      </c>
      <c r="N55" s="30">
        <f>IFERROR(VLOOKUP(D55,WorldBankGDP!$A$5:$G$271,7,FALSE),0)</f>
        <v>106165866000</v>
      </c>
      <c r="O55" s="28">
        <f>IFERROR(VLOOKUP(D55,WorldBankGDP!$J$5:$O$200,6,FALSE),0)</f>
        <v>106166000000</v>
      </c>
      <c r="P55" s="28">
        <f t="shared" si="8"/>
        <v>55726879435.5</v>
      </c>
      <c r="Q55" s="44">
        <f>IFERROR(VLOOKUP(D55,'coal-proved-reserves'!$A$1:$D$88,4,FALSE),0)</f>
        <v>0</v>
      </c>
      <c r="R55" s="44">
        <f>IFERROR(VLOOKUP(D55,Oil!$B$3:$D$51,3,FALSE),0)</f>
        <v>1269877913.4610879</v>
      </c>
      <c r="S55" s="50">
        <f>IFERROR(VLOOKUP(D55,Uranium!$B$2:$C$18,2,FALSE),0)</f>
        <v>0</v>
      </c>
      <c r="T55" s="57">
        <f>IFERROR(VLOOKUP(D55,'Nat Gas'!$C$2:$F$101,3,FALSE),0)</f>
        <v>0.21199999999999999</v>
      </c>
      <c r="U55" s="27">
        <f>IFERROR(VLOOKUP(D55,Gold!$B$3:$J$126,6,FALSE),0)</f>
        <v>33.78</v>
      </c>
      <c r="V55" s="44">
        <f>IFERROR(VLOOKUP(D55,AgriLand!$D$2:$F$195,3,FALSE),0)</f>
        <v>13462301.182331167</v>
      </c>
      <c r="W55" s="48">
        <f t="shared" si="9"/>
        <v>47908509.628479645</v>
      </c>
      <c r="X55" s="56">
        <f>IFERROR(VLOOKUP(D55,'Rare Earth'!$C$21:$D$29,2,FALSE),0)</f>
        <v>0</v>
      </c>
      <c r="Y55" s="56">
        <f>IFERROR(VLOOKUP(D55,'Rare Earth'!$H$21:$I$33,2,FALSE),0)</f>
        <v>0</v>
      </c>
      <c r="Z55" s="56">
        <f>IFERROR(VLOOKUP(D55,'Rare Earth'!$C$34:$E$47,3,FALSE),0)</f>
        <v>0</v>
      </c>
      <c r="AA55" s="56">
        <f>IFERROR(VLOOKUP(D55,'Rare Earth'!$C$3:$D$15,2,FALSE),0)</f>
        <v>0</v>
      </c>
      <c r="AB55" s="56">
        <f>IFERROR(VLOOKUP(D55,'Iron Ore'!$H$2:$L$17,4,FALSE),0)</f>
        <v>0</v>
      </c>
      <c r="AC55" s="56">
        <f>IFERROR(VLOOKUP(D55,Silver!$B$1:$C$12,2,FALSE),0)</f>
        <v>0</v>
      </c>
      <c r="AD55" s="56">
        <f>IFERROR(VLOOKUP(D55,'Rare Earth'!$C$50:$E$63,3,FALSE),0)</f>
        <v>0</v>
      </c>
      <c r="AE55" s="56">
        <f>IFERROR(VLOOKUP(D55,'Rare Earth'!$H$3:$J$15,3,FALSE),0)</f>
        <v>0</v>
      </c>
      <c r="AF55" s="30">
        <f>K55*LookUps!$G$18</f>
        <v>99004504758.802505</v>
      </c>
      <c r="AG55" s="28">
        <f>V55*LookUps!$G$8</f>
        <v>33655752955.827919</v>
      </c>
      <c r="AH55" s="28">
        <f>W55*LookUps!$G$9</f>
        <v>646764879984.47522</v>
      </c>
      <c r="AI55" s="28">
        <f>Q55*LookUps!$G$3</f>
        <v>0</v>
      </c>
      <c r="AJ55" s="28">
        <f>R55*LookUps!$G$4</f>
        <v>126987791346.1088</v>
      </c>
      <c r="AK55" s="28">
        <f>S55*LookUps!$G$5*(32150.7/16)</f>
        <v>0</v>
      </c>
      <c r="AL55" s="60">
        <f>T55*1000000*LookUps!$G$6</f>
        <v>2544000000</v>
      </c>
      <c r="AM55" s="60">
        <f>U55*LookUps!$J$7</f>
        <v>103717836693</v>
      </c>
      <c r="AN55" s="83">
        <f>X55*LookUps!$G$10</f>
        <v>0</v>
      </c>
      <c r="AO55" s="52">
        <f>Y55*LookUps!$G$11</f>
        <v>0</v>
      </c>
      <c r="AP55" s="30">
        <f>Z55*LookUps!$G$12*2009</f>
        <v>0</v>
      </c>
      <c r="AQ55" s="30">
        <f>AA55*LookUps!$G$13</f>
        <v>0</v>
      </c>
      <c r="AR55" s="30">
        <f>AB55*LookUps!$G$14</f>
        <v>0</v>
      </c>
      <c r="AS55" s="30">
        <f>AC55*LookUps!$G$15*32150.7</f>
        <v>0</v>
      </c>
      <c r="AT55" s="30">
        <f>AD55*LookUps!$G$16*1000</f>
        <v>0</v>
      </c>
      <c r="AU55" s="30">
        <f>AE55*LookUps!$G$17</f>
        <v>0</v>
      </c>
      <c r="AV55" s="89">
        <f t="shared" si="4"/>
        <v>1.0126747657382145</v>
      </c>
      <c r="AW55" s="90">
        <f t="shared" si="5"/>
        <v>5.5726879435499997E-2</v>
      </c>
      <c r="AX55" s="89">
        <f t="shared" si="6"/>
        <v>0.95694788630271443</v>
      </c>
    </row>
    <row r="56" spans="2:50" x14ac:dyDescent="0.25">
      <c r="B56" t="s">
        <v>757</v>
      </c>
      <c r="C56" t="s">
        <v>670</v>
      </c>
      <c r="D56" t="s">
        <v>48</v>
      </c>
      <c r="E56" t="e" vm="207">
        <v>#VALUE!</v>
      </c>
      <c r="F56" s="56">
        <f t="shared" si="7"/>
        <v>4</v>
      </c>
      <c r="G56" t="str" cm="1">
        <f t="array" ref="G56">_FV(E56,"Abbreviation")</f>
        <v>EG</v>
      </c>
      <c r="H56" s="27" cm="1" vm="208">
        <f t="array" ref="H56">_FV(E56,"Population")</f>
        <v>100388073</v>
      </c>
      <c r="I56" s="27">
        <f>VLOOKUP(D56,Pop_Land!$B$2:$K$237,2,FALSE)</f>
        <v>106940135</v>
      </c>
      <c r="J56" s="82" cm="1" vm="209">
        <f t="array" ref="J56">IFERROR(_FV(E56,"Gross tertiary education enrollment (%)",TRUE),0.25)</f>
        <v>0.35164520000000005</v>
      </c>
      <c r="K56" s="50">
        <f t="shared" si="3"/>
        <v>37604985.160102002</v>
      </c>
      <c r="L56" s="48">
        <f>VLOOKUP(D56,Pop_Land!$B$2:$K$237,7,FALSE)</f>
        <v>384343.62934362935</v>
      </c>
      <c r="M56" s="30" cm="1" vm="210">
        <f t="array" ref="M56">_FV(E56,"GDP")</f>
        <v>303175127597.521</v>
      </c>
      <c r="N56" s="30">
        <f>IFERROR(VLOOKUP(D56,WorldBankGDP!$A$5:$G$271,7,FALSE),0)</f>
        <v>404142766093.05298</v>
      </c>
      <c r="O56" s="28">
        <f>IFERROR(VLOOKUP(D56,WorldBankGDP!$J$5:$O$200,6,FALSE),0)</f>
        <v>402838000000</v>
      </c>
      <c r="P56" s="28">
        <f t="shared" si="8"/>
        <v>286500495579.65735</v>
      </c>
      <c r="Q56" s="44">
        <f>IFERROR(VLOOKUP(D56,'coal-proved-reserves'!$A$1:$D$88,4,FALSE),0)</f>
        <v>0</v>
      </c>
      <c r="R56" s="44">
        <f>IFERROR(VLOOKUP(D56,Oil!$B$3:$D$51,3,FALSE),0)</f>
        <v>3067095084.7434993</v>
      </c>
      <c r="S56" s="50">
        <f>IFERROR(VLOOKUP(D56,Uranium!$B$2:$C$18,2,FALSE),0)</f>
        <v>0</v>
      </c>
      <c r="T56" s="57">
        <f>IFERROR(VLOOKUP(D56,'Nat Gas'!$C$2:$F$101,3,FALSE),0)</f>
        <v>77.2</v>
      </c>
      <c r="U56" s="27">
        <f>IFERROR(VLOOKUP(D56,Gold!$B$3:$J$126,6,FALSE),0)</f>
        <v>125.02</v>
      </c>
      <c r="V56" s="44">
        <f>IFERROR(VLOOKUP(D56,AgriLand!$D$2:$F$195,3,FALSE),0)</f>
        <v>9478885.8304122072</v>
      </c>
      <c r="W56" s="48">
        <f t="shared" si="9"/>
        <v>236501036.94951057</v>
      </c>
      <c r="X56" s="56">
        <f>IFERROR(VLOOKUP(D56,'Rare Earth'!$C$21:$D$29,2,FALSE),0)</f>
        <v>0</v>
      </c>
      <c r="Y56" s="56">
        <f>IFERROR(VLOOKUP(D56,'Rare Earth'!$H$21:$I$33,2,FALSE),0)</f>
        <v>0</v>
      </c>
      <c r="Z56" s="56">
        <f>IFERROR(VLOOKUP(D56,'Rare Earth'!$C$34:$E$47,3,FALSE),0)</f>
        <v>0</v>
      </c>
      <c r="AA56" s="56">
        <f>IFERROR(VLOOKUP(D56,'Rare Earth'!$C$3:$D$15,2,FALSE),0)</f>
        <v>0</v>
      </c>
      <c r="AB56" s="56">
        <f>IFERROR(VLOOKUP(D56,'Iron Ore'!$H$2:$L$17,4,FALSE),0)</f>
        <v>0</v>
      </c>
      <c r="AC56" s="56">
        <f>IFERROR(VLOOKUP(D56,Silver!$B$1:$C$12,2,FALSE),0)</f>
        <v>0</v>
      </c>
      <c r="AD56" s="56">
        <f>IFERROR(VLOOKUP(D56,'Rare Earth'!$C$50:$E$63,3,FALSE),0)</f>
        <v>0</v>
      </c>
      <c r="AE56" s="56">
        <f>IFERROR(VLOOKUP(D56,'Rare Earth'!$H$3:$J$15,3,FALSE),0)</f>
        <v>0</v>
      </c>
      <c r="AF56" s="30">
        <f>K56*LookUps!$G$18</f>
        <v>470062314501.27502</v>
      </c>
      <c r="AG56" s="28">
        <f>V56*LookUps!$G$8</f>
        <v>23697214576.030518</v>
      </c>
      <c r="AH56" s="28">
        <f>W56*LookUps!$G$9</f>
        <v>3192763998818.3926</v>
      </c>
      <c r="AI56" s="28">
        <f>Q56*LookUps!$G$3</f>
        <v>0</v>
      </c>
      <c r="AJ56" s="28">
        <f>R56*LookUps!$G$4</f>
        <v>306709508474.34991</v>
      </c>
      <c r="AK56" s="28">
        <f>S56*LookUps!$G$5*(32150.7/16)</f>
        <v>0</v>
      </c>
      <c r="AL56" s="60">
        <f>T56*1000000*LookUps!$G$6</f>
        <v>926400000000</v>
      </c>
      <c r="AM56" s="60">
        <f>U56*LookUps!$J$7</f>
        <v>383860389087</v>
      </c>
      <c r="AN56" s="83">
        <f>X56*LookUps!$G$10</f>
        <v>0</v>
      </c>
      <c r="AO56" s="52">
        <f>Y56*LookUps!$G$11</f>
        <v>0</v>
      </c>
      <c r="AP56" s="30">
        <f>Z56*LookUps!$G$12*2009</f>
        <v>0</v>
      </c>
      <c r="AQ56" s="30">
        <f>AA56*LookUps!$G$13</f>
        <v>0</v>
      </c>
      <c r="AR56" s="30">
        <f>AB56*LookUps!$G$14</f>
        <v>0</v>
      </c>
      <c r="AS56" s="30">
        <f>AC56*LookUps!$G$15*32150.7</f>
        <v>0</v>
      </c>
      <c r="AT56" s="30">
        <f>AD56*LookUps!$G$16*1000</f>
        <v>0</v>
      </c>
      <c r="AU56" s="30">
        <f>AE56*LookUps!$G$17</f>
        <v>0</v>
      </c>
      <c r="AV56" s="89">
        <f t="shared" si="4"/>
        <v>5.3034934254570487</v>
      </c>
      <c r="AW56" s="90">
        <f t="shared" si="5"/>
        <v>0.28650049557965734</v>
      </c>
      <c r="AX56" s="89">
        <f t="shared" si="6"/>
        <v>5.0169929298773912</v>
      </c>
    </row>
    <row r="57" spans="2:50" x14ac:dyDescent="0.25">
      <c r="B57" t="s">
        <v>675</v>
      </c>
      <c r="C57" t="s">
        <v>939</v>
      </c>
      <c r="D57" t="s">
        <v>106</v>
      </c>
      <c r="E57" t="e" vm="211">
        <v>#VALUE!</v>
      </c>
      <c r="F57" s="56">
        <f t="shared" si="7"/>
        <v>5</v>
      </c>
      <c r="G57" t="str" cm="1">
        <f t="array" ref="G57">_FV(E57,"Abbreviation")</f>
        <v>SV</v>
      </c>
      <c r="H57" s="27" cm="1" vm="212">
        <f t="array" ref="H57">_FV(E57,"Population")</f>
        <v>6453553</v>
      </c>
      <c r="I57" s="27">
        <f>VLOOKUP(D57,Pop_Land!$B$2:$K$237,2,FALSE)</f>
        <v>6486205</v>
      </c>
      <c r="J57" s="82" cm="1" vm="213">
        <f t="array" ref="J57">IFERROR(_FV(E57,"Gross tertiary education enrollment (%)",TRUE),0.25)</f>
        <v>0.29371930000000002</v>
      </c>
      <c r="K57" s="50">
        <f t="shared" si="3"/>
        <v>1905123.5922565002</v>
      </c>
      <c r="L57" s="48">
        <f>VLOOKUP(D57,Pop_Land!$B$2:$K$237,7,FALSE)</f>
        <v>8000</v>
      </c>
      <c r="M57" s="30" cm="1" vm="214">
        <f t="array" ref="M57">_FV(E57,"GDP")</f>
        <v>27022640000</v>
      </c>
      <c r="N57" s="30">
        <f>IFERROR(VLOOKUP(D57,WorldBankGDP!$A$5:$G$271,7,FALSE),0)</f>
        <v>28736940000</v>
      </c>
      <c r="O57" s="28">
        <f>IFERROR(VLOOKUP(D57,WorldBankGDP!$J$5:$O$200,6,FALSE),0)</f>
        <v>28326000000</v>
      </c>
      <c r="P57" s="28">
        <f t="shared" si="8"/>
        <v>20797974876</v>
      </c>
      <c r="Q57" s="44">
        <f>IFERROR(VLOOKUP(D57,'coal-proved-reserves'!$A$1:$D$88,4,FALSE),0)</f>
        <v>0</v>
      </c>
      <c r="R57" s="44">
        <f>IFERROR(VLOOKUP(D57,Oil!$B$3:$D$51,3,FALSE),0)</f>
        <v>0</v>
      </c>
      <c r="S57" s="50">
        <f>IFERROR(VLOOKUP(D57,Uranium!$B$2:$C$18,2,FALSE),0)</f>
        <v>0</v>
      </c>
      <c r="T57" s="57">
        <f>IFERROR(VLOOKUP(D57,'Nat Gas'!$C$2:$F$101,3,FALSE),0)</f>
        <v>0</v>
      </c>
      <c r="U57" s="27">
        <f>IFERROR(VLOOKUP(D57,Gold!$B$3:$J$126,6,FALSE),0)</f>
        <v>1.37</v>
      </c>
      <c r="V57" s="44">
        <f>IFERROR(VLOOKUP(D57,AgriLand!$D$2:$F$195,3,FALSE),0)</f>
        <v>3654985.1183571364</v>
      </c>
      <c r="W57" s="48">
        <f t="shared" si="9"/>
        <v>1465014.8816428636</v>
      </c>
      <c r="X57" s="56">
        <f>IFERROR(VLOOKUP(D57,'Rare Earth'!$C$21:$D$29,2,FALSE),0)</f>
        <v>0</v>
      </c>
      <c r="Y57" s="56">
        <f>IFERROR(VLOOKUP(D57,'Rare Earth'!$H$21:$I$33,2,FALSE),0)</f>
        <v>0</v>
      </c>
      <c r="Z57" s="56">
        <f>IFERROR(VLOOKUP(D57,'Rare Earth'!$C$34:$E$47,3,FALSE),0)</f>
        <v>0</v>
      </c>
      <c r="AA57" s="56">
        <f>IFERROR(VLOOKUP(D57,'Rare Earth'!$C$3:$D$15,2,FALSE),0)</f>
        <v>0</v>
      </c>
      <c r="AB57" s="56">
        <f>IFERROR(VLOOKUP(D57,'Iron Ore'!$H$2:$L$17,4,FALSE),0)</f>
        <v>0</v>
      </c>
      <c r="AC57" s="56">
        <f>IFERROR(VLOOKUP(D57,Silver!$B$1:$C$12,2,FALSE),0)</f>
        <v>0</v>
      </c>
      <c r="AD57" s="56">
        <f>IFERROR(VLOOKUP(D57,'Rare Earth'!$C$50:$E$63,3,FALSE),0)</f>
        <v>0</v>
      </c>
      <c r="AE57" s="56">
        <f>IFERROR(VLOOKUP(D57,'Rare Earth'!$H$3:$J$15,3,FALSE),0)</f>
        <v>0</v>
      </c>
      <c r="AF57" s="30">
        <f>K57*LookUps!$G$18</f>
        <v>23814044903.206253</v>
      </c>
      <c r="AG57" s="28">
        <f>V57*LookUps!$G$8</f>
        <v>9137462795.8928413</v>
      </c>
      <c r="AH57" s="28">
        <f>W57*LookUps!$G$9</f>
        <v>19777700902.178658</v>
      </c>
      <c r="AI57" s="28">
        <f>Q57*LookUps!$G$3</f>
        <v>0</v>
      </c>
      <c r="AJ57" s="28">
        <f>R57*LookUps!$G$4</f>
        <v>0</v>
      </c>
      <c r="AK57" s="28">
        <f>S57*LookUps!$G$5*(32150.7/16)</f>
        <v>0</v>
      </c>
      <c r="AL57" s="60">
        <f>T57*1000000*LookUps!$G$6</f>
        <v>0</v>
      </c>
      <c r="AM57" s="60">
        <f>U57*LookUps!$J$7</f>
        <v>4206436834.5000005</v>
      </c>
      <c r="AN57" s="83">
        <f>X57*LookUps!$G$10</f>
        <v>0</v>
      </c>
      <c r="AO57" s="52">
        <f>Y57*LookUps!$G$11</f>
        <v>0</v>
      </c>
      <c r="AP57" s="30">
        <f>Z57*LookUps!$G$12*2009</f>
        <v>0</v>
      </c>
      <c r="AQ57" s="30">
        <f>AA57*LookUps!$G$13</f>
        <v>0</v>
      </c>
      <c r="AR57" s="30">
        <f>AB57*LookUps!$G$14</f>
        <v>0</v>
      </c>
      <c r="AS57" s="30">
        <f>AC57*LookUps!$G$15*32150.7</f>
        <v>0</v>
      </c>
      <c r="AT57" s="30">
        <f>AD57*LookUps!$G$16*1000</f>
        <v>0</v>
      </c>
      <c r="AU57" s="30">
        <f>AE57*LookUps!$G$17</f>
        <v>0</v>
      </c>
      <c r="AV57" s="89">
        <f t="shared" si="4"/>
        <v>5.6935645435777754E-2</v>
      </c>
      <c r="AW57" s="90">
        <f t="shared" si="5"/>
        <v>2.0797974875999999E-2</v>
      </c>
      <c r="AX57" s="89">
        <f t="shared" si="6"/>
        <v>3.6137670559777756E-2</v>
      </c>
    </row>
    <row r="58" spans="2:50" x14ac:dyDescent="0.25">
      <c r="B58" t="s">
        <v>675</v>
      </c>
      <c r="C58" t="s">
        <v>675</v>
      </c>
      <c r="D58" t="s">
        <v>131</v>
      </c>
      <c r="E58" t="e" vm="215">
        <v>#VALUE!</v>
      </c>
      <c r="F58" s="56">
        <f t="shared" si="7"/>
        <v>5</v>
      </c>
      <c r="G58" t="str" cm="1">
        <f t="array" ref="G58">_FV(E58,"Abbreviation")</f>
        <v>GQ</v>
      </c>
      <c r="H58" s="27" cm="1" vm="216">
        <f t="array" ref="H58">_FV(E58,"Population")</f>
        <v>1355986</v>
      </c>
      <c r="I58" s="27">
        <f>VLOOKUP(D58,Pop_Land!$B$2:$K$237,2,FALSE)</f>
        <v>1402985</v>
      </c>
      <c r="J58" s="82" cm="1" vm="217">
        <f t="array" ref="J58">IFERROR(_FV(E58,"Gross tertiary education enrollment (%)",TRUE),0.25)</f>
        <v>1.8528800000000002E-2</v>
      </c>
      <c r="K58" s="50">
        <f t="shared" si="3"/>
        <v>25995.628468000003</v>
      </c>
      <c r="L58" s="48">
        <f>VLOOKUP(D58,Pop_Land!$B$2:$K$237,7,FALSE)</f>
        <v>10830.11583011583</v>
      </c>
      <c r="M58" s="30" cm="1" vm="218">
        <f t="array" ref="M58">_FV(E58,"GDP")</f>
        <v>11026774945.341499</v>
      </c>
      <c r="N58" s="30">
        <f>IFERROR(VLOOKUP(D58,WorldBankGDP!$A$5:$G$271,7,FALSE),0)</f>
        <v>12269392788.7402</v>
      </c>
      <c r="O58" s="28">
        <f>IFERROR(VLOOKUP(D58,WorldBankGDP!$J$5:$O$200,6,FALSE),0)</f>
        <v>12701000000</v>
      </c>
      <c r="P58" s="28">
        <f t="shared" si="8"/>
        <v>5013323228.8995123</v>
      </c>
      <c r="Q58" s="44">
        <f>IFERROR(VLOOKUP(D58,'coal-proved-reserves'!$A$1:$D$88,4,FALSE),0)</f>
        <v>0</v>
      </c>
      <c r="R58" s="44">
        <f>IFERROR(VLOOKUP(D58,Oil!$B$3:$D$51,3,FALSE),0)</f>
        <v>1072410923.2438773</v>
      </c>
      <c r="S58" s="50">
        <f>IFERROR(VLOOKUP(D58,Uranium!$B$2:$C$18,2,FALSE),0)</f>
        <v>0</v>
      </c>
      <c r="T58" s="57">
        <f>IFERROR(VLOOKUP(D58,'Nat Gas'!$C$2:$F$101,3,FALSE),0)</f>
        <v>1.3</v>
      </c>
      <c r="U58" s="27">
        <f>IFERROR(VLOOKUP(D58,Gold!$B$3:$J$126,6,FALSE),0)</f>
        <v>0</v>
      </c>
      <c r="V58" s="44">
        <f>IFERROR(VLOOKUP(D58,AgriLand!$D$2:$F$195,3,FALSE),0)</f>
        <v>701779.28336674953</v>
      </c>
      <c r="W58" s="48">
        <f t="shared" si="9"/>
        <v>6229494.8479073821</v>
      </c>
      <c r="X58" s="56">
        <f>IFERROR(VLOOKUP(D58,'Rare Earth'!$C$21:$D$29,2,FALSE),0)</f>
        <v>0</v>
      </c>
      <c r="Y58" s="56">
        <f>IFERROR(VLOOKUP(D58,'Rare Earth'!$H$21:$I$33,2,FALSE),0)</f>
        <v>0</v>
      </c>
      <c r="Z58" s="56">
        <f>IFERROR(VLOOKUP(D58,'Rare Earth'!$C$34:$E$47,3,FALSE),0)</f>
        <v>0</v>
      </c>
      <c r="AA58" s="56">
        <f>IFERROR(VLOOKUP(D58,'Rare Earth'!$C$3:$D$15,2,FALSE),0)</f>
        <v>0</v>
      </c>
      <c r="AB58" s="56">
        <f>IFERROR(VLOOKUP(D58,'Iron Ore'!$H$2:$L$17,4,FALSE),0)</f>
        <v>0</v>
      </c>
      <c r="AC58" s="56">
        <f>IFERROR(VLOOKUP(D58,Silver!$B$1:$C$12,2,FALSE),0)</f>
        <v>0</v>
      </c>
      <c r="AD58" s="56">
        <f>IFERROR(VLOOKUP(D58,'Rare Earth'!$C$50:$E$63,3,FALSE),0)</f>
        <v>0</v>
      </c>
      <c r="AE58" s="56">
        <f>IFERROR(VLOOKUP(D58,'Rare Earth'!$H$3:$J$15,3,FALSE),0)</f>
        <v>0</v>
      </c>
      <c r="AF58" s="30">
        <f>K58*LookUps!$G$18</f>
        <v>324945355.85000002</v>
      </c>
      <c r="AG58" s="28">
        <f>V58*LookUps!$G$8</f>
        <v>1754448208.4168739</v>
      </c>
      <c r="AH58" s="28">
        <f>W58*LookUps!$G$9</f>
        <v>84098180446.749664</v>
      </c>
      <c r="AI58" s="28">
        <f>Q58*LookUps!$G$3</f>
        <v>0</v>
      </c>
      <c r="AJ58" s="28">
        <f>R58*LookUps!$G$4</f>
        <v>107241092324.38773</v>
      </c>
      <c r="AK58" s="28">
        <f>S58*LookUps!$G$5*(32150.7/16)</f>
        <v>0</v>
      </c>
      <c r="AL58" s="60">
        <f>T58*1000000*LookUps!$G$6</f>
        <v>15600000000</v>
      </c>
      <c r="AM58" s="60">
        <f>U58*LookUps!$J$7</f>
        <v>0</v>
      </c>
      <c r="AN58" s="83">
        <f>X58*LookUps!$G$10</f>
        <v>0</v>
      </c>
      <c r="AO58" s="52">
        <f>Y58*LookUps!$G$11</f>
        <v>0</v>
      </c>
      <c r="AP58" s="30">
        <f>Z58*LookUps!$G$12*2009</f>
        <v>0</v>
      </c>
      <c r="AQ58" s="30">
        <f>AA58*LookUps!$G$13</f>
        <v>0</v>
      </c>
      <c r="AR58" s="30">
        <f>AB58*LookUps!$G$14</f>
        <v>0</v>
      </c>
      <c r="AS58" s="30">
        <f>AC58*LookUps!$G$15*32150.7</f>
        <v>0</v>
      </c>
      <c r="AT58" s="30">
        <f>AD58*LookUps!$G$16*1000</f>
        <v>0</v>
      </c>
      <c r="AU58" s="30">
        <f>AE58*LookUps!$G$17</f>
        <v>0</v>
      </c>
      <c r="AV58" s="89">
        <f t="shared" si="4"/>
        <v>0.20901866633540428</v>
      </c>
      <c r="AW58" s="90">
        <f t="shared" si="5"/>
        <v>5.0133232288995123E-3</v>
      </c>
      <c r="AX58" s="89">
        <f t="shared" si="6"/>
        <v>0.20400534310650476</v>
      </c>
    </row>
    <row r="59" spans="2:50" x14ac:dyDescent="0.25">
      <c r="B59" t="s">
        <v>756</v>
      </c>
      <c r="C59" t="s">
        <v>672</v>
      </c>
      <c r="D59" t="s">
        <v>102</v>
      </c>
      <c r="E59" t="e" vm="219">
        <v>#VALUE!</v>
      </c>
      <c r="F59" s="56">
        <f t="shared" si="7"/>
        <v>2</v>
      </c>
      <c r="G59" t="str" cm="1">
        <f t="array" ref="G59">_FV(E59,"Abbreviation")</f>
        <v>EE</v>
      </c>
      <c r="H59" s="27" cm="1" vm="220">
        <f t="array" ref="H59">_FV(E59,"Population")</f>
        <v>1331824</v>
      </c>
      <c r="I59" s="27">
        <f>VLOOKUP(D59,Pop_Land!$B$2:$K$237,2,FALSE)</f>
        <v>1326535</v>
      </c>
      <c r="J59" s="82" cm="1" vm="221">
        <f t="array" ref="J59">IFERROR(_FV(E59,"Gross tertiary education enrollment (%)",TRUE),0.25)</f>
        <v>0.69635029999999998</v>
      </c>
      <c r="K59" s="50">
        <f t="shared" si="3"/>
        <v>923733.04521050001</v>
      </c>
      <c r="L59" s="48">
        <f>VLOOKUP(D59,Pop_Land!$B$2:$K$237,7,FALSE)</f>
        <v>16366.795366795368</v>
      </c>
      <c r="M59" s="30" cm="1" vm="222">
        <f t="array" ref="M59">_FV(E59,"GDP")</f>
        <v>31386949981.236</v>
      </c>
      <c r="N59" s="30">
        <f>IFERROR(VLOOKUP(D59,WorldBankGDP!$A$5:$G$271,7,FALSE),0)</f>
        <v>36262924353.604103</v>
      </c>
      <c r="O59" s="28">
        <f>IFERROR(VLOOKUP(D59,WorldBankGDP!$J$5:$O$200,6,FALSE),0)</f>
        <v>36287000000</v>
      </c>
      <c r="P59" s="28">
        <f t="shared" si="8"/>
        <v>2768328988.3450155</v>
      </c>
      <c r="Q59" s="44">
        <f>IFERROR(VLOOKUP(D59,'coal-proved-reserves'!$A$1:$D$88,4,FALSE),0)</f>
        <v>0</v>
      </c>
      <c r="R59" s="44">
        <f>IFERROR(VLOOKUP(D59,Oil!$B$3:$D$51,3,FALSE),0)</f>
        <v>0</v>
      </c>
      <c r="S59" s="50">
        <f>IFERROR(VLOOKUP(D59,Uranium!$B$2:$C$18,2,FALSE),0)</f>
        <v>0</v>
      </c>
      <c r="T59" s="57">
        <f>IFERROR(VLOOKUP(D59,'Nat Gas'!$C$2:$F$101,3,FALSE),0)</f>
        <v>0</v>
      </c>
      <c r="U59" s="27">
        <f>IFERROR(VLOOKUP(D59,Gold!$B$3:$J$126,6,FALSE),0)</f>
        <v>0.25</v>
      </c>
      <c r="V59" s="44">
        <f>IFERROR(VLOOKUP(D59,AgriLand!$D$2:$F$195,3,FALSE),0)</f>
        <v>2480938.0299303401</v>
      </c>
      <c r="W59" s="48">
        <f t="shared" si="9"/>
        <v>7993811.0048186956</v>
      </c>
      <c r="X59" s="56">
        <f>IFERROR(VLOOKUP(D59,'Rare Earth'!$C$21:$D$29,2,FALSE),0)</f>
        <v>0</v>
      </c>
      <c r="Y59" s="56">
        <f>IFERROR(VLOOKUP(D59,'Rare Earth'!$H$21:$I$33,2,FALSE),0)</f>
        <v>0</v>
      </c>
      <c r="Z59" s="56">
        <f>IFERROR(VLOOKUP(D59,'Rare Earth'!$C$34:$E$47,3,FALSE),0)</f>
        <v>0</v>
      </c>
      <c r="AA59" s="56">
        <f>IFERROR(VLOOKUP(D59,'Rare Earth'!$C$3:$D$15,2,FALSE),0)</f>
        <v>0</v>
      </c>
      <c r="AB59" s="56">
        <f>IFERROR(VLOOKUP(D59,'Iron Ore'!$H$2:$L$17,4,FALSE),0)</f>
        <v>0</v>
      </c>
      <c r="AC59" s="56">
        <f>IFERROR(VLOOKUP(D59,Silver!$B$1:$C$12,2,FALSE),0)</f>
        <v>0</v>
      </c>
      <c r="AD59" s="56">
        <f>IFERROR(VLOOKUP(D59,'Rare Earth'!$C$50:$E$63,3,FALSE),0)</f>
        <v>0</v>
      </c>
      <c r="AE59" s="56">
        <f>IFERROR(VLOOKUP(D59,'Rare Earth'!$H$3:$J$15,3,FALSE),0)</f>
        <v>0</v>
      </c>
      <c r="AF59" s="30">
        <f>K59*LookUps!$G$18</f>
        <v>11546663065.13125</v>
      </c>
      <c r="AG59" s="28">
        <f>V59*LookUps!$G$8</f>
        <v>6202345074.8258505</v>
      </c>
      <c r="AH59" s="28">
        <f>W59*LookUps!$G$9</f>
        <v>107916448565.05238</v>
      </c>
      <c r="AI59" s="28">
        <f>Q59*LookUps!$G$3</f>
        <v>0</v>
      </c>
      <c r="AJ59" s="28">
        <f>R59*LookUps!$G$4</f>
        <v>0</v>
      </c>
      <c r="AK59" s="28">
        <f>S59*LookUps!$G$5*(32150.7/16)</f>
        <v>0</v>
      </c>
      <c r="AL59" s="60">
        <f>T59*1000000*LookUps!$G$6</f>
        <v>0</v>
      </c>
      <c r="AM59" s="60">
        <f>U59*LookUps!$J$7</f>
        <v>767597962.5</v>
      </c>
      <c r="AN59" s="83">
        <f>X59*LookUps!$G$10</f>
        <v>0</v>
      </c>
      <c r="AO59" s="52">
        <f>Y59*LookUps!$G$11</f>
        <v>0</v>
      </c>
      <c r="AP59" s="30">
        <f>Z59*LookUps!$G$12*2009</f>
        <v>0</v>
      </c>
      <c r="AQ59" s="30">
        <f>AA59*LookUps!$G$13</f>
        <v>0</v>
      </c>
      <c r="AR59" s="30">
        <f>AB59*LookUps!$G$14</f>
        <v>0</v>
      </c>
      <c r="AS59" s="30">
        <f>AC59*LookUps!$G$15*32150.7</f>
        <v>0</v>
      </c>
      <c r="AT59" s="30">
        <f>AD59*LookUps!$G$16*1000</f>
        <v>0</v>
      </c>
      <c r="AU59" s="30">
        <f>AE59*LookUps!$G$17</f>
        <v>0</v>
      </c>
      <c r="AV59" s="89">
        <f t="shared" si="4"/>
        <v>0.12643305466750948</v>
      </c>
      <c r="AW59" s="90">
        <f t="shared" si="5"/>
        <v>2.7683289883450157E-3</v>
      </c>
      <c r="AX59" s="89">
        <f t="shared" si="6"/>
        <v>0.12366472567916446</v>
      </c>
    </row>
    <row r="60" spans="2:50" x14ac:dyDescent="0.25">
      <c r="B60" t="s">
        <v>670</v>
      </c>
      <c r="C60" t="s">
        <v>670</v>
      </c>
      <c r="D60" t="s">
        <v>156</v>
      </c>
      <c r="E60" t="e" vm="223">
        <v>#VALUE!</v>
      </c>
      <c r="F60" s="56">
        <f t="shared" si="7"/>
        <v>3</v>
      </c>
      <c r="G60" t="s">
        <v>198</v>
      </c>
      <c r="H60" s="27" cm="1" vm="224">
        <f t="array" ref="H60">_FV(E60,"Population")</f>
        <v>1093238</v>
      </c>
      <c r="I60" s="27">
        <f>VLOOKUP(D60,Pop_Land!$B$2:$K$237,2,FALSE)</f>
        <v>1160164</v>
      </c>
      <c r="J60" s="82" cm="1">
        <f t="array" ref="J60">IFERROR(_FV(E60,"Gross tertiary education enrollment (%)",TRUE),0.25)</f>
        <v>0.25</v>
      </c>
      <c r="K60" s="50">
        <f t="shared" si="3"/>
        <v>290041</v>
      </c>
      <c r="L60" s="48">
        <f>VLOOKUP(D60,Pop_Land!$B$2:$K$237,7,FALSE)</f>
        <v>6640.9266409266411</v>
      </c>
      <c r="M60" s="30" cm="1" vm="225">
        <f t="array" ref="M60">_FV(E60,"GDP")</f>
        <v>3791304348</v>
      </c>
      <c r="N60" s="30">
        <f>IFERROR(VLOOKUP(D60,WorldBankGDP!$A$5:$G$271,7,FALSE),0)</f>
        <v>4941373182.0826101</v>
      </c>
      <c r="O60" s="28">
        <f>IFERROR(VLOOKUP(D60,WorldBankGDP!$J$5:$O$200,6,FALSE),0)</f>
        <v>4681000000</v>
      </c>
      <c r="P60" s="28">
        <f t="shared" si="8"/>
        <v>0</v>
      </c>
      <c r="Q60" s="44">
        <f>IFERROR(VLOOKUP(D60,'coal-proved-reserves'!$A$1:$D$88,4,FALSE),0)</f>
        <v>0</v>
      </c>
      <c r="R60" s="44">
        <f>IFERROR(VLOOKUP(D60,Oil!$B$3:$D$51,3,FALSE),0)</f>
        <v>0</v>
      </c>
      <c r="S60" s="50">
        <f>IFERROR(VLOOKUP(D60,Uranium!$B$2:$C$18,2,FALSE),0)</f>
        <v>0</v>
      </c>
      <c r="T60" s="57">
        <f>IFERROR(VLOOKUP(D60,'Nat Gas'!$C$2:$F$101,3,FALSE),0)</f>
        <v>0</v>
      </c>
      <c r="U60" s="27">
        <f>IFERROR(VLOOKUP(D60,Gold!$B$3:$J$126,6,FALSE),0)</f>
        <v>0</v>
      </c>
      <c r="V60" s="44">
        <f>IFERROR(VLOOKUP(D60,AgriLand!$D$2:$F$195,3,FALSE),0)</f>
        <v>3019627.7615287602</v>
      </c>
      <c r="W60" s="48">
        <f t="shared" si="9"/>
        <v>1230565.28866429</v>
      </c>
      <c r="X60" s="56">
        <f>IFERROR(VLOOKUP(D60,'Rare Earth'!$C$21:$D$29,2,FALSE),0)</f>
        <v>0</v>
      </c>
      <c r="Y60" s="56">
        <f>IFERROR(VLOOKUP(D60,'Rare Earth'!$H$21:$I$33,2,FALSE),0)</f>
        <v>0</v>
      </c>
      <c r="Z60" s="56">
        <f>IFERROR(VLOOKUP(D60,'Rare Earth'!$C$34:$E$47,3,FALSE),0)</f>
        <v>0</v>
      </c>
      <c r="AA60" s="56">
        <f>IFERROR(VLOOKUP(D60,'Rare Earth'!$C$3:$D$15,2,FALSE),0)</f>
        <v>0</v>
      </c>
      <c r="AB60" s="56">
        <f>IFERROR(VLOOKUP(D60,'Iron Ore'!$H$2:$L$17,4,FALSE),0)</f>
        <v>0</v>
      </c>
      <c r="AC60" s="56">
        <f>IFERROR(VLOOKUP(D60,Silver!$B$1:$C$12,2,FALSE),0)</f>
        <v>0</v>
      </c>
      <c r="AD60" s="56">
        <f>IFERROR(VLOOKUP(D60,'Rare Earth'!$C$50:$E$63,3,FALSE),0)</f>
        <v>0</v>
      </c>
      <c r="AE60" s="56">
        <f>IFERROR(VLOOKUP(D60,'Rare Earth'!$H$3:$J$15,3,FALSE),0)</f>
        <v>0</v>
      </c>
      <c r="AF60" s="30">
        <f>K60*LookUps!$G$18</f>
        <v>3625512500</v>
      </c>
      <c r="AG60" s="28">
        <f>V60*LookUps!$G$8</f>
        <v>7549069403.8219004</v>
      </c>
      <c r="AH60" s="28">
        <f>W60*LookUps!$G$9</f>
        <v>16612631396.967915</v>
      </c>
      <c r="AI60" s="28">
        <f>Q60*LookUps!$G$3</f>
        <v>0</v>
      </c>
      <c r="AJ60" s="28">
        <f>R60*LookUps!$G$4</f>
        <v>0</v>
      </c>
      <c r="AK60" s="28">
        <f>S60*LookUps!$G$5*(32150.7/16)</f>
        <v>0</v>
      </c>
      <c r="AL60" s="60">
        <f>T60*1000000*LookUps!$G$6</f>
        <v>0</v>
      </c>
      <c r="AM60" s="60">
        <f>U60*LookUps!$J$7</f>
        <v>0</v>
      </c>
      <c r="AN60" s="83">
        <f>X60*LookUps!$G$10</f>
        <v>0</v>
      </c>
      <c r="AO60" s="52">
        <f>Y60*LookUps!$G$11</f>
        <v>0</v>
      </c>
      <c r="AP60" s="30">
        <f>Z60*LookUps!$G$12*2009</f>
        <v>0</v>
      </c>
      <c r="AQ60" s="30">
        <f>AA60*LookUps!$G$13</f>
        <v>0</v>
      </c>
      <c r="AR60" s="30">
        <f>AB60*LookUps!$G$14</f>
        <v>0</v>
      </c>
      <c r="AS60" s="30">
        <f>AC60*LookUps!$G$15*32150.7</f>
        <v>0</v>
      </c>
      <c r="AT60" s="30">
        <f>AD60*LookUps!$G$16*1000</f>
        <v>0</v>
      </c>
      <c r="AU60" s="30">
        <f>AE60*LookUps!$G$17</f>
        <v>0</v>
      </c>
      <c r="AV60" s="89">
        <f t="shared" si="4"/>
        <v>2.7787213300789815E-2</v>
      </c>
      <c r="AW60" s="90">
        <f t="shared" si="5"/>
        <v>0</v>
      </c>
      <c r="AX60" s="89">
        <f t="shared" si="6"/>
        <v>2.7787213300789815E-2</v>
      </c>
    </row>
    <row r="61" spans="2:50" x14ac:dyDescent="0.25">
      <c r="B61" t="s">
        <v>670</v>
      </c>
      <c r="C61" t="s">
        <v>670</v>
      </c>
      <c r="D61" t="s">
        <v>69</v>
      </c>
      <c r="E61" t="e" vm="226">
        <v>#VALUE!</v>
      </c>
      <c r="F61" s="56">
        <f t="shared" si="7"/>
        <v>3</v>
      </c>
      <c r="G61" t="str" cm="1">
        <f t="array" ref="G61">_FV(E61,"Abbreviation")</f>
        <v>ET</v>
      </c>
      <c r="H61" s="27" cm="1" vm="227">
        <f t="array" ref="H61">_FV(E61,"Population")</f>
        <v>112078730</v>
      </c>
      <c r="I61" s="27">
        <f>VLOOKUP(D61,Pop_Land!$B$2:$K$237,2,FALSE)</f>
        <v>121860718</v>
      </c>
      <c r="J61" s="82" cm="1" vm="228">
        <f t="array" ref="J61">IFERROR(_FV(E61,"Gross tertiary education enrollment (%)",TRUE),0.25)</f>
        <v>8.1053200000000006E-2</v>
      </c>
      <c r="K61" s="50">
        <f t="shared" si="3"/>
        <v>9877201.1481976006</v>
      </c>
      <c r="L61" s="48">
        <f>VLOOKUP(D61,Pop_Land!$B$2:$K$237,7,FALSE)</f>
        <v>386100.38610038609</v>
      </c>
      <c r="M61" s="30" cm="1" vm="229">
        <f t="array" ref="M61">_FV(E61,"GDP")</f>
        <v>96107662398.174896</v>
      </c>
      <c r="N61" s="30">
        <f>IFERROR(VLOOKUP(D61,WorldBankGDP!$A$5:$G$271,7,FALSE),0)</f>
        <v>111271112329.97501</v>
      </c>
      <c r="O61" s="28">
        <f>IFERROR(VLOOKUP(D61,WorldBankGDP!$J$5:$O$200,6,FALSE),0)</f>
        <v>99269000000</v>
      </c>
      <c r="P61" s="28">
        <f t="shared" si="8"/>
        <v>57520435945.307671</v>
      </c>
      <c r="Q61" s="44">
        <f>IFERROR(VLOOKUP(D61,'coal-proved-reserves'!$A$1:$D$88,4,FALSE),0)</f>
        <v>0</v>
      </c>
      <c r="R61" s="44">
        <f>IFERROR(VLOOKUP(D61,Oil!$B$3:$D$51,3,FALSE),0)</f>
        <v>0</v>
      </c>
      <c r="S61" s="50">
        <f>IFERROR(VLOOKUP(D61,Uranium!$B$2:$C$18,2,FALSE),0)</f>
        <v>0</v>
      </c>
      <c r="T61" s="57">
        <f>IFERROR(VLOOKUP(D61,'Nat Gas'!$C$2:$F$101,3,FALSE),0)</f>
        <v>0.88</v>
      </c>
      <c r="U61" s="27">
        <f>IFERROR(VLOOKUP(D61,Gold!$B$3:$J$126,6,FALSE),0)</f>
        <v>0</v>
      </c>
      <c r="V61" s="44">
        <f>IFERROR(VLOOKUP(D61,AgriLand!$D$2:$F$195,3,FALSE),0)</f>
        <v>93660352.737499684</v>
      </c>
      <c r="W61" s="48">
        <f t="shared" si="9"/>
        <v>153443894.36674741</v>
      </c>
      <c r="X61" s="56">
        <f>IFERROR(VLOOKUP(D61,'Rare Earth'!$C$21:$D$29,2,FALSE),0)</f>
        <v>0</v>
      </c>
      <c r="Y61" s="56">
        <f>IFERROR(VLOOKUP(D61,'Rare Earth'!$H$21:$I$33,2,FALSE),0)</f>
        <v>0</v>
      </c>
      <c r="Z61" s="56">
        <f>IFERROR(VLOOKUP(D61,'Rare Earth'!$C$34:$E$47,3,FALSE),0)</f>
        <v>0</v>
      </c>
      <c r="AA61" s="56">
        <f>IFERROR(VLOOKUP(D61,'Rare Earth'!$C$3:$D$15,2,FALSE),0)</f>
        <v>0</v>
      </c>
      <c r="AB61" s="56">
        <f>IFERROR(VLOOKUP(D61,'Iron Ore'!$H$2:$L$17,4,FALSE),0)</f>
        <v>0</v>
      </c>
      <c r="AC61" s="56">
        <f>IFERROR(VLOOKUP(D61,Silver!$B$1:$C$12,2,FALSE),0)</f>
        <v>0</v>
      </c>
      <c r="AD61" s="56">
        <f>IFERROR(VLOOKUP(D61,'Rare Earth'!$C$50:$E$63,3,FALSE),0)</f>
        <v>0</v>
      </c>
      <c r="AE61" s="56">
        <f>IFERROR(VLOOKUP(D61,'Rare Earth'!$H$3:$J$15,3,FALSE),0)</f>
        <v>0</v>
      </c>
      <c r="AF61" s="30">
        <f>K61*LookUps!$G$18</f>
        <v>123465014352.47</v>
      </c>
      <c r="AG61" s="28">
        <f>V61*LookUps!$G$8</f>
        <v>234150881843.74921</v>
      </c>
      <c r="AH61" s="28">
        <f>W61*LookUps!$G$9</f>
        <v>2071492573951.0901</v>
      </c>
      <c r="AI61" s="28">
        <f>Q61*LookUps!$G$3</f>
        <v>0</v>
      </c>
      <c r="AJ61" s="28">
        <f>R61*LookUps!$G$4</f>
        <v>0</v>
      </c>
      <c r="AK61" s="28">
        <f>S61*LookUps!$G$5*(32150.7/16)</f>
        <v>0</v>
      </c>
      <c r="AL61" s="60">
        <f>T61*1000000*LookUps!$G$6</f>
        <v>10560000000</v>
      </c>
      <c r="AM61" s="60">
        <f>U61*LookUps!$J$7</f>
        <v>0</v>
      </c>
      <c r="AN61" s="83">
        <f>X61*LookUps!$G$10</f>
        <v>0</v>
      </c>
      <c r="AO61" s="52">
        <f>Y61*LookUps!$G$11</f>
        <v>0</v>
      </c>
      <c r="AP61" s="30">
        <f>Z61*LookUps!$G$12*2009</f>
        <v>0</v>
      </c>
      <c r="AQ61" s="30">
        <f>AA61*LookUps!$G$13</f>
        <v>0</v>
      </c>
      <c r="AR61" s="30">
        <f>AB61*LookUps!$G$14</f>
        <v>0</v>
      </c>
      <c r="AS61" s="30">
        <f>AC61*LookUps!$G$15*32150.7</f>
        <v>0</v>
      </c>
      <c r="AT61" s="30">
        <f>AD61*LookUps!$G$16*1000</f>
        <v>0</v>
      </c>
      <c r="AU61" s="30">
        <f>AE61*LookUps!$G$17</f>
        <v>0</v>
      </c>
      <c r="AV61" s="89">
        <f t="shared" si="4"/>
        <v>2.4396684701473097</v>
      </c>
      <c r="AW61" s="90">
        <f t="shared" si="5"/>
        <v>5.7520435945307667E-2</v>
      </c>
      <c r="AX61" s="89">
        <f t="shared" si="6"/>
        <v>2.3821480342020021</v>
      </c>
    </row>
    <row r="62" spans="2:50" x14ac:dyDescent="0.25">
      <c r="B62" t="s">
        <v>675</v>
      </c>
      <c r="C62" t="s">
        <v>675</v>
      </c>
      <c r="D62" t="s">
        <v>150</v>
      </c>
      <c r="E62" t="e" vm="230">
        <v>#VALUE!</v>
      </c>
      <c r="F62" s="56">
        <f t="shared" si="7"/>
        <v>5</v>
      </c>
      <c r="G62" t="str" cm="1">
        <f t="array" ref="G62">_FV(E62,"Abbreviation")</f>
        <v>FJ</v>
      </c>
      <c r="H62" s="27" cm="1" vm="231">
        <f t="array" ref="H62">_FV(E62,"Population")</f>
        <v>889953</v>
      </c>
      <c r="I62" s="27">
        <f>VLOOKUP(D62,Pop_Land!$B$2:$K$237,2,FALSE)</f>
        <v>896445</v>
      </c>
      <c r="J62" s="82" cm="1" vm="232">
        <f t="array" ref="J62">IFERROR(_FV(E62,"Gross tertiary education enrollment (%)",TRUE),0.25)</f>
        <v>0.16136690000000001</v>
      </c>
      <c r="K62" s="50">
        <f t="shared" si="3"/>
        <v>144656.5506705</v>
      </c>
      <c r="L62" s="48">
        <f>VLOOKUP(D62,Pop_Land!$B$2:$K$237,7,FALSE)</f>
        <v>7054.0540540540542</v>
      </c>
      <c r="M62" s="30" cm="1" vm="233">
        <f t="array" ref="M62">_FV(E62,"GDP")</f>
        <v>5535548972.4125204</v>
      </c>
      <c r="N62" s="30">
        <f>IFERROR(VLOOKUP(D62,WorldBankGDP!$A$5:$G$271,7,FALSE),0)</f>
        <v>4592118709.5527897</v>
      </c>
      <c r="O62" s="28">
        <f>IFERROR(VLOOKUP(D62,WorldBankGDP!$J$5:$O$200,6,FALSE),0)</f>
        <v>4657000000</v>
      </c>
      <c r="P62" s="28">
        <f t="shared" si="8"/>
        <v>2789916682.0959101</v>
      </c>
      <c r="Q62" s="44">
        <f>IFERROR(VLOOKUP(D62,'coal-proved-reserves'!$A$1:$D$88,4,FALSE),0)</f>
        <v>0</v>
      </c>
      <c r="R62" s="44">
        <f>IFERROR(VLOOKUP(D62,Oil!$B$3:$D$51,3,FALSE),0)</f>
        <v>0</v>
      </c>
      <c r="S62" s="50">
        <f>IFERROR(VLOOKUP(D62,Uranium!$B$2:$C$18,2,FALSE),0)</f>
        <v>0</v>
      </c>
      <c r="T62" s="57">
        <f>IFERROR(VLOOKUP(D62,'Nat Gas'!$C$2:$F$101,3,FALSE),0)</f>
        <v>0</v>
      </c>
      <c r="U62" s="27">
        <f>IFERROR(VLOOKUP(D62,Gold!$B$3:$J$126,6,FALSE),0)</f>
        <v>0.03</v>
      </c>
      <c r="V62" s="44">
        <f>IFERROR(VLOOKUP(D62,AgriLand!$D$2:$F$195,3,FALSE),0)</f>
        <v>1050197.8712354526</v>
      </c>
      <c r="W62" s="48">
        <f t="shared" si="9"/>
        <v>3464396.7233591424</v>
      </c>
      <c r="X62" s="56">
        <f>IFERROR(VLOOKUP(D62,'Rare Earth'!$C$21:$D$29,2,FALSE),0)</f>
        <v>0</v>
      </c>
      <c r="Y62" s="56">
        <f>IFERROR(VLOOKUP(D62,'Rare Earth'!$H$21:$I$33,2,FALSE),0)</f>
        <v>0</v>
      </c>
      <c r="Z62" s="56">
        <f>IFERROR(VLOOKUP(D62,'Rare Earth'!$C$34:$E$47,3,FALSE),0)</f>
        <v>0</v>
      </c>
      <c r="AA62" s="56">
        <f>IFERROR(VLOOKUP(D62,'Rare Earth'!$C$3:$D$15,2,FALSE),0)</f>
        <v>0</v>
      </c>
      <c r="AB62" s="56">
        <f>IFERROR(VLOOKUP(D62,'Iron Ore'!$H$2:$L$17,4,FALSE),0)</f>
        <v>0</v>
      </c>
      <c r="AC62" s="56">
        <f>IFERROR(VLOOKUP(D62,Silver!$B$1:$C$12,2,FALSE),0)</f>
        <v>0</v>
      </c>
      <c r="AD62" s="56">
        <f>IFERROR(VLOOKUP(D62,'Rare Earth'!$C$50:$E$63,3,FALSE),0)</f>
        <v>0</v>
      </c>
      <c r="AE62" s="56">
        <f>IFERROR(VLOOKUP(D62,'Rare Earth'!$H$3:$J$15,3,FALSE),0)</f>
        <v>0</v>
      </c>
      <c r="AF62" s="30">
        <f>K62*LookUps!$G$18</f>
        <v>1808206883.3812499</v>
      </c>
      <c r="AG62" s="28">
        <f>V62*LookUps!$G$8</f>
        <v>2625494678.0886316</v>
      </c>
      <c r="AH62" s="28">
        <f>W62*LookUps!$G$9</f>
        <v>46769355765.348419</v>
      </c>
      <c r="AI62" s="28">
        <f>Q62*LookUps!$G$3</f>
        <v>0</v>
      </c>
      <c r="AJ62" s="28">
        <f>R62*LookUps!$G$4</f>
        <v>0</v>
      </c>
      <c r="AK62" s="28">
        <f>S62*LookUps!$G$5*(32150.7/16)</f>
        <v>0</v>
      </c>
      <c r="AL62" s="60">
        <f>T62*1000000*LookUps!$G$6</f>
        <v>0</v>
      </c>
      <c r="AM62" s="60">
        <f>U62*LookUps!$J$7</f>
        <v>92111755.5</v>
      </c>
      <c r="AN62" s="83">
        <f>X62*LookUps!$G$10</f>
        <v>0</v>
      </c>
      <c r="AO62" s="52">
        <f>Y62*LookUps!$G$11</f>
        <v>0</v>
      </c>
      <c r="AP62" s="30">
        <f>Z62*LookUps!$G$12*2009</f>
        <v>0</v>
      </c>
      <c r="AQ62" s="30">
        <f>AA62*LookUps!$G$13</f>
        <v>0</v>
      </c>
      <c r="AR62" s="30">
        <f>AB62*LookUps!$G$14</f>
        <v>0</v>
      </c>
      <c r="AS62" s="30">
        <f>AC62*LookUps!$G$15*32150.7</f>
        <v>0</v>
      </c>
      <c r="AT62" s="30">
        <f>AD62*LookUps!$G$16*1000</f>
        <v>0</v>
      </c>
      <c r="AU62" s="30">
        <f>AE62*LookUps!$G$17</f>
        <v>0</v>
      </c>
      <c r="AV62" s="89">
        <f t="shared" si="4"/>
        <v>5.12951690823183E-2</v>
      </c>
      <c r="AW62" s="90">
        <f t="shared" si="5"/>
        <v>2.7899166820959101E-3</v>
      </c>
      <c r="AX62" s="89">
        <f t="shared" si="6"/>
        <v>4.8505252400222389E-2</v>
      </c>
    </row>
    <row r="63" spans="2:50" x14ac:dyDescent="0.25">
      <c r="B63" t="s">
        <v>756</v>
      </c>
      <c r="C63" t="s">
        <v>672</v>
      </c>
      <c r="D63" t="s">
        <v>46</v>
      </c>
      <c r="E63" t="e" vm="234">
        <v>#VALUE!</v>
      </c>
      <c r="F63" s="56">
        <f t="shared" si="7"/>
        <v>2</v>
      </c>
      <c r="G63" t="str" cm="1">
        <f t="array" ref="G63">_FV(E63,"Abbreviation")</f>
        <v>FI</v>
      </c>
      <c r="H63" s="27" cm="1" vm="235">
        <f t="array" ref="H63">_FV(E63,"Population")</f>
        <v>5520314</v>
      </c>
      <c r="I63" s="27">
        <f>VLOOKUP(D63,Pop_Land!$B$2:$K$237,2,FALSE)</f>
        <v>5540720</v>
      </c>
      <c r="J63" s="82" cm="1" vm="236">
        <f t="array" ref="J63">IFERROR(_FV(E63,"Gross tertiary education enrollment (%)",TRUE),0.25)</f>
        <v>0.88197829999999999</v>
      </c>
      <c r="K63" s="50">
        <f t="shared" si="3"/>
        <v>4886794.8063759999</v>
      </c>
      <c r="L63" s="48">
        <f>VLOOKUP(D63,Pop_Land!$B$2:$K$237,7,FALSE)</f>
        <v>117332.04633204633</v>
      </c>
      <c r="M63" s="30" cm="1" vm="237">
        <f t="array" ref="M63">_FV(E63,"GDP")</f>
        <v>268761201364.70499</v>
      </c>
      <c r="N63" s="30">
        <f>IFERROR(VLOOKUP(D63,WorldBankGDP!$A$5:$G$271,7,FALSE),0)</f>
        <v>299155237589.14203</v>
      </c>
      <c r="O63" s="28">
        <f>IFERROR(VLOOKUP(D63,WorldBankGDP!$J$5:$O$200,6,FALSE),0)</f>
        <v>298868000000</v>
      </c>
      <c r="P63" s="28">
        <f t="shared" si="8"/>
        <v>992000000000</v>
      </c>
      <c r="Q63" s="44">
        <f>IFERROR(VLOOKUP(D63,'coal-proved-reserves'!$A$1:$D$88,4,FALSE),0)</f>
        <v>0</v>
      </c>
      <c r="R63" s="44">
        <f>IFERROR(VLOOKUP(D63,Oil!$B$3:$D$51,3,FALSE),0)</f>
        <v>0</v>
      </c>
      <c r="S63" s="50">
        <f>IFERROR(VLOOKUP(D63,Uranium!$B$2:$C$18,2,FALSE),0)</f>
        <v>0</v>
      </c>
      <c r="T63" s="57">
        <f>IFERROR(VLOOKUP(D63,'Nat Gas'!$C$2:$F$101,3,FALSE),0)</f>
        <v>0</v>
      </c>
      <c r="U63" s="27">
        <f>IFERROR(VLOOKUP(D63,Gold!$B$3:$J$126,6,FALSE),0)</f>
        <v>49.02</v>
      </c>
      <c r="V63" s="44">
        <f>IFERROR(VLOOKUP(D63,AgriLand!$D$2:$F$195,3,FALSE),0)</f>
        <v>5614234.2669339962</v>
      </c>
      <c r="W63" s="48">
        <f t="shared" si="9"/>
        <v>69478275.385575652</v>
      </c>
      <c r="X63" s="56">
        <f>IFERROR(VLOOKUP(D63,'Rare Earth'!$C$21:$D$29,2,FALSE),0)</f>
        <v>0</v>
      </c>
      <c r="Y63" s="56">
        <f>IFERROR(VLOOKUP(D63,'Rare Earth'!$H$21:$I$33,2,FALSE),0)</f>
        <v>0</v>
      </c>
      <c r="Z63" s="56">
        <f>IFERROR(VLOOKUP(D63,'Rare Earth'!$C$34:$E$47,3,FALSE),0)</f>
        <v>0</v>
      </c>
      <c r="AA63" s="56">
        <f>IFERROR(VLOOKUP(D63,'Rare Earth'!$C$3:$D$15,2,FALSE),0)</f>
        <v>0</v>
      </c>
      <c r="AB63" s="56">
        <f>IFERROR(VLOOKUP(D63,'Iron Ore'!$H$2:$L$17,4,FALSE),0)</f>
        <v>0</v>
      </c>
      <c r="AC63" s="56">
        <f>IFERROR(VLOOKUP(D63,Silver!$B$1:$C$12,2,FALSE),0)</f>
        <v>0</v>
      </c>
      <c r="AD63" s="56">
        <f>IFERROR(VLOOKUP(D63,'Rare Earth'!$C$50:$E$63,3,FALSE),0)</f>
        <v>0</v>
      </c>
      <c r="AE63" s="56">
        <f>IFERROR(VLOOKUP(D63,'Rare Earth'!$H$3:$J$15,3,FALSE),0)</f>
        <v>0</v>
      </c>
      <c r="AF63" s="30">
        <f>K63*LookUps!$G$18</f>
        <v>61084935079.699997</v>
      </c>
      <c r="AG63" s="28">
        <f>V63*LookUps!$G$8</f>
        <v>14035585667.334991</v>
      </c>
      <c r="AH63" s="28">
        <f>W63*LookUps!$G$9</f>
        <v>937956717705.27136</v>
      </c>
      <c r="AI63" s="28">
        <f>Q63*LookUps!$G$3</f>
        <v>0</v>
      </c>
      <c r="AJ63" s="28">
        <f>R63*LookUps!$G$4</f>
        <v>0</v>
      </c>
      <c r="AK63" s="28">
        <f>S63*LookUps!$G$5*(32150.7/16)</f>
        <v>0</v>
      </c>
      <c r="AL63" s="60">
        <f>T63*1000000*LookUps!$G$6</f>
        <v>0</v>
      </c>
      <c r="AM63" s="60">
        <f>U63*LookUps!$J$7</f>
        <v>150510608487</v>
      </c>
      <c r="AN63" s="83">
        <f>X63*LookUps!$G$10</f>
        <v>0</v>
      </c>
      <c r="AO63" s="52">
        <f>Y63*LookUps!$G$11</f>
        <v>0</v>
      </c>
      <c r="AP63" s="30">
        <f>Z63*LookUps!$G$12*2009</f>
        <v>0</v>
      </c>
      <c r="AQ63" s="30">
        <f>AA63*LookUps!$G$13</f>
        <v>0</v>
      </c>
      <c r="AR63" s="30">
        <f>AB63*LookUps!$G$14</f>
        <v>0</v>
      </c>
      <c r="AS63" s="30">
        <f>AC63*LookUps!$G$15*32150.7</f>
        <v>0</v>
      </c>
      <c r="AT63" s="30">
        <f>AD63*LookUps!$G$16*1000</f>
        <v>0</v>
      </c>
      <c r="AU63" s="30">
        <f>AE63*LookUps!$G$17</f>
        <v>0</v>
      </c>
      <c r="AV63" s="89">
        <f t="shared" si="4"/>
        <v>1.1635878469393064</v>
      </c>
      <c r="AW63" s="90">
        <f t="shared" si="5"/>
        <v>0.99199999999999999</v>
      </c>
      <c r="AX63" s="89">
        <f t="shared" si="6"/>
        <v>0.1715878469393064</v>
      </c>
    </row>
    <row r="64" spans="2:50" x14ac:dyDescent="0.25">
      <c r="B64" s="56" t="s">
        <v>756</v>
      </c>
      <c r="C64" t="s">
        <v>672</v>
      </c>
      <c r="D64" t="s">
        <v>11</v>
      </c>
      <c r="E64" t="e" vm="238">
        <v>#VALUE!</v>
      </c>
      <c r="F64" s="56">
        <f t="shared" si="7"/>
        <v>2</v>
      </c>
      <c r="G64" t="str" cm="1">
        <f t="array" ref="G64">_FV(E64,"Abbreviation")</f>
        <v>FR</v>
      </c>
      <c r="H64" s="27" cm="1" vm="239">
        <f t="array" ref="H64">_FV(E64,"Population")</f>
        <v>67059887</v>
      </c>
      <c r="I64" s="27">
        <f>VLOOKUP(D64,Pop_Land!$B$2:$K$237,2,FALSE)</f>
        <v>65273511</v>
      </c>
      <c r="J64" s="82" cm="1" vm="240">
        <f t="array" ref="J64">IFERROR(_FV(E64,"Gross tertiary education enrollment (%)",TRUE),0.25)</f>
        <v>0.65629000000000004</v>
      </c>
      <c r="K64" s="50">
        <f t="shared" si="3"/>
        <v>42838352.534189999</v>
      </c>
      <c r="L64" s="48">
        <f>VLOOKUP(D64,Pop_Land!$B$2:$K$237,7,FALSE)</f>
        <v>211411.96911196911</v>
      </c>
      <c r="M64" s="30" cm="1" vm="241">
        <f t="array" ref="M64">_FV(E64,"GDP")</f>
        <v>2715518274227.4502</v>
      </c>
      <c r="N64" s="30">
        <f>IFERROR(VLOOKUP(D64,WorldBankGDP!$A$5:$G$271,7,FALSE),0)</f>
        <v>2937472757953.4399</v>
      </c>
      <c r="O64" s="28">
        <f>IFERROR(VLOOKUP(D64,WorldBankGDP!$J$5:$O$200,6,FALSE),0)</f>
        <v>2935490000000</v>
      </c>
      <c r="P64" s="28">
        <f t="shared" si="8"/>
        <v>13107000000000</v>
      </c>
      <c r="Q64" s="44">
        <f>IFERROR(VLOOKUP(D64,'coal-proved-reserves'!$A$1:$D$88,4,FALSE),0)</f>
        <v>0</v>
      </c>
      <c r="R64" s="44">
        <f>IFERROR(VLOOKUP(D64,Oil!$B$3:$D$51,3,FALSE),0)</f>
        <v>0</v>
      </c>
      <c r="S64" s="50">
        <f>IFERROR(VLOOKUP(D64,Uranium!$B$2:$C$18,2,FALSE),0)</f>
        <v>0</v>
      </c>
      <c r="T64" s="57">
        <f>IFERROR(VLOOKUP(D64,'Nat Gas'!$C$2:$F$101,3,FALSE),0)</f>
        <v>0.314</v>
      </c>
      <c r="U64" s="27">
        <f>IFERROR(VLOOKUP(D64,Gold!$B$3:$J$126,6,FALSE),0)</f>
        <v>2436.5</v>
      </c>
      <c r="V64" s="44">
        <f>IFERROR(VLOOKUP(D64,AgriLand!$D$2:$F$195,3,FALSE),0)</f>
        <v>70820649.433871046</v>
      </c>
      <c r="W64" s="48">
        <f t="shared" si="9"/>
        <v>64483010.797789186</v>
      </c>
      <c r="X64" s="56">
        <f>IFERROR(VLOOKUP(D64,'Rare Earth'!$C$21:$D$29,2,FALSE),0)</f>
        <v>0</v>
      </c>
      <c r="Y64" s="56">
        <f>IFERROR(VLOOKUP(D64,'Rare Earth'!$H$21:$I$33,2,FALSE),0)</f>
        <v>0</v>
      </c>
      <c r="Z64" s="56">
        <f>IFERROR(VLOOKUP(D64,'Rare Earth'!$C$34:$E$47,3,FALSE),0)</f>
        <v>0</v>
      </c>
      <c r="AA64" s="56">
        <f>IFERROR(VLOOKUP(D64,'Rare Earth'!$C$3:$D$15,2,FALSE),0)</f>
        <v>0</v>
      </c>
      <c r="AB64" s="56">
        <f>IFERROR(VLOOKUP(D64,'Iron Ore'!$H$2:$L$17,4,FALSE),0)</f>
        <v>0</v>
      </c>
      <c r="AC64" s="56">
        <f>IFERROR(VLOOKUP(D64,Silver!$B$1:$C$12,2,FALSE),0)</f>
        <v>0</v>
      </c>
      <c r="AD64" s="56">
        <f>IFERROR(VLOOKUP(D64,'Rare Earth'!$C$50:$E$63,3,FALSE),0)</f>
        <v>0</v>
      </c>
      <c r="AE64" s="56">
        <f>IFERROR(VLOOKUP(D64,'Rare Earth'!$H$3:$J$15,3,FALSE),0)</f>
        <v>0</v>
      </c>
      <c r="AF64" s="30">
        <f>K64*LookUps!$G$18</f>
        <v>535479406677.375</v>
      </c>
      <c r="AG64" s="28">
        <f>V64*LookUps!$G$8</f>
        <v>177051623584.67761</v>
      </c>
      <c r="AH64" s="28">
        <f>W64*LookUps!$G$9</f>
        <v>870520645770.15405</v>
      </c>
      <c r="AI64" s="28">
        <f>Q64*LookUps!$G$3</f>
        <v>0</v>
      </c>
      <c r="AJ64" s="28">
        <f>R64*LookUps!$G$4</f>
        <v>0</v>
      </c>
      <c r="AK64" s="28">
        <f>S64*LookUps!$G$5*(32150.7/16)</f>
        <v>0</v>
      </c>
      <c r="AL64" s="60">
        <f>T64*1000000*LookUps!$G$6</f>
        <v>3768000000</v>
      </c>
      <c r="AM64" s="60">
        <f>U64*LookUps!$J$7</f>
        <v>7481009742525</v>
      </c>
      <c r="AN64" s="83">
        <f>X64*LookUps!$G$10</f>
        <v>0</v>
      </c>
      <c r="AO64" s="52">
        <f>Y64*LookUps!$G$11</f>
        <v>0</v>
      </c>
      <c r="AP64" s="30">
        <f>Z64*LookUps!$G$12*2009</f>
        <v>0</v>
      </c>
      <c r="AQ64" s="30">
        <f>AA64*LookUps!$G$13</f>
        <v>0</v>
      </c>
      <c r="AR64" s="30">
        <f>AB64*LookUps!$G$14</f>
        <v>0</v>
      </c>
      <c r="AS64" s="30">
        <f>AC64*LookUps!$G$15*32150.7</f>
        <v>0</v>
      </c>
      <c r="AT64" s="30">
        <f>AD64*LookUps!$G$16*1000</f>
        <v>0</v>
      </c>
      <c r="AU64" s="30">
        <f>AE64*LookUps!$G$17</f>
        <v>0</v>
      </c>
      <c r="AV64" s="89">
        <f t="shared" si="4"/>
        <v>9.0678294185572064</v>
      </c>
      <c r="AW64" s="90">
        <f t="shared" si="5"/>
        <v>13.106999999999999</v>
      </c>
      <c r="AX64" s="89">
        <f t="shared" si="6"/>
        <v>-4.039170581442793</v>
      </c>
    </row>
    <row r="65" spans="2:50" x14ac:dyDescent="0.25">
      <c r="B65" s="56" t="s">
        <v>670</v>
      </c>
      <c r="C65" t="s">
        <v>670</v>
      </c>
      <c r="D65" t="s">
        <v>121</v>
      </c>
      <c r="E65" t="e" vm="242">
        <v>#VALUE!</v>
      </c>
      <c r="F65" s="56">
        <f t="shared" si="7"/>
        <v>3</v>
      </c>
      <c r="G65" t="str" cm="1">
        <f t="array" ref="G65">_FV(E65,"Abbreviation")</f>
        <v>GA</v>
      </c>
      <c r="H65" s="27" cm="1" vm="243">
        <f t="array" ref="H65">_FV(E65,"Population")</f>
        <v>2172579</v>
      </c>
      <c r="I65" s="27">
        <f>VLOOKUP(D65,Pop_Land!$B$2:$K$237,2,FALSE)</f>
        <v>2225734</v>
      </c>
      <c r="J65" s="82" cm="1" vm="244">
        <f t="array" ref="J65">IFERROR(_FV(E65,"Gross tertiary education enrollment (%)",TRUE),0.25)</f>
        <v>8.3058599999999996E-2</v>
      </c>
      <c r="K65" s="50">
        <f t="shared" si="3"/>
        <v>184866.35001239998</v>
      </c>
      <c r="L65" s="48">
        <f>VLOOKUP(D65,Pop_Land!$B$2:$K$237,7,FALSE)</f>
        <v>99486.486486486494</v>
      </c>
      <c r="M65" s="30" cm="1" vm="245">
        <f t="array" ref="M65">_FV(E65,"GDP")</f>
        <v>16657960228.089199</v>
      </c>
      <c r="N65" s="30">
        <f>IFERROR(VLOOKUP(D65,WorldBankGDP!$A$5:$G$271,7,FALSE),0)</f>
        <v>18269350433.799198</v>
      </c>
      <c r="O65" s="28">
        <f>IFERROR(VLOOKUP(D65,WorldBankGDP!$J$5:$O$200,6,FALSE),0)</f>
        <v>19161000000</v>
      </c>
      <c r="P65" s="28">
        <f t="shared" si="8"/>
        <v>9864844047.0744247</v>
      </c>
      <c r="Q65" s="44">
        <f>IFERROR(VLOOKUP(D65,'coal-proved-reserves'!$A$1:$D$88,4,FALSE),0)</f>
        <v>0</v>
      </c>
      <c r="R65" s="44">
        <f>IFERROR(VLOOKUP(D65,Oil!$B$3:$D$51,3,FALSE),0)</f>
        <v>1949838000</v>
      </c>
      <c r="S65" s="50">
        <f>IFERROR(VLOOKUP(D65,Uranium!$B$2:$C$18,2,FALSE),0)</f>
        <v>0</v>
      </c>
      <c r="T65" s="57">
        <f>IFERROR(VLOOKUP(D65,'Nat Gas'!$C$2:$F$101,3,FALSE),0)</f>
        <v>1</v>
      </c>
      <c r="U65" s="27">
        <f>IFERROR(VLOOKUP(D65,Gold!$B$3:$J$126,6,FALSE),0)</f>
        <v>0</v>
      </c>
      <c r="V65" s="44">
        <f>IFERROR(VLOOKUP(D65,AgriLand!$D$2:$F$195,3,FALSE),0)</f>
        <v>5467552.5124950875</v>
      </c>
      <c r="W65" s="48">
        <f t="shared" si="9"/>
        <v>58203798.838856265</v>
      </c>
      <c r="X65" s="56">
        <f>IFERROR(VLOOKUP(D65,'Rare Earth'!$C$21:$D$29,2,FALSE),0)</f>
        <v>0</v>
      </c>
      <c r="Y65" s="56">
        <f>IFERROR(VLOOKUP(D65,'Rare Earth'!$H$21:$I$33,2,FALSE),0)</f>
        <v>0</v>
      </c>
      <c r="Z65" s="56">
        <f>IFERROR(VLOOKUP(D65,'Rare Earth'!$C$34:$E$47,3,FALSE),0)</f>
        <v>0</v>
      </c>
      <c r="AA65" s="56">
        <f>IFERROR(VLOOKUP(D65,'Rare Earth'!$C$3:$D$15,2,FALSE),0)</f>
        <v>0</v>
      </c>
      <c r="AB65" s="56">
        <f>IFERROR(VLOOKUP(D65,'Iron Ore'!$H$2:$L$17,4,FALSE),0)</f>
        <v>0</v>
      </c>
      <c r="AC65" s="56">
        <f>IFERROR(VLOOKUP(D65,Silver!$B$1:$C$12,2,FALSE),0)</f>
        <v>0</v>
      </c>
      <c r="AD65" s="56">
        <f>IFERROR(VLOOKUP(D65,'Rare Earth'!$C$50:$E$63,3,FALSE),0)</f>
        <v>0</v>
      </c>
      <c r="AE65" s="56">
        <f>IFERROR(VLOOKUP(D65,'Rare Earth'!$H$3:$J$15,3,FALSE),0)</f>
        <v>0</v>
      </c>
      <c r="AF65" s="30">
        <f>K65*LookUps!$G$18</f>
        <v>2310829375.1549997</v>
      </c>
      <c r="AG65" s="28">
        <f>V65*LookUps!$G$8</f>
        <v>13668881281.237719</v>
      </c>
      <c r="AH65" s="28">
        <f>W65*LookUps!$G$9</f>
        <v>785751284324.55957</v>
      </c>
      <c r="AI65" s="28">
        <f>Q65*LookUps!$G$3</f>
        <v>0</v>
      </c>
      <c r="AJ65" s="28">
        <f>R65*LookUps!$G$4</f>
        <v>194983800000</v>
      </c>
      <c r="AK65" s="28">
        <f>S65*LookUps!$G$5*(32150.7/16)</f>
        <v>0</v>
      </c>
      <c r="AL65" s="60">
        <f>T65*1000000*LookUps!$G$6</f>
        <v>12000000000</v>
      </c>
      <c r="AM65" s="60">
        <f>U65*LookUps!$J$7</f>
        <v>0</v>
      </c>
      <c r="AN65" s="83">
        <f>X65*LookUps!$G$10</f>
        <v>0</v>
      </c>
      <c r="AO65" s="52">
        <f>Y65*LookUps!$G$11</f>
        <v>0</v>
      </c>
      <c r="AP65" s="30">
        <f>Z65*LookUps!$G$12*2009</f>
        <v>0</v>
      </c>
      <c r="AQ65" s="30">
        <f>AA65*LookUps!$G$13</f>
        <v>0</v>
      </c>
      <c r="AR65" s="30">
        <f>AB65*LookUps!$G$14</f>
        <v>0</v>
      </c>
      <c r="AS65" s="30">
        <f>AC65*LookUps!$G$15*32150.7</f>
        <v>0</v>
      </c>
      <c r="AT65" s="30">
        <f>AD65*LookUps!$G$16*1000</f>
        <v>0</v>
      </c>
      <c r="AU65" s="30">
        <f>AE65*LookUps!$G$17</f>
        <v>0</v>
      </c>
      <c r="AV65" s="89">
        <f t="shared" si="4"/>
        <v>1.0087147949809523</v>
      </c>
      <c r="AW65" s="90">
        <f t="shared" si="5"/>
        <v>9.8648440470744253E-3</v>
      </c>
      <c r="AX65" s="89">
        <f t="shared" si="6"/>
        <v>0.99884995093387785</v>
      </c>
    </row>
    <row r="66" spans="2:50" x14ac:dyDescent="0.25">
      <c r="B66" s="56" t="s">
        <v>670</v>
      </c>
      <c r="C66" t="s">
        <v>670</v>
      </c>
      <c r="D66" t="s">
        <v>175</v>
      </c>
      <c r="E66" t="e" vm="246">
        <v>#VALUE!</v>
      </c>
      <c r="F66" s="56">
        <f t="shared" si="7"/>
        <v>3</v>
      </c>
      <c r="G66" t="str" cm="1">
        <f t="array" ref="G66">_FV(E66,"Abbreviation")</f>
        <v>GM</v>
      </c>
      <c r="H66" s="27" cm="1" vm="247">
        <f t="array" ref="H66">_FV(E66,"Population")</f>
        <v>2347706</v>
      </c>
      <c r="I66" s="27">
        <f>VLOOKUP(D66,Pop_Land!$B$2:$K$237,2,FALSE)</f>
        <v>2416668</v>
      </c>
      <c r="J66" s="82" cm="1" vm="248">
        <f t="array" ref="J66">IFERROR(_FV(E66,"Gross tertiary education enrollment (%)",TRUE),0.25)</f>
        <v>2.7246100000000002E-2</v>
      </c>
      <c r="K66" s="50">
        <f t="shared" si="3"/>
        <v>65844.77799480001</v>
      </c>
      <c r="L66" s="48">
        <f>VLOOKUP(D66,Pop_Land!$B$2:$K$237,7,FALSE)</f>
        <v>3907.3359073359075</v>
      </c>
      <c r="M66" s="30" cm="1" vm="249">
        <f t="array" ref="M66">_FV(E66,"GDP")</f>
        <v>1763819047.69838</v>
      </c>
      <c r="N66" s="30">
        <f>IFERROR(VLOOKUP(D66,WorldBankGDP!$A$5:$G$271,7,FALSE),0)</f>
        <v>2078070683.54686</v>
      </c>
      <c r="O66" s="28">
        <f>IFERROR(VLOOKUP(D66,WorldBankGDP!$J$5:$O$200,6,FALSE),0)</f>
        <v>2025000000</v>
      </c>
      <c r="P66" s="28">
        <f t="shared" si="8"/>
        <v>1514944180.0681386</v>
      </c>
      <c r="Q66" s="44">
        <f>IFERROR(VLOOKUP(D66,'coal-proved-reserves'!$A$1:$D$88,4,FALSE),0)</f>
        <v>0</v>
      </c>
      <c r="R66" s="44">
        <f>IFERROR(VLOOKUP(D66,Oil!$B$3:$D$51,3,FALSE),0)</f>
        <v>0</v>
      </c>
      <c r="S66" s="50">
        <f>IFERROR(VLOOKUP(D66,Uranium!$B$2:$C$18,2,FALSE),0)</f>
        <v>0</v>
      </c>
      <c r="T66" s="57">
        <f>IFERROR(VLOOKUP(D66,'Nat Gas'!$C$2:$F$101,3,FALSE),0)</f>
        <v>0</v>
      </c>
      <c r="U66" s="27">
        <f>IFERROR(VLOOKUP(D66,Gold!$B$3:$J$126,6,FALSE),0)</f>
        <v>0</v>
      </c>
      <c r="V66" s="44">
        <f>IFERROR(VLOOKUP(D66,AgriLand!$D$2:$F$195,3,FALSE),0)</f>
        <v>1494987.5578763501</v>
      </c>
      <c r="W66" s="48">
        <f t="shared" si="9"/>
        <v>1005707.4228186306</v>
      </c>
      <c r="X66" s="56">
        <f>IFERROR(VLOOKUP(D66,'Rare Earth'!$C$21:$D$29,2,FALSE),0)</f>
        <v>0</v>
      </c>
      <c r="Y66" s="56">
        <f>IFERROR(VLOOKUP(D66,'Rare Earth'!$H$21:$I$33,2,FALSE),0)</f>
        <v>0</v>
      </c>
      <c r="Z66" s="56">
        <f>IFERROR(VLOOKUP(D66,'Rare Earth'!$C$34:$E$47,3,FALSE),0)</f>
        <v>0</v>
      </c>
      <c r="AA66" s="56">
        <f>IFERROR(VLOOKUP(D66,'Rare Earth'!$C$3:$D$15,2,FALSE),0)</f>
        <v>0</v>
      </c>
      <c r="AB66" s="56">
        <f>IFERROR(VLOOKUP(D66,'Iron Ore'!$H$2:$L$17,4,FALSE),0)</f>
        <v>0</v>
      </c>
      <c r="AC66" s="56">
        <f>IFERROR(VLOOKUP(D66,Silver!$B$1:$C$12,2,FALSE),0)</f>
        <v>0</v>
      </c>
      <c r="AD66" s="56">
        <f>IFERROR(VLOOKUP(D66,'Rare Earth'!$C$50:$E$63,3,FALSE),0)</f>
        <v>0</v>
      </c>
      <c r="AE66" s="56">
        <f>IFERROR(VLOOKUP(D66,'Rare Earth'!$H$3:$J$15,3,FALSE),0)</f>
        <v>0</v>
      </c>
      <c r="AF66" s="30">
        <f>K66*LookUps!$G$18</f>
        <v>823059724.93500018</v>
      </c>
      <c r="AG66" s="28">
        <f>V66*LookUps!$G$8</f>
        <v>3737468894.6908755</v>
      </c>
      <c r="AH66" s="28">
        <f>W66*LookUps!$G$9</f>
        <v>13577050208.051514</v>
      </c>
      <c r="AI66" s="28">
        <f>Q66*LookUps!$G$3</f>
        <v>0</v>
      </c>
      <c r="AJ66" s="28">
        <f>R66*LookUps!$G$4</f>
        <v>0</v>
      </c>
      <c r="AK66" s="28">
        <f>S66*LookUps!$G$5*(32150.7/16)</f>
        <v>0</v>
      </c>
      <c r="AL66" s="60">
        <f>T66*1000000*LookUps!$G$6</f>
        <v>0</v>
      </c>
      <c r="AM66" s="60">
        <f>U66*LookUps!$J$7</f>
        <v>0</v>
      </c>
      <c r="AN66" s="83">
        <f>X66*LookUps!$G$10</f>
        <v>0</v>
      </c>
      <c r="AO66" s="52">
        <f>Y66*LookUps!$G$11</f>
        <v>0</v>
      </c>
      <c r="AP66" s="30">
        <f>Z66*LookUps!$G$12*2009</f>
        <v>0</v>
      </c>
      <c r="AQ66" s="30">
        <f>AA66*LookUps!$G$13</f>
        <v>0</v>
      </c>
      <c r="AR66" s="30">
        <f>AB66*LookUps!$G$14</f>
        <v>0</v>
      </c>
      <c r="AS66" s="30">
        <f>AC66*LookUps!$G$15*32150.7</f>
        <v>0</v>
      </c>
      <c r="AT66" s="30">
        <f>AD66*LookUps!$G$16*1000</f>
        <v>0</v>
      </c>
      <c r="AU66" s="30">
        <f>AE66*LookUps!$G$17</f>
        <v>0</v>
      </c>
      <c r="AV66" s="89">
        <f t="shared" si="4"/>
        <v>1.813757882767739E-2</v>
      </c>
      <c r="AW66" s="90">
        <f t="shared" si="5"/>
        <v>1.5149441800681386E-3</v>
      </c>
      <c r="AX66" s="89">
        <f t="shared" si="6"/>
        <v>1.6622634647609252E-2</v>
      </c>
    </row>
    <row r="67" spans="2:50" x14ac:dyDescent="0.25">
      <c r="B67" s="56" t="s">
        <v>754</v>
      </c>
      <c r="C67" t="s">
        <v>670</v>
      </c>
      <c r="D67" t="s">
        <v>120</v>
      </c>
      <c r="E67" t="e" vm="250">
        <v>#VALUE!</v>
      </c>
      <c r="F67" s="56">
        <f t="shared" si="7"/>
        <v>0</v>
      </c>
      <c r="G67" t="str" cm="1">
        <f t="array" ref="G67">_FV(E67,"Abbreviation")</f>
        <v>GE</v>
      </c>
      <c r="H67" s="27" cm="1" vm="251">
        <f t="array" ref="H67">_FV(E67,"Population")</f>
        <v>3720382</v>
      </c>
      <c r="I67" s="27">
        <f>VLOOKUP(D67,Pop_Land!$B$2:$K$237,2,FALSE)</f>
        <v>3989167</v>
      </c>
      <c r="J67" s="82" cm="1" vm="252">
        <f t="array" ref="J67">IFERROR(_FV(E67,"Gross tertiary education enrollment (%)",TRUE),0.25)</f>
        <v>0.63915500000000003</v>
      </c>
      <c r="K67" s="50">
        <f t="shared" si="3"/>
        <v>2549696.0338850003</v>
      </c>
      <c r="L67" s="48">
        <f>VLOOKUP(D67,Pop_Land!$B$2:$K$237,7,FALSE)</f>
        <v>26830.115830115832</v>
      </c>
      <c r="M67" s="30" cm="1" vm="253">
        <f t="array" ref="M67">_FV(E67,"GDP")</f>
        <v>17743195770.199799</v>
      </c>
      <c r="N67" s="30">
        <f>IFERROR(VLOOKUP(D67,WorldBankGDP!$A$5:$G$271,7,FALSE),0)</f>
        <v>18700241392.157501</v>
      </c>
      <c r="O67" s="28">
        <f>IFERROR(VLOOKUP(D67,WorldBankGDP!$J$5:$O$200,6,FALSE),0)</f>
        <v>18696000000</v>
      </c>
      <c r="P67" s="28">
        <f t="shared" si="8"/>
        <v>8011052890.2452087</v>
      </c>
      <c r="Q67" s="44">
        <f>IFERROR(VLOOKUP(D67,'coal-proved-reserves'!$A$1:$D$88,4,FALSE),0)</f>
        <v>0</v>
      </c>
      <c r="R67" s="44">
        <f>IFERROR(VLOOKUP(D67,Oil!$B$3:$D$51,3,FALSE),0)</f>
        <v>0</v>
      </c>
      <c r="S67" s="50">
        <f>IFERROR(VLOOKUP(D67,Uranium!$B$2:$C$18,2,FALSE),0)</f>
        <v>0</v>
      </c>
      <c r="T67" s="57">
        <f>IFERROR(VLOOKUP(D67,'Nat Gas'!$C$2:$F$101,3,FALSE),0)</f>
        <v>0.3</v>
      </c>
      <c r="U67" s="27">
        <f>IFERROR(VLOOKUP(D67,Gold!$B$3:$J$126,6,FALSE),0)</f>
        <v>0</v>
      </c>
      <c r="V67" s="44">
        <f>IFERROR(VLOOKUP(D67,AgriLand!$D$2:$F$195,3,FALSE),0)</f>
        <v>5860845.4376382278</v>
      </c>
      <c r="W67" s="48">
        <f t="shared" si="9"/>
        <v>11310428.693635907</v>
      </c>
      <c r="X67" s="56">
        <f>IFERROR(VLOOKUP(D67,'Rare Earth'!$C$21:$D$29,2,FALSE),0)</f>
        <v>0</v>
      </c>
      <c r="Y67" s="56">
        <f>IFERROR(VLOOKUP(D67,'Rare Earth'!$H$21:$I$33,2,FALSE),0)</f>
        <v>0</v>
      </c>
      <c r="Z67" s="56">
        <f>IFERROR(VLOOKUP(D67,'Rare Earth'!$C$34:$E$47,3,FALSE),0)</f>
        <v>0</v>
      </c>
      <c r="AA67" s="56">
        <f>IFERROR(VLOOKUP(D67,'Rare Earth'!$C$3:$D$15,2,FALSE),0)</f>
        <v>0</v>
      </c>
      <c r="AB67" s="56">
        <f>IFERROR(VLOOKUP(D67,'Iron Ore'!$H$2:$L$17,4,FALSE),0)</f>
        <v>0</v>
      </c>
      <c r="AC67" s="56">
        <f>IFERROR(VLOOKUP(D67,Silver!$B$1:$C$12,2,FALSE),0)</f>
        <v>0</v>
      </c>
      <c r="AD67" s="56">
        <f>IFERROR(VLOOKUP(D67,'Rare Earth'!$C$50:$E$63,3,FALSE),0)</f>
        <v>0</v>
      </c>
      <c r="AE67" s="56">
        <f>IFERROR(VLOOKUP(D67,'Rare Earth'!$H$3:$J$15,3,FALSE),0)</f>
        <v>0</v>
      </c>
      <c r="AF67" s="30">
        <f>K67*LookUps!$G$18</f>
        <v>31871200423.562504</v>
      </c>
      <c r="AG67" s="28">
        <f>V67*LookUps!$G$8</f>
        <v>14652113594.09557</v>
      </c>
      <c r="AH67" s="28">
        <f>W67*LookUps!$G$9</f>
        <v>152690787364.08475</v>
      </c>
      <c r="AI67" s="28">
        <f>Q67*LookUps!$G$3</f>
        <v>0</v>
      </c>
      <c r="AJ67" s="28">
        <f>R67*LookUps!$G$4</f>
        <v>0</v>
      </c>
      <c r="AK67" s="28">
        <f>S67*LookUps!$G$5*(32150.7/16)</f>
        <v>0</v>
      </c>
      <c r="AL67" s="60">
        <f>T67*1000000*LookUps!$G$6</f>
        <v>3600000000</v>
      </c>
      <c r="AM67" s="60">
        <f>U67*LookUps!$J$7</f>
        <v>0</v>
      </c>
      <c r="AN67" s="83">
        <f>X67*LookUps!$G$10</f>
        <v>0</v>
      </c>
      <c r="AO67" s="52">
        <f>Y67*LookUps!$G$11</f>
        <v>0</v>
      </c>
      <c r="AP67" s="30">
        <f>Z67*LookUps!$G$12*2009</f>
        <v>0</v>
      </c>
      <c r="AQ67" s="30">
        <f>AA67*LookUps!$G$13</f>
        <v>0</v>
      </c>
      <c r="AR67" s="30">
        <f>AB67*LookUps!$G$14</f>
        <v>0</v>
      </c>
      <c r="AS67" s="30">
        <f>AC67*LookUps!$G$15*32150.7</f>
        <v>0</v>
      </c>
      <c r="AT67" s="30">
        <f>AD67*LookUps!$G$16*1000</f>
        <v>0</v>
      </c>
      <c r="AU67" s="30">
        <f>AE67*LookUps!$G$17</f>
        <v>0</v>
      </c>
      <c r="AV67" s="89">
        <f t="shared" si="4"/>
        <v>0.20281410138174283</v>
      </c>
      <c r="AW67" s="90">
        <f t="shared" si="5"/>
        <v>8.0110528902452086E-3</v>
      </c>
      <c r="AX67" s="89">
        <f t="shared" si="6"/>
        <v>0.19480304849149763</v>
      </c>
    </row>
    <row r="68" spans="2:50" x14ac:dyDescent="0.25">
      <c r="B68" s="56" t="s">
        <v>756</v>
      </c>
      <c r="C68" t="s">
        <v>672</v>
      </c>
      <c r="D68" t="s">
        <v>8</v>
      </c>
      <c r="E68" t="e" vm="254">
        <v>#VALUE!</v>
      </c>
      <c r="F68" s="56">
        <f t="shared" ref="F68:F99" si="10">VLOOKUP(B68,GeoPol1,2,FALSE)</f>
        <v>2</v>
      </c>
      <c r="G68" t="str" cm="1">
        <f t="array" ref="G68">_FV(E68,"Abbreviation")</f>
        <v>DE</v>
      </c>
      <c r="H68" s="27" cm="1" vm="255">
        <f t="array" ref="H68">_FV(E68,"Population")</f>
        <v>83132799</v>
      </c>
      <c r="I68" s="27">
        <f>VLOOKUP(D68,Pop_Land!$B$2:$K$237,2,FALSE)</f>
        <v>84399047</v>
      </c>
      <c r="J68" s="82" cm="1" vm="256">
        <f t="array" ref="J68">IFERROR(_FV(E68,"Gross tertiary education enrollment (%)",TRUE),0.25)</f>
        <v>0.70246649999999999</v>
      </c>
      <c r="K68" s="50">
        <f t="shared" si="3"/>
        <v>59287503.149425499</v>
      </c>
      <c r="L68" s="48">
        <f>VLOOKUP(D68,Pop_Land!$B$2:$K$237,7,FALSE)</f>
        <v>134579.15057915059</v>
      </c>
      <c r="M68" s="30" cm="1" vm="257">
        <f t="array" ref="M68">_FV(E68,"GDP")</f>
        <v>3845630030823.52</v>
      </c>
      <c r="N68" s="30">
        <f>IFERROR(VLOOKUP(D68,WorldBankGDP!$A$5:$G$271,7,FALSE),0)</f>
        <v>4223116205968.9199</v>
      </c>
      <c r="O68" s="28">
        <f>IFERROR(VLOOKUP(D68,WorldBankGDP!$J$5:$O$200,6,FALSE),0)</f>
        <v>4225920000000</v>
      </c>
      <c r="P68" s="28">
        <f t="shared" ref="P68:P99" si="11">IFERROR(VLOOKUP(D68,Debt_BIS_WP,4,FALSE),0)</f>
        <v>11455000000000</v>
      </c>
      <c r="Q68" s="44">
        <f>IFERROR(VLOOKUP(D68,'coal-proved-reserves'!$A$1:$D$88,4,FALSE),0)</f>
        <v>35900000000</v>
      </c>
      <c r="R68" s="44">
        <f>IFERROR(VLOOKUP(D68,Oil!$B$3:$D$51,3,FALSE),0)</f>
        <v>0</v>
      </c>
      <c r="S68" s="50">
        <f>IFERROR(VLOOKUP(D68,Uranium!$B$2:$C$18,2,FALSE),0)</f>
        <v>0</v>
      </c>
      <c r="T68" s="57">
        <f>IFERROR(VLOOKUP(D68,'Nat Gas'!$C$2:$F$101,3,FALSE),0)</f>
        <v>2.048</v>
      </c>
      <c r="U68" s="27">
        <f>IFERROR(VLOOKUP(D68,Gold!$B$3:$J$126,6,FALSE),0)</f>
        <v>3355.14</v>
      </c>
      <c r="V68" s="44">
        <f>IFERROR(VLOOKUP(D68,AgriLand!$D$2:$F$195,3,FALSE),0)</f>
        <v>41130690.745209672</v>
      </c>
      <c r="W68" s="48">
        <f t="shared" ref="W68:W99" si="12">640*(L68-(V68/640))</f>
        <v>44999965.625446707</v>
      </c>
      <c r="X68" s="56">
        <f>IFERROR(VLOOKUP(D68,'Rare Earth'!$C$21:$D$29,2,FALSE),0)</f>
        <v>0</v>
      </c>
      <c r="Y68" s="56">
        <f>IFERROR(VLOOKUP(D68,'Rare Earth'!$H$21:$I$33,2,FALSE),0)</f>
        <v>0</v>
      </c>
      <c r="Z68" s="56">
        <f>IFERROR(VLOOKUP(D68,'Rare Earth'!$C$34:$E$47,3,FALSE),0)</f>
        <v>0</v>
      </c>
      <c r="AA68" s="56">
        <f>IFERROR(VLOOKUP(D68,'Rare Earth'!$C$3:$D$15,2,FALSE),0)</f>
        <v>0</v>
      </c>
      <c r="AB68" s="56">
        <f>IFERROR(VLOOKUP(D68,'Iron Ore'!$H$2:$L$17,4,FALSE),0)</f>
        <v>0</v>
      </c>
      <c r="AC68" s="56">
        <f>IFERROR(VLOOKUP(D68,Silver!$B$1:$C$12,2,FALSE),0)</f>
        <v>0</v>
      </c>
      <c r="AD68" s="56">
        <f>IFERROR(VLOOKUP(D68,'Rare Earth'!$C$50:$E$63,3,FALSE),0)</f>
        <v>0</v>
      </c>
      <c r="AE68" s="56">
        <f>IFERROR(VLOOKUP(D68,'Rare Earth'!$H$3:$J$15,3,FALSE),0)</f>
        <v>0</v>
      </c>
      <c r="AF68" s="30">
        <f>K68*LookUps!$G$18</f>
        <v>741093789367.81873</v>
      </c>
      <c r="AG68" s="28">
        <f>V68*LookUps!$G$8</f>
        <v>102826726863.02419</v>
      </c>
      <c r="AH68" s="28">
        <f>W68*LookUps!$G$9</f>
        <v>607499535943.53052</v>
      </c>
      <c r="AI68" s="28">
        <f>Q68*LookUps!$G$3</f>
        <v>5385000000000</v>
      </c>
      <c r="AJ68" s="28">
        <f>R68*LookUps!$G$4</f>
        <v>0</v>
      </c>
      <c r="AK68" s="28">
        <f>S68*LookUps!$G$5*(32150.7/16)</f>
        <v>0</v>
      </c>
      <c r="AL68" s="60">
        <f>T68*1000000*LookUps!$G$6</f>
        <v>24576000000</v>
      </c>
      <c r="AM68" s="60">
        <f>U68*LookUps!$J$7</f>
        <v>10301594511609</v>
      </c>
      <c r="AN68" s="83">
        <f>X68*LookUps!$G$10</f>
        <v>0</v>
      </c>
      <c r="AO68" s="52">
        <f>Y68*LookUps!$G$11</f>
        <v>0</v>
      </c>
      <c r="AP68" s="30">
        <f>Z68*LookUps!$G$12*2009</f>
        <v>0</v>
      </c>
      <c r="AQ68" s="30">
        <f>AA68*LookUps!$G$13</f>
        <v>0</v>
      </c>
      <c r="AR68" s="30">
        <f>AB68*LookUps!$G$14</f>
        <v>0</v>
      </c>
      <c r="AS68" s="30">
        <f>AC68*LookUps!$G$15*32150.7</f>
        <v>0</v>
      </c>
      <c r="AT68" s="30">
        <f>AD68*LookUps!$G$16*1000</f>
        <v>0</v>
      </c>
      <c r="AU68" s="30">
        <f>AE68*LookUps!$G$17</f>
        <v>0</v>
      </c>
      <c r="AV68" s="89">
        <f t="shared" si="4"/>
        <v>17.162590563783372</v>
      </c>
      <c r="AW68" s="90">
        <f t="shared" si="5"/>
        <v>11.455</v>
      </c>
      <c r="AX68" s="89">
        <f t="shared" si="6"/>
        <v>5.7075905637833717</v>
      </c>
    </row>
    <row r="69" spans="2:50" x14ac:dyDescent="0.25">
      <c r="B69" s="56" t="s">
        <v>670</v>
      </c>
      <c r="C69" t="s">
        <v>670</v>
      </c>
      <c r="D69" t="s">
        <v>77</v>
      </c>
      <c r="E69" t="e" vm="258">
        <v>#VALUE!</v>
      </c>
      <c r="F69" s="56">
        <f t="shared" si="10"/>
        <v>3</v>
      </c>
      <c r="G69" t="str" cm="1">
        <f t="array" ref="G69">_FV(E69,"Abbreviation")</f>
        <v>GH</v>
      </c>
      <c r="H69" s="27" cm="1" vm="259">
        <f t="array" ref="H69">_FV(E69,"Population")</f>
        <v>30792608</v>
      </c>
      <c r="I69" s="27">
        <f>VLOOKUP(D69,Pop_Land!$B$2:$K$237,2,FALSE)</f>
        <v>31072940</v>
      </c>
      <c r="J69" s="82" cm="1" vm="260">
        <f t="array" ref="J69">IFERROR(_FV(E69,"Gross tertiary education enrollment (%)",TRUE),0.25)</f>
        <v>0.15691769999999999</v>
      </c>
      <c r="K69" s="50">
        <f t="shared" ref="K69:K132" si="13">J69*I69</f>
        <v>4875894.2770379996</v>
      </c>
      <c r="L69" s="48">
        <f>VLOOKUP(D69,Pop_Land!$B$2:$K$237,7,FALSE)</f>
        <v>87853.281853281864</v>
      </c>
      <c r="M69" s="30" cm="1" vm="261">
        <f t="array" ref="M69">_FV(E69,"GDP")</f>
        <v>66983634223.943001</v>
      </c>
      <c r="N69" s="30">
        <f>IFERROR(VLOOKUP(D69,WorldBankGDP!$A$5:$G$271,7,FALSE),0)</f>
        <v>77594279054.879501</v>
      </c>
      <c r="O69" s="28">
        <f>IFERROR(VLOOKUP(D69,WorldBankGDP!$J$5:$O$200,6,FALSE),0)</f>
        <v>76359000000</v>
      </c>
      <c r="P69" s="28">
        <f t="shared" si="11"/>
        <v>41707359849.538109</v>
      </c>
      <c r="Q69" s="44">
        <f>IFERROR(VLOOKUP(D69,'coal-proved-reserves'!$A$1:$D$88,4,FALSE),0)</f>
        <v>0</v>
      </c>
      <c r="R69" s="44">
        <f>IFERROR(VLOOKUP(D69,Oil!$B$3:$D$51,3,FALSE),0)</f>
        <v>0</v>
      </c>
      <c r="S69" s="50">
        <f>IFERROR(VLOOKUP(D69,Uranium!$B$2:$C$18,2,FALSE),0)</f>
        <v>0</v>
      </c>
      <c r="T69" s="57">
        <f>IFERROR(VLOOKUP(D69,'Nat Gas'!$C$2:$F$101,3,FALSE),0)</f>
        <v>0.8</v>
      </c>
      <c r="U69" s="27">
        <f>IFERROR(VLOOKUP(D69,Gold!$B$3:$J$126,6,FALSE),0)</f>
        <v>8.74</v>
      </c>
      <c r="V69" s="44">
        <f>IFERROR(VLOOKUP(D69,AgriLand!$D$2:$F$195,3,FALSE),0)</f>
        <v>36528946.068299234</v>
      </c>
      <c r="W69" s="48">
        <f t="shared" si="12"/>
        <v>19697154.317801155</v>
      </c>
      <c r="X69" s="56">
        <f>IFERROR(VLOOKUP(D69,'Rare Earth'!$C$21:$D$29,2,FALSE),0)</f>
        <v>0</v>
      </c>
      <c r="Y69" s="56">
        <f>IFERROR(VLOOKUP(D69,'Rare Earth'!$H$21:$I$33,2,FALSE),0)</f>
        <v>0</v>
      </c>
      <c r="Z69" s="56">
        <f>IFERROR(VLOOKUP(D69,'Rare Earth'!$C$34:$E$47,3,FALSE),0)</f>
        <v>0</v>
      </c>
      <c r="AA69" s="56">
        <f>IFERROR(VLOOKUP(D69,'Rare Earth'!$C$3:$D$15,2,FALSE),0)</f>
        <v>0</v>
      </c>
      <c r="AB69" s="56">
        <f>IFERROR(VLOOKUP(D69,'Iron Ore'!$H$2:$L$17,4,FALSE),0)</f>
        <v>0</v>
      </c>
      <c r="AC69" s="56">
        <f>IFERROR(VLOOKUP(D69,Silver!$B$1:$C$12,2,FALSE),0)</f>
        <v>0</v>
      </c>
      <c r="AD69" s="56">
        <f>IFERROR(VLOOKUP(D69,'Rare Earth'!$C$50:$E$63,3,FALSE),0)</f>
        <v>0</v>
      </c>
      <c r="AE69" s="56">
        <f>IFERROR(VLOOKUP(D69,'Rare Earth'!$H$3:$J$15,3,FALSE),0)</f>
        <v>0</v>
      </c>
      <c r="AF69" s="30">
        <f>K69*LookUps!$G$18</f>
        <v>60948678462.974998</v>
      </c>
      <c r="AG69" s="28">
        <f>V69*LookUps!$G$8</f>
        <v>91322365170.748077</v>
      </c>
      <c r="AH69" s="28">
        <f>W69*LookUps!$G$9</f>
        <v>265911583290.31558</v>
      </c>
      <c r="AI69" s="28">
        <f>Q69*LookUps!$G$3</f>
        <v>0</v>
      </c>
      <c r="AJ69" s="28">
        <f>R69*LookUps!$G$4</f>
        <v>0</v>
      </c>
      <c r="AK69" s="28">
        <f>S69*LookUps!$G$5*(32150.7/16)</f>
        <v>0</v>
      </c>
      <c r="AL69" s="60">
        <f>T69*1000000*LookUps!$G$6</f>
        <v>9600000000</v>
      </c>
      <c r="AM69" s="60">
        <f>U69*LookUps!$J$7</f>
        <v>26835224769</v>
      </c>
      <c r="AN69" s="83">
        <f>X69*LookUps!$G$10</f>
        <v>0</v>
      </c>
      <c r="AO69" s="52">
        <f>Y69*LookUps!$G$11</f>
        <v>0</v>
      </c>
      <c r="AP69" s="30">
        <f>Z69*LookUps!$G$12*2009</f>
        <v>0</v>
      </c>
      <c r="AQ69" s="30">
        <f>AA69*LookUps!$G$13</f>
        <v>0</v>
      </c>
      <c r="AR69" s="30">
        <f>AB69*LookUps!$G$14</f>
        <v>0</v>
      </c>
      <c r="AS69" s="30">
        <f>AC69*LookUps!$G$15*32150.7</f>
        <v>0</v>
      </c>
      <c r="AT69" s="30">
        <f>AD69*LookUps!$G$16*1000</f>
        <v>0</v>
      </c>
      <c r="AU69" s="30">
        <f>AE69*LookUps!$G$17</f>
        <v>0</v>
      </c>
      <c r="AV69" s="89">
        <f t="shared" ref="AV69:AV132" si="14">SUM(AF69:AU69)/1000000000000</f>
        <v>0.4546178516930387</v>
      </c>
      <c r="AW69" s="90">
        <f t="shared" ref="AW69:AW132" si="15">P69/1000000000000</f>
        <v>4.1707359849538106E-2</v>
      </c>
      <c r="AX69" s="89">
        <f t="shared" ref="AX69:AX132" si="16">AV69-AW69</f>
        <v>0.41291049184350059</v>
      </c>
    </row>
    <row r="70" spans="2:50" x14ac:dyDescent="0.25">
      <c r="B70" s="56" t="s">
        <v>756</v>
      </c>
      <c r="C70" t="s">
        <v>672</v>
      </c>
      <c r="D70" t="s">
        <v>54</v>
      </c>
      <c r="E70" t="e" vm="262">
        <v>#VALUE!</v>
      </c>
      <c r="F70" s="56">
        <f t="shared" si="10"/>
        <v>2</v>
      </c>
      <c r="G70" t="str" cm="1">
        <f t="array" ref="G70">_FV(E70,"Abbreviation")</f>
        <v>GR</v>
      </c>
      <c r="H70" s="27" cm="1" vm="263">
        <f t="array" ref="H70">_FV(E70,"Population")</f>
        <v>10716322</v>
      </c>
      <c r="I70" s="27">
        <f>VLOOKUP(D70,Pop_Land!$B$2:$K$237,2,FALSE)</f>
        <v>10423054</v>
      </c>
      <c r="J70" s="82" cm="1" vm="264">
        <f t="array" ref="J70">IFERROR(_FV(E70,"Gross tertiary education enrollment (%)",TRUE),0.25)</f>
        <v>1.3660256999999998</v>
      </c>
      <c r="K70" s="50">
        <f t="shared" si="13"/>
        <v>14238159.636487797</v>
      </c>
      <c r="L70" s="48">
        <f>VLOOKUP(D70,Pop_Land!$B$2:$K$237,7,FALSE)</f>
        <v>49768.339768339771</v>
      </c>
      <c r="M70" s="30" cm="1" vm="265">
        <f t="array" ref="M70">_FV(E70,"GDP")</f>
        <v>209852761468.681</v>
      </c>
      <c r="N70" s="30">
        <f>IFERROR(VLOOKUP(D70,WorldBankGDP!$A$5:$G$271,7,FALSE),0)</f>
        <v>216240589485.25601</v>
      </c>
      <c r="O70" s="28">
        <f>IFERROR(VLOOKUP(D70,WorldBankGDP!$J$5:$O$200,6,FALSE),0)</f>
        <v>216384000000</v>
      </c>
      <c r="P70" s="28">
        <f t="shared" si="11"/>
        <v>773000000000</v>
      </c>
      <c r="Q70" s="44">
        <f>IFERROR(VLOOKUP(D70,'coal-proved-reserves'!$A$1:$D$88,4,FALSE),0)</f>
        <v>2876000000</v>
      </c>
      <c r="R70" s="44">
        <f>IFERROR(VLOOKUP(D70,Oil!$B$3:$D$51,3,FALSE),0)</f>
        <v>0</v>
      </c>
      <c r="S70" s="50">
        <f>IFERROR(VLOOKUP(D70,Uranium!$B$2:$C$18,2,FALSE),0)</f>
        <v>0</v>
      </c>
      <c r="T70" s="57">
        <f>IFERROR(VLOOKUP(D70,'Nat Gas'!$C$2:$F$101,3,FALSE),0)</f>
        <v>3.5000000000000003E-2</v>
      </c>
      <c r="U70" s="27">
        <f>IFERROR(VLOOKUP(D70,Gold!$B$3:$J$126,6,FALSE),0)</f>
        <v>114.12</v>
      </c>
      <c r="V70" s="44">
        <f>IFERROR(VLOOKUP(D70,AgriLand!$D$2:$F$195,3,FALSE),0)</f>
        <v>15082324.063229904</v>
      </c>
      <c r="W70" s="48">
        <f t="shared" si="12"/>
        <v>16769413.388507551</v>
      </c>
      <c r="X70" s="56">
        <f>IFERROR(VLOOKUP(D70,'Rare Earth'!$C$21:$D$29,2,FALSE),0)</f>
        <v>0</v>
      </c>
      <c r="Y70" s="56">
        <f>IFERROR(VLOOKUP(D70,'Rare Earth'!$H$21:$I$33,2,FALSE),0)</f>
        <v>0</v>
      </c>
      <c r="Z70" s="56">
        <f>IFERROR(VLOOKUP(D70,'Rare Earth'!$C$34:$E$47,3,FALSE),0)</f>
        <v>0</v>
      </c>
      <c r="AA70" s="56">
        <f>IFERROR(VLOOKUP(D70,'Rare Earth'!$C$3:$D$15,2,FALSE),0)</f>
        <v>0</v>
      </c>
      <c r="AB70" s="56">
        <f>IFERROR(VLOOKUP(D70,'Iron Ore'!$H$2:$L$17,4,FALSE),0)</f>
        <v>0</v>
      </c>
      <c r="AC70" s="56">
        <f>IFERROR(VLOOKUP(D70,Silver!$B$1:$C$12,2,FALSE),0)</f>
        <v>0</v>
      </c>
      <c r="AD70" s="56">
        <f>IFERROR(VLOOKUP(D70,'Rare Earth'!$C$50:$E$63,3,FALSE),0)</f>
        <v>0</v>
      </c>
      <c r="AE70" s="56">
        <f>IFERROR(VLOOKUP(D70,'Rare Earth'!$H$3:$J$15,3,FALSE),0)</f>
        <v>0</v>
      </c>
      <c r="AF70" s="30">
        <f>K70*LookUps!$G$18</f>
        <v>177976995456.09747</v>
      </c>
      <c r="AG70" s="28">
        <f>V70*LookUps!$G$8</f>
        <v>37705810158.07476</v>
      </c>
      <c r="AH70" s="28">
        <f>W70*LookUps!$G$9</f>
        <v>226387080744.85193</v>
      </c>
      <c r="AI70" s="28">
        <f>Q70*LookUps!$G$3</f>
        <v>431400000000</v>
      </c>
      <c r="AJ70" s="28">
        <f>R70*LookUps!$G$4</f>
        <v>0</v>
      </c>
      <c r="AK70" s="28">
        <f>S70*LookUps!$G$5*(32150.7/16)</f>
        <v>0</v>
      </c>
      <c r="AL70" s="60">
        <f>T70*1000000*LookUps!$G$6</f>
        <v>420000000</v>
      </c>
      <c r="AM70" s="60">
        <f>U70*LookUps!$J$7</f>
        <v>350393117922</v>
      </c>
      <c r="AN70" s="83">
        <f>X70*LookUps!$G$10</f>
        <v>0</v>
      </c>
      <c r="AO70" s="52">
        <f>Y70*LookUps!$G$11</f>
        <v>0</v>
      </c>
      <c r="AP70" s="30">
        <f>Z70*LookUps!$G$12*2009</f>
        <v>0</v>
      </c>
      <c r="AQ70" s="30">
        <f>AA70*LookUps!$G$13</f>
        <v>0</v>
      </c>
      <c r="AR70" s="30">
        <f>AB70*LookUps!$G$14</f>
        <v>0</v>
      </c>
      <c r="AS70" s="30">
        <f>AC70*LookUps!$G$15*32150.7</f>
        <v>0</v>
      </c>
      <c r="AT70" s="30">
        <f>AD70*LookUps!$G$16*1000</f>
        <v>0</v>
      </c>
      <c r="AU70" s="30">
        <f>AE70*LookUps!$G$17</f>
        <v>0</v>
      </c>
      <c r="AV70" s="89">
        <f t="shared" si="14"/>
        <v>1.2242830042810242</v>
      </c>
      <c r="AW70" s="90">
        <f t="shared" si="15"/>
        <v>0.77300000000000002</v>
      </c>
      <c r="AX70" s="89">
        <f t="shared" si="16"/>
        <v>0.45128300428102419</v>
      </c>
    </row>
    <row r="71" spans="2:50" x14ac:dyDescent="0.25">
      <c r="B71" s="56" t="s">
        <v>675</v>
      </c>
      <c r="C71" t="s">
        <v>939</v>
      </c>
      <c r="D71" t="s">
        <v>178</v>
      </c>
      <c r="E71" t="e" vm="266">
        <v>#VALUE!</v>
      </c>
      <c r="F71" s="56">
        <f t="shared" si="10"/>
        <v>5</v>
      </c>
      <c r="G71" t="str" cm="1">
        <f t="array" ref="G71">_FV(E71,"Abbreviation")</f>
        <v>GD</v>
      </c>
      <c r="H71" s="27" cm="1" vm="267">
        <f t="array" ref="H71">_FV(E71,"Population")</f>
        <v>112003</v>
      </c>
      <c r="I71" s="27">
        <f>VLOOKUP(D71,Pop_Land!$B$2:$K$237,2,FALSE)</f>
        <v>112523</v>
      </c>
      <c r="J71" s="82" cm="1" vm="268">
        <f t="array" ref="J71">IFERROR(_FV(E71,"Gross tertiary education enrollment (%)",TRUE),0.25)</f>
        <v>1.0456188</v>
      </c>
      <c r="K71" s="50">
        <f t="shared" si="13"/>
        <v>117656.1642324</v>
      </c>
      <c r="L71" s="48">
        <f>VLOOKUP(D71,Pop_Land!$B$2:$K$237,7,FALSE)</f>
        <v>131.27413127413129</v>
      </c>
      <c r="M71" s="30" cm="1" vm="269">
        <f t="array" ref="M71">_FV(E71,"GDP")</f>
        <v>1228170370.3703699</v>
      </c>
      <c r="N71" s="30">
        <f>IFERROR(VLOOKUP(D71,WorldBankGDP!$A$5:$G$271,7,FALSE),0)</f>
        <v>1122083185.18519</v>
      </c>
      <c r="O71" s="28">
        <f>IFERROR(VLOOKUP(D71,WorldBankGDP!$J$5:$O$200,6,FALSE),0)</f>
        <v>1115000000</v>
      </c>
      <c r="P71" s="28">
        <f t="shared" si="11"/>
        <v>0</v>
      </c>
      <c r="Q71" s="44">
        <f>IFERROR(VLOOKUP(D71,'coal-proved-reserves'!$A$1:$D$88,4,FALSE),0)</f>
        <v>0</v>
      </c>
      <c r="R71" s="44">
        <f>IFERROR(VLOOKUP(D71,Oil!$B$3:$D$51,3,FALSE),0)</f>
        <v>0</v>
      </c>
      <c r="S71" s="50">
        <f>IFERROR(VLOOKUP(D71,Uranium!$B$2:$C$18,2,FALSE),0)</f>
        <v>0</v>
      </c>
      <c r="T71" s="57">
        <f>IFERROR(VLOOKUP(D71,'Nat Gas'!$C$2:$F$101,3,FALSE),0)</f>
        <v>0</v>
      </c>
      <c r="U71" s="27">
        <f>IFERROR(VLOOKUP(D71,Gold!$B$3:$J$126,6,FALSE),0)</f>
        <v>0</v>
      </c>
      <c r="V71" s="44">
        <f>IFERROR(VLOOKUP(D71,AgriLand!$D$2:$F$195,3,FALSE),0)</f>
        <v>19768.430517373228</v>
      </c>
      <c r="W71" s="48">
        <f t="shared" si="12"/>
        <v>64247.013498070803</v>
      </c>
      <c r="X71" s="56">
        <f>IFERROR(VLOOKUP(D71,'Rare Earth'!$C$21:$D$29,2,FALSE),0)</f>
        <v>0</v>
      </c>
      <c r="Y71" s="56">
        <f>IFERROR(VLOOKUP(D71,'Rare Earth'!$H$21:$I$33,2,FALSE),0)</f>
        <v>0</v>
      </c>
      <c r="Z71" s="56">
        <f>IFERROR(VLOOKUP(D71,'Rare Earth'!$C$34:$E$47,3,FALSE),0)</f>
        <v>0</v>
      </c>
      <c r="AA71" s="56">
        <f>IFERROR(VLOOKUP(D71,'Rare Earth'!$C$3:$D$15,2,FALSE),0)</f>
        <v>0</v>
      </c>
      <c r="AB71" s="56">
        <f>IFERROR(VLOOKUP(D71,'Iron Ore'!$H$2:$L$17,4,FALSE),0)</f>
        <v>0</v>
      </c>
      <c r="AC71" s="56">
        <f>IFERROR(VLOOKUP(D71,Silver!$B$1:$C$12,2,FALSE),0)</f>
        <v>0</v>
      </c>
      <c r="AD71" s="56">
        <f>IFERROR(VLOOKUP(D71,'Rare Earth'!$C$50:$E$63,3,FALSE),0)</f>
        <v>0</v>
      </c>
      <c r="AE71" s="56">
        <f>IFERROR(VLOOKUP(D71,'Rare Earth'!$H$3:$J$15,3,FALSE),0)</f>
        <v>0</v>
      </c>
      <c r="AF71" s="30">
        <f>K71*LookUps!$G$18</f>
        <v>1470702052.905</v>
      </c>
      <c r="AG71" s="28">
        <f>V71*LookUps!$G$8</f>
        <v>49421076.29343307</v>
      </c>
      <c r="AH71" s="28">
        <f>W71*LookUps!$G$9</f>
        <v>867334682.22395587</v>
      </c>
      <c r="AI71" s="28">
        <f>Q71*LookUps!$G$3</f>
        <v>0</v>
      </c>
      <c r="AJ71" s="28">
        <f>R71*LookUps!$G$4</f>
        <v>0</v>
      </c>
      <c r="AK71" s="28">
        <f>S71*LookUps!$G$5*(32150.7/16)</f>
        <v>0</v>
      </c>
      <c r="AL71" s="60">
        <f>T71*1000000*LookUps!$G$6</f>
        <v>0</v>
      </c>
      <c r="AM71" s="60">
        <f>U71*LookUps!$J$7</f>
        <v>0</v>
      </c>
      <c r="AN71" s="83">
        <f>X71*LookUps!$G$10</f>
        <v>0</v>
      </c>
      <c r="AO71" s="52">
        <f>Y71*LookUps!$G$11</f>
        <v>0</v>
      </c>
      <c r="AP71" s="30">
        <f>Z71*LookUps!$G$12*2009</f>
        <v>0</v>
      </c>
      <c r="AQ71" s="30">
        <f>AA71*LookUps!$G$13</f>
        <v>0</v>
      </c>
      <c r="AR71" s="30">
        <f>AB71*LookUps!$G$14</f>
        <v>0</v>
      </c>
      <c r="AS71" s="30">
        <f>AC71*LookUps!$G$15*32150.7</f>
        <v>0</v>
      </c>
      <c r="AT71" s="30">
        <f>AD71*LookUps!$G$16*1000</f>
        <v>0</v>
      </c>
      <c r="AU71" s="30">
        <f>AE71*LookUps!$G$17</f>
        <v>0</v>
      </c>
      <c r="AV71" s="89">
        <f t="shared" si="14"/>
        <v>2.3874578114223889E-3</v>
      </c>
      <c r="AW71" s="90">
        <f t="shared" si="15"/>
        <v>0</v>
      </c>
      <c r="AX71" s="89">
        <f t="shared" si="16"/>
        <v>2.3874578114223889E-3</v>
      </c>
    </row>
    <row r="72" spans="2:50" x14ac:dyDescent="0.25">
      <c r="B72" s="56" t="s">
        <v>755</v>
      </c>
      <c r="C72" t="s">
        <v>675</v>
      </c>
      <c r="D72" t="s">
        <v>149</v>
      </c>
      <c r="E72" t="e" vm="270">
        <v>#VALUE!</v>
      </c>
      <c r="F72" s="56">
        <f t="shared" si="10"/>
        <v>1</v>
      </c>
      <c r="G72" t="str" cm="1">
        <f t="array" ref="G72">_FV(E72,"Abbreviation")</f>
        <v>GU</v>
      </c>
      <c r="H72" s="27" cm="1" vm="271">
        <f t="array" ref="H72">_FV(E72,"Population")</f>
        <v>168801</v>
      </c>
      <c r="I72" s="27">
        <f>VLOOKUP(D72,Pop_Land!$B$2:$K$237,2,FALSE)</f>
        <v>168775</v>
      </c>
      <c r="J72" s="82" cm="1">
        <f t="array" ref="J72">IFERROR(_FV(E72,"Gross tertiary education enrollment (%)",TRUE),0.25)</f>
        <v>0.25</v>
      </c>
      <c r="K72" s="50">
        <f t="shared" si="13"/>
        <v>42193.75</v>
      </c>
      <c r="L72" s="48">
        <f>VLOOKUP(D72,Pop_Land!$B$2:$K$237,7,FALSE)</f>
        <v>208.49420849420849</v>
      </c>
      <c r="M72" s="30" cm="1" vm="272">
        <f t="array" ref="M72">_FV(E72,"GDP")</f>
        <v>5920000000</v>
      </c>
      <c r="N72" s="30">
        <f>IFERROR(VLOOKUP(D72,WorldBankGDP!$A$5:$G$271,7,FALSE),0)</f>
        <v>0</v>
      </c>
      <c r="O72" s="93" vm="272">
        <f>M72</f>
        <v>5920000000</v>
      </c>
      <c r="P72" s="28">
        <f t="shared" si="11"/>
        <v>0</v>
      </c>
      <c r="Q72" s="44">
        <f>IFERROR(VLOOKUP(D72,'coal-proved-reserves'!$A$1:$D$88,4,FALSE),0)</f>
        <v>0</v>
      </c>
      <c r="R72" s="44">
        <f>IFERROR(VLOOKUP(D72,Oil!$B$3:$D$51,3,FALSE),0)</f>
        <v>0</v>
      </c>
      <c r="S72" s="50">
        <f>IFERROR(VLOOKUP(D72,Uranium!$B$2:$C$18,2,FALSE),0)</f>
        <v>0</v>
      </c>
      <c r="T72" s="57">
        <f>IFERROR(VLOOKUP(D72,'Nat Gas'!$C$2:$F$101,3,FALSE),0)</f>
        <v>0</v>
      </c>
      <c r="U72" s="27">
        <f>IFERROR(VLOOKUP(D72,Gold!$B$3:$J$126,6,FALSE),0)</f>
        <v>0</v>
      </c>
      <c r="V72" s="44">
        <f>IFERROR(VLOOKUP(D72,AgriLand!$D$2:$F$195,3,FALSE),0)</f>
        <v>0</v>
      </c>
      <c r="W72" s="48">
        <f t="shared" si="12"/>
        <v>133436.29343629343</v>
      </c>
      <c r="X72" s="56">
        <f>IFERROR(VLOOKUP(D72,'Rare Earth'!$C$21:$D$29,2,FALSE),0)</f>
        <v>0</v>
      </c>
      <c r="Y72" s="56">
        <f>IFERROR(VLOOKUP(D72,'Rare Earth'!$H$21:$I$33,2,FALSE),0)</f>
        <v>0</v>
      </c>
      <c r="Z72" s="56">
        <f>IFERROR(VLOOKUP(D72,'Rare Earth'!$C$34:$E$47,3,FALSE),0)</f>
        <v>0</v>
      </c>
      <c r="AA72" s="56">
        <f>IFERROR(VLOOKUP(D72,'Rare Earth'!$C$3:$D$15,2,FALSE),0)</f>
        <v>0</v>
      </c>
      <c r="AB72" s="56">
        <f>IFERROR(VLOOKUP(D72,'Iron Ore'!$H$2:$L$17,4,FALSE),0)</f>
        <v>0</v>
      </c>
      <c r="AC72" s="56">
        <f>IFERROR(VLOOKUP(D72,Silver!$B$1:$C$12,2,FALSE),0)</f>
        <v>0</v>
      </c>
      <c r="AD72" s="56">
        <f>IFERROR(VLOOKUP(D72,'Rare Earth'!$C$50:$E$63,3,FALSE),0)</f>
        <v>0</v>
      </c>
      <c r="AE72" s="56">
        <f>IFERROR(VLOOKUP(D72,'Rare Earth'!$H$3:$J$15,3,FALSE),0)</f>
        <v>0</v>
      </c>
      <c r="AF72" s="30">
        <f>K72*LookUps!$G$18</f>
        <v>527421875</v>
      </c>
      <c r="AG72" s="28">
        <f>V72*LookUps!$G$8</f>
        <v>0</v>
      </c>
      <c r="AH72" s="28">
        <f>W72*LookUps!$G$9</f>
        <v>1801389961.3899612</v>
      </c>
      <c r="AI72" s="28">
        <f>Q72*LookUps!$G$3</f>
        <v>0</v>
      </c>
      <c r="AJ72" s="28">
        <f>R72*LookUps!$G$4</f>
        <v>0</v>
      </c>
      <c r="AK72" s="28">
        <f>S72*LookUps!$G$5*(32150.7/16)</f>
        <v>0</v>
      </c>
      <c r="AL72" s="60">
        <f>T72*1000000*LookUps!$G$6</f>
        <v>0</v>
      </c>
      <c r="AM72" s="60">
        <f>U72*LookUps!$J$7</f>
        <v>0</v>
      </c>
      <c r="AN72" s="83">
        <f>X72*LookUps!$G$10</f>
        <v>0</v>
      </c>
      <c r="AO72" s="52">
        <f>Y72*LookUps!$G$11</f>
        <v>0</v>
      </c>
      <c r="AP72" s="30">
        <f>Z72*LookUps!$G$12*2009</f>
        <v>0</v>
      </c>
      <c r="AQ72" s="30">
        <f>AA72*LookUps!$G$13</f>
        <v>0</v>
      </c>
      <c r="AR72" s="30">
        <f>AB72*LookUps!$G$14</f>
        <v>0</v>
      </c>
      <c r="AS72" s="30">
        <f>AC72*LookUps!$G$15*32150.7</f>
        <v>0</v>
      </c>
      <c r="AT72" s="30">
        <f>AD72*LookUps!$G$16*1000</f>
        <v>0</v>
      </c>
      <c r="AU72" s="30">
        <f>AE72*LookUps!$G$17</f>
        <v>0</v>
      </c>
      <c r="AV72" s="89">
        <f t="shared" si="14"/>
        <v>2.3288118363899613E-3</v>
      </c>
      <c r="AW72" s="90">
        <f t="shared" si="15"/>
        <v>0</v>
      </c>
      <c r="AX72" s="89">
        <f t="shared" si="16"/>
        <v>2.3288118363899613E-3</v>
      </c>
    </row>
    <row r="73" spans="2:50" x14ac:dyDescent="0.25">
      <c r="B73" s="56" t="s">
        <v>675</v>
      </c>
      <c r="C73" t="s">
        <v>939</v>
      </c>
      <c r="D73" t="s">
        <v>72</v>
      </c>
      <c r="E73" t="e" vm="273">
        <v>#VALUE!</v>
      </c>
      <c r="F73" s="56">
        <f t="shared" si="10"/>
        <v>5</v>
      </c>
      <c r="G73" t="str" cm="1">
        <f t="array" ref="G73">_FV(E73,"Abbreviation")</f>
        <v>GT</v>
      </c>
      <c r="H73" s="27" cm="1" vm="274">
        <f t="array" ref="H73">_FV(E73,"Population")</f>
        <v>16604026</v>
      </c>
      <c r="I73" s="27">
        <f>VLOOKUP(D73,Pop_Land!$B$2:$K$237,2,FALSE)</f>
        <v>17915568</v>
      </c>
      <c r="J73" s="82" cm="1" vm="275">
        <f t="array" ref="J73">IFERROR(_FV(E73,"Gross tertiary education enrollment (%)",TRUE),0.25)</f>
        <v>0.2178329</v>
      </c>
      <c r="K73" s="50">
        <f t="shared" si="13"/>
        <v>3902600.1325872</v>
      </c>
      <c r="L73" s="48">
        <f>VLOOKUP(D73,Pop_Land!$B$2:$K$237,7,FALSE)</f>
        <v>41374.517374517374</v>
      </c>
      <c r="M73" s="30" cm="1" vm="276">
        <f t="array" ref="M73">_FV(E73,"GDP")</f>
        <v>76710385879.662704</v>
      </c>
      <c r="N73" s="30">
        <f>IFERROR(VLOOKUP(D73,WorldBankGDP!$A$5:$G$271,7,FALSE),0)</f>
        <v>85986321551.2388</v>
      </c>
      <c r="O73" s="28">
        <f>IFERROR(VLOOKUP(D73,WorldBankGDP!$J$5:$O$200,6,FALSE),0)</f>
        <v>85715000000</v>
      </c>
      <c r="P73" s="28">
        <f t="shared" si="11"/>
        <v>22456198362.41246</v>
      </c>
      <c r="Q73" s="44">
        <f>IFERROR(VLOOKUP(D73,'coal-proved-reserves'!$A$1:$D$88,4,FALSE),0)</f>
        <v>0</v>
      </c>
      <c r="R73" s="44">
        <f>IFERROR(VLOOKUP(D73,Oil!$B$3:$D$51,3,FALSE),0)</f>
        <v>0</v>
      </c>
      <c r="S73" s="50">
        <f>IFERROR(VLOOKUP(D73,Uranium!$B$2:$C$18,2,FALSE),0)</f>
        <v>0</v>
      </c>
      <c r="T73" s="57">
        <f>IFERROR(VLOOKUP(D73,'Nat Gas'!$C$2:$F$101,3,FALSE),0)</f>
        <v>0</v>
      </c>
      <c r="U73" s="27">
        <f>IFERROR(VLOOKUP(D73,Gold!$B$3:$J$126,6,FALSE),0)</f>
        <v>6.89</v>
      </c>
      <c r="V73" s="44">
        <f>IFERROR(VLOOKUP(D73,AgriLand!$D$2:$F$195,3,FALSE),0)</f>
        <v>9528383.5093738958</v>
      </c>
      <c r="W73" s="48">
        <f t="shared" si="12"/>
        <v>16951307.610317223</v>
      </c>
      <c r="X73" s="56">
        <f>IFERROR(VLOOKUP(D73,'Rare Earth'!$C$21:$D$29,2,FALSE),0)</f>
        <v>0</v>
      </c>
      <c r="Y73" s="56">
        <f>IFERROR(VLOOKUP(D73,'Rare Earth'!$H$21:$I$33,2,FALSE),0)</f>
        <v>0</v>
      </c>
      <c r="Z73" s="56">
        <f>IFERROR(VLOOKUP(D73,'Rare Earth'!$C$34:$E$47,3,FALSE),0)</f>
        <v>0</v>
      </c>
      <c r="AA73" s="56">
        <f>IFERROR(VLOOKUP(D73,'Rare Earth'!$C$3:$D$15,2,FALSE),0)</f>
        <v>0</v>
      </c>
      <c r="AB73" s="56">
        <f>IFERROR(VLOOKUP(D73,'Iron Ore'!$H$2:$L$17,4,FALSE),0)</f>
        <v>0</v>
      </c>
      <c r="AC73" s="56">
        <f>IFERROR(VLOOKUP(D73,Silver!$B$1:$C$12,2,FALSE),0)</f>
        <v>0</v>
      </c>
      <c r="AD73" s="56">
        <f>IFERROR(VLOOKUP(D73,'Rare Earth'!$C$50:$E$63,3,FALSE),0)</f>
        <v>0</v>
      </c>
      <c r="AE73" s="56">
        <f>IFERROR(VLOOKUP(D73,'Rare Earth'!$H$3:$J$15,3,FALSE),0)</f>
        <v>0</v>
      </c>
      <c r="AF73" s="30">
        <f>K73*LookUps!$G$18</f>
        <v>48782501657.340004</v>
      </c>
      <c r="AG73" s="28">
        <f>V73*LookUps!$G$8</f>
        <v>23820958773.434738</v>
      </c>
      <c r="AH73" s="28">
        <f>W73*LookUps!$G$9</f>
        <v>228842652739.2825</v>
      </c>
      <c r="AI73" s="28">
        <f>Q73*LookUps!$G$3</f>
        <v>0</v>
      </c>
      <c r="AJ73" s="28">
        <f>R73*LookUps!$G$4</f>
        <v>0</v>
      </c>
      <c r="AK73" s="28">
        <f>S73*LookUps!$G$5*(32150.7/16)</f>
        <v>0</v>
      </c>
      <c r="AL73" s="60">
        <f>T73*1000000*LookUps!$G$6</f>
        <v>0</v>
      </c>
      <c r="AM73" s="60">
        <f>U73*LookUps!$J$7</f>
        <v>21154999846.5</v>
      </c>
      <c r="AN73" s="83">
        <f>X73*LookUps!$G$10</f>
        <v>0</v>
      </c>
      <c r="AO73" s="52">
        <f>Y73*LookUps!$G$11</f>
        <v>0</v>
      </c>
      <c r="AP73" s="30">
        <f>Z73*LookUps!$G$12*2009</f>
        <v>0</v>
      </c>
      <c r="AQ73" s="30">
        <f>AA73*LookUps!$G$13</f>
        <v>0</v>
      </c>
      <c r="AR73" s="30">
        <f>AB73*LookUps!$G$14</f>
        <v>0</v>
      </c>
      <c r="AS73" s="30">
        <f>AC73*LookUps!$G$15*32150.7</f>
        <v>0</v>
      </c>
      <c r="AT73" s="30">
        <f>AD73*LookUps!$G$16*1000</f>
        <v>0</v>
      </c>
      <c r="AU73" s="30">
        <f>AE73*LookUps!$G$17</f>
        <v>0</v>
      </c>
      <c r="AV73" s="89">
        <f t="shared" si="14"/>
        <v>0.32260111301655725</v>
      </c>
      <c r="AW73" s="90">
        <f t="shared" si="15"/>
        <v>2.2456198362412461E-2</v>
      </c>
      <c r="AX73" s="89">
        <f t="shared" si="16"/>
        <v>0.30014491465414478</v>
      </c>
    </row>
    <row r="74" spans="2:50" x14ac:dyDescent="0.25">
      <c r="B74" s="56" t="s">
        <v>670</v>
      </c>
      <c r="C74" t="s">
        <v>670</v>
      </c>
      <c r="D74" t="s">
        <v>138</v>
      </c>
      <c r="E74" t="e" vm="277">
        <v>#VALUE!</v>
      </c>
      <c r="F74" s="56">
        <f t="shared" si="10"/>
        <v>3</v>
      </c>
      <c r="G74" t="str" cm="1">
        <f t="array" ref="G74">_FV(E74,"Abbreviation")</f>
        <v>GN</v>
      </c>
      <c r="H74" s="27" cm="1" vm="278">
        <f t="array" ref="H74">_FV(E74,"Population")</f>
        <v>12771246</v>
      </c>
      <c r="I74" s="27">
        <f>VLOOKUP(D74,Pop_Land!$B$2:$K$237,2,FALSE)</f>
        <v>13132795</v>
      </c>
      <c r="J74" s="82" cm="1" vm="279">
        <f t="array" ref="J74">IFERROR(_FV(E74,"Gross tertiary education enrollment (%)",TRUE),0.25)</f>
        <v>0.1155931</v>
      </c>
      <c r="K74" s="50">
        <f t="shared" si="13"/>
        <v>1518060.4857145001</v>
      </c>
      <c r="L74" s="48">
        <f>VLOOKUP(D74,Pop_Land!$B$2:$K$237,7,FALSE)</f>
        <v>94872.586872586879</v>
      </c>
      <c r="M74" s="30" cm="1" vm="280">
        <f t="array" ref="M74">_FV(E74,"GDP")</f>
        <v>13590281808.692801</v>
      </c>
      <c r="N74" s="30">
        <f>IFERROR(VLOOKUP(D74,WorldBankGDP!$A$5:$G$271,7,FALSE),0)</f>
        <v>15850520383.994101</v>
      </c>
      <c r="O74" s="28">
        <f>IFERROR(VLOOKUP(D74,WorldBankGDP!$J$5:$O$200,6,FALSE),0)</f>
        <v>17611000000</v>
      </c>
      <c r="P74" s="28">
        <f t="shared" si="11"/>
        <v>0</v>
      </c>
      <c r="Q74" s="44">
        <f>IFERROR(VLOOKUP(D74,'coal-proved-reserves'!$A$1:$D$88,4,FALSE),0)</f>
        <v>0</v>
      </c>
      <c r="R74" s="44">
        <f>IFERROR(VLOOKUP(D74,Oil!$B$3:$D$51,3,FALSE),0)</f>
        <v>0</v>
      </c>
      <c r="S74" s="50">
        <f>IFERROR(VLOOKUP(D74,Uranium!$B$2:$C$18,2,FALSE),0)</f>
        <v>0</v>
      </c>
      <c r="T74" s="57">
        <f>IFERROR(VLOOKUP(D74,'Nat Gas'!$C$2:$F$101,3,FALSE),0)</f>
        <v>0</v>
      </c>
      <c r="U74" s="27">
        <f>IFERROR(VLOOKUP(D74,Gold!$B$3:$J$126,6,FALSE),0)</f>
        <v>0</v>
      </c>
      <c r="V74" s="44">
        <f>IFERROR(VLOOKUP(D74,AgriLand!$D$2:$F$195,3,FALSE),0)</f>
        <v>35830280.31273897</v>
      </c>
      <c r="W74" s="48">
        <f t="shared" si="12"/>
        <v>24888175.285716634</v>
      </c>
      <c r="X74" s="56">
        <f>IFERROR(VLOOKUP(D74,'Rare Earth'!$C$21:$D$29,2,FALSE),0)</f>
        <v>0</v>
      </c>
      <c r="Y74" s="56">
        <f>IFERROR(VLOOKUP(D74,'Rare Earth'!$H$21:$I$33,2,FALSE),0)</f>
        <v>0</v>
      </c>
      <c r="Z74" s="56">
        <f>IFERROR(VLOOKUP(D74,'Rare Earth'!$C$34:$E$47,3,FALSE),0)</f>
        <v>0</v>
      </c>
      <c r="AA74" s="56">
        <f>IFERROR(VLOOKUP(D74,'Rare Earth'!$C$3:$D$15,2,FALSE),0)</f>
        <v>0</v>
      </c>
      <c r="AB74" s="56">
        <f>IFERROR(VLOOKUP(D74,'Iron Ore'!$H$2:$L$17,4,FALSE),0)</f>
        <v>0</v>
      </c>
      <c r="AC74" s="56">
        <f>IFERROR(VLOOKUP(D74,Silver!$B$1:$C$12,2,FALSE),0)</f>
        <v>0</v>
      </c>
      <c r="AD74" s="56">
        <f>IFERROR(VLOOKUP(D74,'Rare Earth'!$C$50:$E$63,3,FALSE),0)</f>
        <v>0</v>
      </c>
      <c r="AE74" s="56">
        <f>IFERROR(VLOOKUP(D74,'Rare Earth'!$H$3:$J$15,3,FALSE),0)</f>
        <v>0</v>
      </c>
      <c r="AF74" s="30">
        <f>K74*LookUps!$G$18</f>
        <v>18975756071.431252</v>
      </c>
      <c r="AG74" s="28">
        <f>V74*LookUps!$G$8</f>
        <v>89575700781.847427</v>
      </c>
      <c r="AH74" s="28">
        <f>W74*LookUps!$G$9</f>
        <v>335990366357.17456</v>
      </c>
      <c r="AI74" s="28">
        <f>Q74*LookUps!$G$3</f>
        <v>0</v>
      </c>
      <c r="AJ74" s="28">
        <f>R74*LookUps!$G$4</f>
        <v>0</v>
      </c>
      <c r="AK74" s="28">
        <f>S74*LookUps!$G$5*(32150.7/16)</f>
        <v>0</v>
      </c>
      <c r="AL74" s="60">
        <f>T74*1000000*LookUps!$G$6</f>
        <v>0</v>
      </c>
      <c r="AM74" s="60">
        <f>U74*LookUps!$J$7</f>
        <v>0</v>
      </c>
      <c r="AN74" s="83">
        <f>X74*LookUps!$G$10</f>
        <v>0</v>
      </c>
      <c r="AO74" s="52">
        <f>Y74*LookUps!$G$11</f>
        <v>0</v>
      </c>
      <c r="AP74" s="30">
        <f>Z74*LookUps!$G$12*2009</f>
        <v>0</v>
      </c>
      <c r="AQ74" s="30">
        <f>AA74*LookUps!$G$13</f>
        <v>0</v>
      </c>
      <c r="AR74" s="30">
        <f>AB74*LookUps!$G$14</f>
        <v>0</v>
      </c>
      <c r="AS74" s="30">
        <f>AC74*LookUps!$G$15*32150.7</f>
        <v>0</v>
      </c>
      <c r="AT74" s="30">
        <f>AD74*LookUps!$G$16*1000</f>
        <v>0</v>
      </c>
      <c r="AU74" s="30">
        <f>AE74*LookUps!$G$17</f>
        <v>0</v>
      </c>
      <c r="AV74" s="89">
        <f t="shared" si="14"/>
        <v>0.44454182321045327</v>
      </c>
      <c r="AW74" s="90">
        <f t="shared" si="15"/>
        <v>0</v>
      </c>
      <c r="AX74" s="89">
        <f t="shared" si="16"/>
        <v>0.44454182321045327</v>
      </c>
    </row>
    <row r="75" spans="2:50" x14ac:dyDescent="0.25">
      <c r="B75" s="56" t="s">
        <v>670</v>
      </c>
      <c r="C75" t="s">
        <v>670</v>
      </c>
      <c r="D75" t="s">
        <v>176</v>
      </c>
      <c r="E75" t="e" vm="281">
        <v>#VALUE!</v>
      </c>
      <c r="F75" s="56">
        <f t="shared" si="10"/>
        <v>3</v>
      </c>
      <c r="G75" t="str" cm="1">
        <f t="array" ref="G75">_FV(E75,"Abbreviation")</f>
        <v>GW</v>
      </c>
      <c r="H75" s="27" cm="1" vm="282">
        <f t="array" ref="H75">_FV(E75,"Population")</f>
        <v>1920922</v>
      </c>
      <c r="I75" s="27">
        <f>VLOOKUP(D75,Pop_Land!$B$2:$K$237,2,FALSE)</f>
        <v>1968001</v>
      </c>
      <c r="J75" s="82" cm="1" vm="283">
        <f t="array" ref="J75">IFERROR(_FV(E75,"Gross tertiary education enrollment (%)",TRUE),0.25)</f>
        <v>2.6432500000000001E-2</v>
      </c>
      <c r="K75" s="50">
        <f t="shared" si="13"/>
        <v>52019.186432499999</v>
      </c>
      <c r="L75" s="48">
        <f>VLOOKUP(D75,Pop_Land!$B$2:$K$237,7,FALSE)</f>
        <v>10857.142857142857</v>
      </c>
      <c r="M75" s="30" cm="1" vm="284">
        <f t="array" ref="M75">_FV(E75,"GDP")</f>
        <v>1340389410.76003</v>
      </c>
      <c r="N75" s="30">
        <f>IFERROR(VLOOKUP(D75,WorldBankGDP!$A$5:$G$271,7,FALSE),0)</f>
        <v>1638517533.16504</v>
      </c>
      <c r="O75" s="28">
        <f>IFERROR(VLOOKUP(D75,WorldBankGDP!$J$5:$O$200,6,FALSE),0)</f>
        <v>1629000000</v>
      </c>
      <c r="P75" s="28">
        <f t="shared" si="11"/>
        <v>513704241.67378151</v>
      </c>
      <c r="Q75" s="44">
        <f>IFERROR(VLOOKUP(D75,'coal-proved-reserves'!$A$1:$D$88,4,FALSE),0)</f>
        <v>0</v>
      </c>
      <c r="R75" s="44">
        <f>IFERROR(VLOOKUP(D75,Oil!$B$3:$D$51,3,FALSE),0)</f>
        <v>0</v>
      </c>
      <c r="S75" s="50">
        <f>IFERROR(VLOOKUP(D75,Uranium!$B$2:$C$18,2,FALSE),0)</f>
        <v>0</v>
      </c>
      <c r="T75" s="57">
        <f>IFERROR(VLOOKUP(D75,'Nat Gas'!$C$2:$F$101,3,FALSE),0)</f>
        <v>0</v>
      </c>
      <c r="U75" s="27">
        <f>IFERROR(VLOOKUP(D75,Gold!$B$3:$J$126,6,FALSE),0)</f>
        <v>0</v>
      </c>
      <c r="V75" s="44">
        <f>IFERROR(VLOOKUP(D75,AgriLand!$D$2:$F$195,3,FALSE),0)</f>
        <v>2014180.6748770112</v>
      </c>
      <c r="W75" s="48">
        <f t="shared" si="12"/>
        <v>4934390.753694417</v>
      </c>
      <c r="X75" s="56">
        <f>IFERROR(VLOOKUP(D75,'Rare Earth'!$C$21:$D$29,2,FALSE),0)</f>
        <v>0</v>
      </c>
      <c r="Y75" s="56">
        <f>IFERROR(VLOOKUP(D75,'Rare Earth'!$H$21:$I$33,2,FALSE),0)</f>
        <v>0</v>
      </c>
      <c r="Z75" s="56">
        <f>IFERROR(VLOOKUP(D75,'Rare Earth'!$C$34:$E$47,3,FALSE),0)</f>
        <v>0</v>
      </c>
      <c r="AA75" s="56">
        <f>IFERROR(VLOOKUP(D75,'Rare Earth'!$C$3:$D$15,2,FALSE),0)</f>
        <v>0</v>
      </c>
      <c r="AB75" s="56">
        <f>IFERROR(VLOOKUP(D75,'Iron Ore'!$H$2:$L$17,4,FALSE),0)</f>
        <v>0</v>
      </c>
      <c r="AC75" s="56">
        <f>IFERROR(VLOOKUP(D75,Silver!$B$1:$C$12,2,FALSE),0)</f>
        <v>0</v>
      </c>
      <c r="AD75" s="56">
        <f>IFERROR(VLOOKUP(D75,'Rare Earth'!$C$50:$E$63,3,FALSE),0)</f>
        <v>0</v>
      </c>
      <c r="AE75" s="56">
        <f>IFERROR(VLOOKUP(D75,'Rare Earth'!$H$3:$J$15,3,FALSE),0)</f>
        <v>0</v>
      </c>
      <c r="AF75" s="30">
        <f>K75*LookUps!$G$18</f>
        <v>650239830.40625</v>
      </c>
      <c r="AG75" s="28">
        <f>V75*LookUps!$G$8</f>
        <v>5035451687.1925278</v>
      </c>
      <c r="AH75" s="28">
        <f>W75*LookUps!$G$9</f>
        <v>66614275174.874626</v>
      </c>
      <c r="AI75" s="28">
        <f>Q75*LookUps!$G$3</f>
        <v>0</v>
      </c>
      <c r="AJ75" s="28">
        <f>R75*LookUps!$G$4</f>
        <v>0</v>
      </c>
      <c r="AK75" s="28">
        <f>S75*LookUps!$G$5*(32150.7/16)</f>
        <v>0</v>
      </c>
      <c r="AL75" s="60">
        <f>T75*1000000*LookUps!$G$6</f>
        <v>0</v>
      </c>
      <c r="AM75" s="60">
        <f>U75*LookUps!$J$7</f>
        <v>0</v>
      </c>
      <c r="AN75" s="83">
        <f>X75*LookUps!$G$10</f>
        <v>0</v>
      </c>
      <c r="AO75" s="52">
        <f>Y75*LookUps!$G$11</f>
        <v>0</v>
      </c>
      <c r="AP75" s="30">
        <f>Z75*LookUps!$G$12*2009</f>
        <v>0</v>
      </c>
      <c r="AQ75" s="30">
        <f>AA75*LookUps!$G$13</f>
        <v>0</v>
      </c>
      <c r="AR75" s="30">
        <f>AB75*LookUps!$G$14</f>
        <v>0</v>
      </c>
      <c r="AS75" s="30">
        <f>AC75*LookUps!$G$15*32150.7</f>
        <v>0</v>
      </c>
      <c r="AT75" s="30">
        <f>AD75*LookUps!$G$16*1000</f>
        <v>0</v>
      </c>
      <c r="AU75" s="30">
        <f>AE75*LookUps!$G$17</f>
        <v>0</v>
      </c>
      <c r="AV75" s="89">
        <f t="shared" si="14"/>
        <v>7.2299966692473405E-2</v>
      </c>
      <c r="AW75" s="90">
        <f t="shared" si="15"/>
        <v>5.1370424167378149E-4</v>
      </c>
      <c r="AX75" s="89">
        <f t="shared" si="16"/>
        <v>7.1786262450799623E-2</v>
      </c>
    </row>
    <row r="76" spans="2:50" x14ac:dyDescent="0.25">
      <c r="B76" s="56" t="s">
        <v>675</v>
      </c>
      <c r="C76" t="s">
        <v>938</v>
      </c>
      <c r="D76" t="s">
        <v>158</v>
      </c>
      <c r="E76" t="e" vm="285">
        <v>#VALUE!</v>
      </c>
      <c r="F76" s="56">
        <f t="shared" si="10"/>
        <v>5</v>
      </c>
      <c r="G76" t="str" cm="1">
        <f t="array" ref="G76">_FV(E76,"Abbreviation")</f>
        <v>GY</v>
      </c>
      <c r="H76" s="27" cm="1" vm="286">
        <f t="array" ref="H76">_FV(E76,"Population")</f>
        <v>782766</v>
      </c>
      <c r="I76" s="27">
        <f>VLOOKUP(D76,Pop_Land!$B$2:$K$237,2,FALSE)</f>
        <v>786552</v>
      </c>
      <c r="J76" s="82" cm="1" vm="287">
        <f t="array" ref="J76">IFERROR(_FV(E76,"Gross tertiary education enrollment (%)",TRUE),0.25)</f>
        <v>0.1162275</v>
      </c>
      <c r="K76" s="50">
        <f t="shared" si="13"/>
        <v>91418.972580000001</v>
      </c>
      <c r="L76" s="48">
        <f>VLOOKUP(D76,Pop_Land!$B$2:$K$237,7,FALSE)</f>
        <v>76003.861003861006</v>
      </c>
      <c r="M76" s="30" cm="1" vm="288">
        <f t="array" ref="M76">_FV(E76,"GDP")</f>
        <v>4280443645.08393</v>
      </c>
      <c r="N76" s="30">
        <f>IFERROR(VLOOKUP(D76,WorldBankGDP!$A$5:$G$271,7,FALSE),0)</f>
        <v>7409179920.8633099</v>
      </c>
      <c r="O76" s="28">
        <f>IFERROR(VLOOKUP(D76,WorldBankGDP!$J$5:$O$200,6,FALSE),0)</f>
        <v>7612000000</v>
      </c>
      <c r="P76" s="28">
        <f t="shared" si="11"/>
        <v>2377572422.6618686</v>
      </c>
      <c r="Q76" s="44">
        <f>IFERROR(VLOOKUP(D76,'coal-proved-reserves'!$A$1:$D$88,4,FALSE),0)</f>
        <v>0</v>
      </c>
      <c r="R76" s="44">
        <f>IFERROR(VLOOKUP(D76,Oil!$B$3:$D$51,3,FALSE),0)</f>
        <v>0</v>
      </c>
      <c r="S76" s="50">
        <f>IFERROR(VLOOKUP(D76,Uranium!$B$2:$C$18,2,FALSE),0)</f>
        <v>0</v>
      </c>
      <c r="T76" s="57">
        <f>IFERROR(VLOOKUP(D76,'Nat Gas'!$C$2:$F$101,3,FALSE),0)</f>
        <v>0</v>
      </c>
      <c r="U76" s="27">
        <f>IFERROR(VLOOKUP(D76,Gold!$B$3:$J$126,6,FALSE),0)</f>
        <v>0</v>
      </c>
      <c r="V76" s="44">
        <f>IFERROR(VLOOKUP(D76,AgriLand!$D$2:$F$195,3,FALSE),0)</f>
        <v>3091906.0856079068</v>
      </c>
      <c r="W76" s="48">
        <f t="shared" si="12"/>
        <v>45550564.956863143</v>
      </c>
      <c r="X76" s="56">
        <f>IFERROR(VLOOKUP(D76,'Rare Earth'!$C$21:$D$29,2,FALSE),0)</f>
        <v>0</v>
      </c>
      <c r="Y76" s="56">
        <f>IFERROR(VLOOKUP(D76,'Rare Earth'!$H$21:$I$33,2,FALSE),0)</f>
        <v>0</v>
      </c>
      <c r="Z76" s="56">
        <f>IFERROR(VLOOKUP(D76,'Rare Earth'!$C$34:$E$47,3,FALSE),0)</f>
        <v>0</v>
      </c>
      <c r="AA76" s="56">
        <f>IFERROR(VLOOKUP(D76,'Rare Earth'!$C$3:$D$15,2,FALSE),0)</f>
        <v>0</v>
      </c>
      <c r="AB76" s="56">
        <f>IFERROR(VLOOKUP(D76,'Iron Ore'!$H$2:$L$17,4,FALSE),0)</f>
        <v>0</v>
      </c>
      <c r="AC76" s="56">
        <f>IFERROR(VLOOKUP(D76,Silver!$B$1:$C$12,2,FALSE),0)</f>
        <v>0</v>
      </c>
      <c r="AD76" s="56">
        <f>IFERROR(VLOOKUP(D76,'Rare Earth'!$C$50:$E$63,3,FALSE),0)</f>
        <v>0</v>
      </c>
      <c r="AE76" s="56">
        <f>IFERROR(VLOOKUP(D76,'Rare Earth'!$H$3:$J$15,3,FALSE),0)</f>
        <v>0</v>
      </c>
      <c r="AF76" s="30">
        <f>K76*LookUps!$G$18</f>
        <v>1142737157.25</v>
      </c>
      <c r="AG76" s="28">
        <f>V76*LookUps!$G$8</f>
        <v>7729765214.0197668</v>
      </c>
      <c r="AH76" s="28">
        <f>W76*LookUps!$G$9</f>
        <v>614932626917.65247</v>
      </c>
      <c r="AI76" s="28">
        <f>Q76*LookUps!$G$3</f>
        <v>0</v>
      </c>
      <c r="AJ76" s="28">
        <f>R76*LookUps!$G$4</f>
        <v>0</v>
      </c>
      <c r="AK76" s="28">
        <f>S76*LookUps!$G$5*(32150.7/16)</f>
        <v>0</v>
      </c>
      <c r="AL76" s="60">
        <f>T76*1000000*LookUps!$G$6</f>
        <v>0</v>
      </c>
      <c r="AM76" s="60">
        <f>U76*LookUps!$J$7</f>
        <v>0</v>
      </c>
      <c r="AN76" s="83">
        <f>X76*LookUps!$G$10</f>
        <v>0</v>
      </c>
      <c r="AO76" s="52">
        <f>Y76*LookUps!$G$11</f>
        <v>0</v>
      </c>
      <c r="AP76" s="30">
        <f>Z76*LookUps!$G$12*2009</f>
        <v>0</v>
      </c>
      <c r="AQ76" s="30">
        <f>AA76*LookUps!$G$13</f>
        <v>0</v>
      </c>
      <c r="AR76" s="30">
        <f>AB76*LookUps!$G$14</f>
        <v>0</v>
      </c>
      <c r="AS76" s="30">
        <f>AC76*LookUps!$G$15*32150.7</f>
        <v>0</v>
      </c>
      <c r="AT76" s="30">
        <f>AD76*LookUps!$G$16*1000</f>
        <v>0</v>
      </c>
      <c r="AU76" s="30">
        <f>AE76*LookUps!$G$17</f>
        <v>0</v>
      </c>
      <c r="AV76" s="89">
        <f t="shared" si="14"/>
        <v>0.62380512928892229</v>
      </c>
      <c r="AW76" s="90">
        <f t="shared" si="15"/>
        <v>2.3775724226618687E-3</v>
      </c>
      <c r="AX76" s="89">
        <f t="shared" si="16"/>
        <v>0.62142755686626039</v>
      </c>
    </row>
    <row r="77" spans="2:50" x14ac:dyDescent="0.25">
      <c r="B77" s="56" t="s">
        <v>675</v>
      </c>
      <c r="C77" t="s">
        <v>939</v>
      </c>
      <c r="D77" t="s">
        <v>143</v>
      </c>
      <c r="E77" t="e" vm="289">
        <v>#VALUE!</v>
      </c>
      <c r="F77" s="56">
        <f t="shared" si="10"/>
        <v>5</v>
      </c>
      <c r="G77" t="str" cm="1">
        <f t="array" ref="G77">_FV(E77,"Abbreviation")</f>
        <v>HT</v>
      </c>
      <c r="H77" s="27" cm="1" vm="290">
        <f t="array" ref="H77">_FV(E77,"Population")</f>
        <v>11263077</v>
      </c>
      <c r="I77" s="27">
        <f>VLOOKUP(D77,Pop_Land!$B$2:$K$237,2,FALSE)</f>
        <v>11402528</v>
      </c>
      <c r="J77" s="82" cm="1" vm="291">
        <f t="array" ref="J77">IFERROR(_FV(E77,"Gross tertiary education enrollment (%)",TRUE),0.25)</f>
        <v>1.0534300000000002E-2</v>
      </c>
      <c r="K77" s="50">
        <f t="shared" si="13"/>
        <v>120117.65071040002</v>
      </c>
      <c r="L77" s="48">
        <f>VLOOKUP(D77,Pop_Land!$B$2:$K$237,7,FALSE)</f>
        <v>10640.926640926642</v>
      </c>
      <c r="M77" s="30" cm="1" vm="292">
        <f t="array" ref="M77">_FV(E77,"GDP")</f>
        <v>8498981820.87012</v>
      </c>
      <c r="N77" s="30">
        <f>IFERROR(VLOOKUP(D77,WorldBankGDP!$A$5:$G$271,7,FALSE),0)</f>
        <v>20944392615.080299</v>
      </c>
      <c r="O77" s="28">
        <f>IFERROR(VLOOKUP(D77,WorldBankGDP!$J$5:$O$200,6,FALSE),0)</f>
        <v>21017000000</v>
      </c>
      <c r="P77" s="28">
        <f t="shared" si="11"/>
        <v>2944897200.9314971</v>
      </c>
      <c r="Q77" s="44">
        <f>IFERROR(VLOOKUP(D77,'coal-proved-reserves'!$A$1:$D$88,4,FALSE),0)</f>
        <v>0</v>
      </c>
      <c r="R77" s="44">
        <f>IFERROR(VLOOKUP(D77,Oil!$B$3:$D$51,3,FALSE),0)</f>
        <v>0</v>
      </c>
      <c r="S77" s="50">
        <f>IFERROR(VLOOKUP(D77,Uranium!$B$2:$C$18,2,FALSE),0)</f>
        <v>0</v>
      </c>
      <c r="T77" s="57">
        <f>IFERROR(VLOOKUP(D77,'Nat Gas'!$C$2:$F$101,3,FALSE),0)</f>
        <v>0</v>
      </c>
      <c r="U77" s="27">
        <f>IFERROR(VLOOKUP(D77,Gold!$B$3:$J$126,6,FALSE),0)</f>
        <v>1.81</v>
      </c>
      <c r="V77" s="44">
        <f>IFERROR(VLOOKUP(D77,AgriLand!$D$2:$F$195,3,FALSE),0)</f>
        <v>4546739.018995842</v>
      </c>
      <c r="W77" s="48">
        <f t="shared" si="12"/>
        <v>2263454.0311972089</v>
      </c>
      <c r="X77" s="56">
        <f>IFERROR(VLOOKUP(D77,'Rare Earth'!$C$21:$D$29,2,FALSE),0)</f>
        <v>0</v>
      </c>
      <c r="Y77" s="56">
        <f>IFERROR(VLOOKUP(D77,'Rare Earth'!$H$21:$I$33,2,FALSE),0)</f>
        <v>0</v>
      </c>
      <c r="Z77" s="56">
        <f>IFERROR(VLOOKUP(D77,'Rare Earth'!$C$34:$E$47,3,FALSE),0)</f>
        <v>0</v>
      </c>
      <c r="AA77" s="56">
        <f>IFERROR(VLOOKUP(D77,'Rare Earth'!$C$3:$D$15,2,FALSE),0)</f>
        <v>0</v>
      </c>
      <c r="AB77" s="56">
        <f>IFERROR(VLOOKUP(D77,'Iron Ore'!$H$2:$L$17,4,FALSE),0)</f>
        <v>0</v>
      </c>
      <c r="AC77" s="56">
        <f>IFERROR(VLOOKUP(D77,Silver!$B$1:$C$12,2,FALSE),0)</f>
        <v>0</v>
      </c>
      <c r="AD77" s="56">
        <f>IFERROR(VLOOKUP(D77,'Rare Earth'!$C$50:$E$63,3,FALSE),0)</f>
        <v>0</v>
      </c>
      <c r="AE77" s="56">
        <f>IFERROR(VLOOKUP(D77,'Rare Earth'!$H$3:$J$15,3,FALSE),0)</f>
        <v>0</v>
      </c>
      <c r="AF77" s="30">
        <f>K77*LookUps!$G$18</f>
        <v>1501470633.8800004</v>
      </c>
      <c r="AG77" s="28">
        <f>V77*LookUps!$G$8</f>
        <v>11366847547.489605</v>
      </c>
      <c r="AH77" s="28">
        <f>W77*LookUps!$G$9</f>
        <v>30556629421.162319</v>
      </c>
      <c r="AI77" s="28">
        <f>Q77*LookUps!$G$3</f>
        <v>0</v>
      </c>
      <c r="AJ77" s="28">
        <f>R77*LookUps!$G$4</f>
        <v>0</v>
      </c>
      <c r="AK77" s="28">
        <f>S77*LookUps!$G$5*(32150.7/16)</f>
        <v>0</v>
      </c>
      <c r="AL77" s="60">
        <f>T77*1000000*LookUps!$G$6</f>
        <v>0</v>
      </c>
      <c r="AM77" s="60">
        <f>U77*LookUps!$J$7</f>
        <v>5557409248.5</v>
      </c>
      <c r="AN77" s="83">
        <f>X77*LookUps!$G$10</f>
        <v>0</v>
      </c>
      <c r="AO77" s="52">
        <f>Y77*LookUps!$G$11</f>
        <v>0</v>
      </c>
      <c r="AP77" s="30">
        <f>Z77*LookUps!$G$12*2009</f>
        <v>0</v>
      </c>
      <c r="AQ77" s="30">
        <f>AA77*LookUps!$G$13</f>
        <v>0</v>
      </c>
      <c r="AR77" s="30">
        <f>AB77*LookUps!$G$14</f>
        <v>0</v>
      </c>
      <c r="AS77" s="30">
        <f>AC77*LookUps!$G$15*32150.7</f>
        <v>0</v>
      </c>
      <c r="AT77" s="30">
        <f>AD77*LookUps!$G$16*1000</f>
        <v>0</v>
      </c>
      <c r="AU77" s="30">
        <f>AE77*LookUps!$G$17</f>
        <v>0</v>
      </c>
      <c r="AV77" s="89">
        <f t="shared" si="14"/>
        <v>4.8982356851031923E-2</v>
      </c>
      <c r="AW77" s="90">
        <f t="shared" si="15"/>
        <v>2.9448972009314973E-3</v>
      </c>
      <c r="AX77" s="89">
        <f t="shared" si="16"/>
        <v>4.6037459650100428E-2</v>
      </c>
    </row>
    <row r="78" spans="2:50" x14ac:dyDescent="0.25">
      <c r="B78" s="56" t="s">
        <v>675</v>
      </c>
      <c r="C78" t="s">
        <v>939</v>
      </c>
      <c r="D78" t="s">
        <v>108</v>
      </c>
      <c r="E78" t="e" vm="293">
        <v>#VALUE!</v>
      </c>
      <c r="F78" s="56">
        <f t="shared" si="10"/>
        <v>5</v>
      </c>
      <c r="G78" t="str" cm="1">
        <f t="array" ref="G78">_FV(E78,"Abbreviation")</f>
        <v>HN</v>
      </c>
      <c r="H78" s="27" cm="1" vm="294">
        <f t="array" ref="H78">_FV(E78,"Population")</f>
        <v>9746117</v>
      </c>
      <c r="I78" s="27">
        <f>VLOOKUP(D78,Pop_Land!$B$2:$K$237,2,FALSE)</f>
        <v>9904607</v>
      </c>
      <c r="J78" s="82" cm="1" vm="295">
        <f t="array" ref="J78">IFERROR(_FV(E78,"Gross tertiary education enrollment (%)",TRUE),0.25)</f>
        <v>0.26164219999999999</v>
      </c>
      <c r="K78" s="50">
        <f t="shared" si="13"/>
        <v>2591463.1656153998</v>
      </c>
      <c r="L78" s="48">
        <f>VLOOKUP(D78,Pop_Land!$B$2:$K$237,7,FALSE)</f>
        <v>43200.772200772204</v>
      </c>
      <c r="M78" s="30" cm="1" vm="296">
        <f t="array" ref="M78">_FV(E78,"GDP")</f>
        <v>25095395475.039299</v>
      </c>
      <c r="N78" s="30">
        <f>IFERROR(VLOOKUP(D78,WorldBankGDP!$A$5:$G$271,7,FALSE),0)</f>
        <v>28488668301.640099</v>
      </c>
      <c r="O78" s="28">
        <f>IFERROR(VLOOKUP(D78,WorldBankGDP!$J$5:$O$200,6,FALSE),0)</f>
        <v>28221000000</v>
      </c>
      <c r="P78" s="28">
        <f t="shared" si="11"/>
        <v>11607247792.092552</v>
      </c>
      <c r="Q78" s="44">
        <f>IFERROR(VLOOKUP(D78,'coal-proved-reserves'!$A$1:$D$88,4,FALSE),0)</f>
        <v>0</v>
      </c>
      <c r="R78" s="44">
        <f>IFERROR(VLOOKUP(D78,Oil!$B$3:$D$51,3,FALSE),0)</f>
        <v>0</v>
      </c>
      <c r="S78" s="50">
        <f>IFERROR(VLOOKUP(D78,Uranium!$B$2:$C$18,2,FALSE),0)</f>
        <v>0</v>
      </c>
      <c r="T78" s="57">
        <f>IFERROR(VLOOKUP(D78,'Nat Gas'!$C$2:$F$101,3,FALSE),0)</f>
        <v>0</v>
      </c>
      <c r="U78" s="27">
        <f>IFERROR(VLOOKUP(D78,Gold!$B$3:$J$126,6,FALSE),0)</f>
        <v>0.69</v>
      </c>
      <c r="V78" s="44">
        <f>IFERROR(VLOOKUP(D78,AgriLand!$D$2:$F$195,3,FALSE),0)</f>
        <v>8292856.6020380687</v>
      </c>
      <c r="W78" s="48">
        <f t="shared" si="12"/>
        <v>19355637.606456142</v>
      </c>
      <c r="X78" s="56">
        <f>IFERROR(VLOOKUP(D78,'Rare Earth'!$C$21:$D$29,2,FALSE),0)</f>
        <v>0</v>
      </c>
      <c r="Y78" s="56">
        <f>IFERROR(VLOOKUP(D78,'Rare Earth'!$H$21:$I$33,2,FALSE),0)</f>
        <v>0</v>
      </c>
      <c r="Z78" s="56">
        <f>IFERROR(VLOOKUP(D78,'Rare Earth'!$C$34:$E$47,3,FALSE),0)</f>
        <v>0</v>
      </c>
      <c r="AA78" s="56">
        <f>IFERROR(VLOOKUP(D78,'Rare Earth'!$C$3:$D$15,2,FALSE),0)</f>
        <v>0</v>
      </c>
      <c r="AB78" s="56">
        <f>IFERROR(VLOOKUP(D78,'Iron Ore'!$H$2:$L$17,4,FALSE),0)</f>
        <v>0</v>
      </c>
      <c r="AC78" s="56">
        <f>IFERROR(VLOOKUP(D78,Silver!$B$1:$C$12,2,FALSE),0)</f>
        <v>0</v>
      </c>
      <c r="AD78" s="56">
        <f>IFERROR(VLOOKUP(D78,'Rare Earth'!$C$50:$E$63,3,FALSE),0)</f>
        <v>0</v>
      </c>
      <c r="AE78" s="56">
        <f>IFERROR(VLOOKUP(D78,'Rare Earth'!$H$3:$J$15,3,FALSE),0)</f>
        <v>0</v>
      </c>
      <c r="AF78" s="30">
        <f>K78*LookUps!$G$18</f>
        <v>32393289570.192497</v>
      </c>
      <c r="AG78" s="28">
        <f>V78*LookUps!$G$8</f>
        <v>20732141505.095173</v>
      </c>
      <c r="AH78" s="28">
        <f>W78*LookUps!$G$9</f>
        <v>261301107687.15793</v>
      </c>
      <c r="AI78" s="28">
        <f>Q78*LookUps!$G$3</f>
        <v>0</v>
      </c>
      <c r="AJ78" s="28">
        <f>R78*LookUps!$G$4</f>
        <v>0</v>
      </c>
      <c r="AK78" s="28">
        <f>S78*LookUps!$G$5*(32150.7/16)</f>
        <v>0</v>
      </c>
      <c r="AL78" s="60">
        <f>T78*1000000*LookUps!$G$6</f>
        <v>0</v>
      </c>
      <c r="AM78" s="60">
        <f>U78*LookUps!$J$7</f>
        <v>2118570376.4999998</v>
      </c>
      <c r="AN78" s="83">
        <f>X78*LookUps!$G$10</f>
        <v>0</v>
      </c>
      <c r="AO78" s="52">
        <f>Y78*LookUps!$G$11</f>
        <v>0</v>
      </c>
      <c r="AP78" s="30">
        <f>Z78*LookUps!$G$12*2009</f>
        <v>0</v>
      </c>
      <c r="AQ78" s="30">
        <f>AA78*LookUps!$G$13</f>
        <v>0</v>
      </c>
      <c r="AR78" s="30">
        <f>AB78*LookUps!$G$14</f>
        <v>0</v>
      </c>
      <c r="AS78" s="30">
        <f>AC78*LookUps!$G$15*32150.7</f>
        <v>0</v>
      </c>
      <c r="AT78" s="30">
        <f>AD78*LookUps!$G$16*1000</f>
        <v>0</v>
      </c>
      <c r="AU78" s="30">
        <f>AE78*LookUps!$G$17</f>
        <v>0</v>
      </c>
      <c r="AV78" s="89">
        <f t="shared" si="14"/>
        <v>0.31654510913894562</v>
      </c>
      <c r="AW78" s="90">
        <f t="shared" si="15"/>
        <v>1.1607247792092552E-2</v>
      </c>
      <c r="AX78" s="89">
        <f t="shared" si="16"/>
        <v>0.30493786134685308</v>
      </c>
    </row>
    <row r="79" spans="2:50" x14ac:dyDescent="0.25">
      <c r="B79" s="56" t="s">
        <v>754</v>
      </c>
      <c r="C79" t="s">
        <v>671</v>
      </c>
      <c r="D79" t="s">
        <v>37</v>
      </c>
      <c r="E79" t="e" vm="297">
        <v>#VALUE!</v>
      </c>
      <c r="F79" s="56">
        <f t="shared" si="10"/>
        <v>0</v>
      </c>
      <c r="G79" t="str" cm="1">
        <f t="array" ref="G79">_FV(E79,"Abbreviation")</f>
        <v>HK</v>
      </c>
      <c r="H79" s="27" cm="1" vm="298">
        <f t="array" ref="H79">_FV(E79,"Population")</f>
        <v>7507400</v>
      </c>
      <c r="I79" s="27">
        <f>VLOOKUP(D79,Pop_Land!$B$2:$K$237,2,FALSE)</f>
        <v>7496981</v>
      </c>
      <c r="J79" s="82" cm="1" vm="299">
        <f t="array" ref="J79">IFERROR(_FV(E79,"Gross tertiary education enrollment (%)",TRUE),0.25)</f>
        <v>0.76922230000000003</v>
      </c>
      <c r="K79" s="50">
        <f t="shared" si="13"/>
        <v>5766844.9678763002</v>
      </c>
      <c r="L79" s="48">
        <f>VLOOKUP(D79,Pop_Land!$B$2:$K$237,7,FALSE)</f>
        <v>405.40540540540542</v>
      </c>
      <c r="M79" s="30" cm="1" vm="300">
        <f t="array" ref="M79">_FV(E79,"GDP")</f>
        <v>366029556273.05103</v>
      </c>
      <c r="N79" s="30">
        <f>IFERROR(VLOOKUP(D79,WorldBankGDP!$A$5:$G$271,7,FALSE),0)</f>
        <v>368139247671.487</v>
      </c>
      <c r="O79" s="28">
        <f>IFERROR(VLOOKUP(D79,WorldBankGDP!$J$5:$O$200,6,FALSE),0)</f>
        <v>368137000000</v>
      </c>
      <c r="P79" s="28">
        <f t="shared" si="11"/>
        <v>2685000000000</v>
      </c>
      <c r="Q79" s="44">
        <f>IFERROR(VLOOKUP(D79,'coal-proved-reserves'!$A$1:$D$88,4,FALSE),0)</f>
        <v>0</v>
      </c>
      <c r="R79" s="44">
        <f>IFERROR(VLOOKUP(D79,Oil!$B$3:$D$51,3,FALSE),0)</f>
        <v>0</v>
      </c>
      <c r="S79" s="50">
        <f>IFERROR(VLOOKUP(D79,Uranium!$B$2:$C$18,2,FALSE),0)</f>
        <v>0</v>
      </c>
      <c r="T79" s="57">
        <f>IFERROR(VLOOKUP(D79,'Nat Gas'!$C$2:$F$101,3,FALSE),0)</f>
        <v>0</v>
      </c>
      <c r="U79" s="27">
        <f>IFERROR(VLOOKUP(D79,Gold!$B$3:$J$126,6,FALSE),0)</f>
        <v>2.08</v>
      </c>
      <c r="V79" s="44">
        <f>IFERROR(VLOOKUP(D79,AgriLand!$D$2:$F$195,3,FALSE),0)</f>
        <v>12355.269073358268</v>
      </c>
      <c r="W79" s="48">
        <f t="shared" si="12"/>
        <v>247104.1903861012</v>
      </c>
      <c r="X79" s="56">
        <f>IFERROR(VLOOKUP(D79,'Rare Earth'!$C$21:$D$29,2,FALSE),0)</f>
        <v>0</v>
      </c>
      <c r="Y79" s="56">
        <f>IFERROR(VLOOKUP(D79,'Rare Earth'!$H$21:$I$33,2,FALSE),0)</f>
        <v>0</v>
      </c>
      <c r="Z79" s="56">
        <f>IFERROR(VLOOKUP(D79,'Rare Earth'!$C$34:$E$47,3,FALSE),0)</f>
        <v>0</v>
      </c>
      <c r="AA79" s="56">
        <f>IFERROR(VLOOKUP(D79,'Rare Earth'!$C$3:$D$15,2,FALSE),0)</f>
        <v>0</v>
      </c>
      <c r="AB79" s="56">
        <f>IFERROR(VLOOKUP(D79,'Iron Ore'!$H$2:$L$17,4,FALSE),0)</f>
        <v>0</v>
      </c>
      <c r="AC79" s="56">
        <f>IFERROR(VLOOKUP(D79,Silver!$B$1:$C$12,2,FALSE),0)</f>
        <v>0</v>
      </c>
      <c r="AD79" s="56">
        <f>IFERROR(VLOOKUP(D79,'Rare Earth'!$C$50:$E$63,3,FALSE),0)</f>
        <v>0</v>
      </c>
      <c r="AE79" s="56">
        <f>IFERROR(VLOOKUP(D79,'Rare Earth'!$H$3:$J$15,3,FALSE),0)</f>
        <v>0</v>
      </c>
      <c r="AF79" s="30">
        <f>K79*LookUps!$G$18</f>
        <v>72085562098.453751</v>
      </c>
      <c r="AG79" s="28">
        <f>V79*LookUps!$G$8</f>
        <v>30888172.683395669</v>
      </c>
      <c r="AH79" s="28">
        <f>W79*LookUps!$G$9</f>
        <v>3335906570.2123661</v>
      </c>
      <c r="AI79" s="28">
        <f>Q79*LookUps!$G$3</f>
        <v>0</v>
      </c>
      <c r="AJ79" s="28">
        <f>R79*LookUps!$G$4</f>
        <v>0</v>
      </c>
      <c r="AK79" s="28">
        <f>S79*LookUps!$G$5*(32150.7/16)</f>
        <v>0</v>
      </c>
      <c r="AL79" s="60">
        <f>T79*1000000*LookUps!$G$6</f>
        <v>0</v>
      </c>
      <c r="AM79" s="60">
        <f>U79*LookUps!$J$7</f>
        <v>6386415048</v>
      </c>
      <c r="AN79" s="83">
        <f>X79*LookUps!$G$10</f>
        <v>0</v>
      </c>
      <c r="AO79" s="52">
        <f>Y79*LookUps!$G$11</f>
        <v>0</v>
      </c>
      <c r="AP79" s="30">
        <f>Z79*LookUps!$G$12*2009</f>
        <v>0</v>
      </c>
      <c r="AQ79" s="30">
        <f>AA79*LookUps!$G$13</f>
        <v>0</v>
      </c>
      <c r="AR79" s="30">
        <f>AB79*LookUps!$G$14</f>
        <v>0</v>
      </c>
      <c r="AS79" s="30">
        <f>AC79*LookUps!$G$15*32150.7</f>
        <v>0</v>
      </c>
      <c r="AT79" s="30">
        <f>AD79*LookUps!$G$16*1000</f>
        <v>0</v>
      </c>
      <c r="AU79" s="30">
        <f>AE79*LookUps!$G$17</f>
        <v>0</v>
      </c>
      <c r="AV79" s="89">
        <f t="shared" si="14"/>
        <v>8.1838771889349515E-2</v>
      </c>
      <c r="AW79" s="90">
        <f t="shared" si="15"/>
        <v>2.6850000000000001</v>
      </c>
      <c r="AX79" s="89">
        <f t="shared" si="16"/>
        <v>-2.6031612281106504</v>
      </c>
    </row>
    <row r="80" spans="2:50" x14ac:dyDescent="0.25">
      <c r="B80" s="56" t="s">
        <v>756</v>
      </c>
      <c r="C80" t="s">
        <v>672</v>
      </c>
      <c r="D80" t="s">
        <v>59</v>
      </c>
      <c r="E80" t="e" vm="301">
        <v>#VALUE!</v>
      </c>
      <c r="F80" s="56">
        <f t="shared" si="10"/>
        <v>2</v>
      </c>
      <c r="G80" t="str" cm="1">
        <f t="array" ref="G80">_FV(E80,"Abbreviation")</f>
        <v>HU</v>
      </c>
      <c r="H80" s="27" cm="1" vm="302">
        <f t="array" ref="H80">_FV(E80,"Population")</f>
        <v>9769949</v>
      </c>
      <c r="I80" s="27">
        <f>VLOOKUP(D80,Pop_Land!$B$2:$K$237,2,FALSE)</f>
        <v>9660351</v>
      </c>
      <c r="J80" s="82" cm="1" vm="303">
        <f t="array" ref="J80">IFERROR(_FV(E80,"Gross tertiary education enrollment (%)",TRUE),0.25)</f>
        <v>0.48500379999999998</v>
      </c>
      <c r="K80" s="50">
        <f t="shared" si="13"/>
        <v>4685306.9443338001</v>
      </c>
      <c r="L80" s="48">
        <f>VLOOKUP(D80,Pop_Land!$B$2:$K$237,7,FALSE)</f>
        <v>34953.667953667958</v>
      </c>
      <c r="M80" s="30" cm="1" vm="304">
        <f t="array" ref="M80">_FV(E80,"GDP")</f>
        <v>160967157503.612</v>
      </c>
      <c r="N80" s="30">
        <f>IFERROR(VLOOKUP(D80,WorldBankGDP!$A$5:$G$271,7,FALSE),0)</f>
        <v>182280517581.21201</v>
      </c>
      <c r="O80" s="28">
        <f>IFERROR(VLOOKUP(D80,WorldBankGDP!$J$5:$O$200,6,FALSE),0)</f>
        <v>184577000000</v>
      </c>
      <c r="P80" s="28">
        <f t="shared" si="11"/>
        <v>350000000000</v>
      </c>
      <c r="Q80" s="44">
        <f>IFERROR(VLOOKUP(D80,'coal-proved-reserves'!$A$1:$D$88,4,FALSE),0)</f>
        <v>2909000000</v>
      </c>
      <c r="R80" s="44">
        <f>IFERROR(VLOOKUP(D80,Oil!$B$3:$D$51,3,FALSE),0)</f>
        <v>0</v>
      </c>
      <c r="S80" s="50">
        <f>IFERROR(VLOOKUP(D80,Uranium!$B$2:$C$18,2,FALSE),0)</f>
        <v>0</v>
      </c>
      <c r="T80" s="57">
        <f>IFERROR(VLOOKUP(D80,'Nat Gas'!$C$2:$F$101,3,FALSE),0)</f>
        <v>0.30399999999999999</v>
      </c>
      <c r="U80" s="27">
        <f>IFERROR(VLOOKUP(D80,Gold!$B$3:$J$126,6,FALSE),0)</f>
        <v>94.49</v>
      </c>
      <c r="V80" s="44">
        <f>IFERROR(VLOOKUP(D80,AgriLand!$D$2:$F$195,3,FALSE),0)</f>
        <v>13086701.002501078</v>
      </c>
      <c r="W80" s="48">
        <f t="shared" si="12"/>
        <v>9283646.4878464155</v>
      </c>
      <c r="X80" s="56">
        <f>IFERROR(VLOOKUP(D80,'Rare Earth'!$C$21:$D$29,2,FALSE),0)</f>
        <v>0</v>
      </c>
      <c r="Y80" s="56">
        <f>IFERROR(VLOOKUP(D80,'Rare Earth'!$H$21:$I$33,2,FALSE),0)</f>
        <v>0</v>
      </c>
      <c r="Z80" s="56">
        <f>IFERROR(VLOOKUP(D80,'Rare Earth'!$C$34:$E$47,3,FALSE),0)</f>
        <v>0</v>
      </c>
      <c r="AA80" s="56">
        <f>IFERROR(VLOOKUP(D80,'Rare Earth'!$C$3:$D$15,2,FALSE),0)</f>
        <v>0</v>
      </c>
      <c r="AB80" s="56">
        <f>IFERROR(VLOOKUP(D80,'Iron Ore'!$H$2:$L$17,4,FALSE),0)</f>
        <v>0</v>
      </c>
      <c r="AC80" s="56">
        <f>IFERROR(VLOOKUP(D80,Silver!$B$1:$C$12,2,FALSE),0)</f>
        <v>0</v>
      </c>
      <c r="AD80" s="56">
        <f>IFERROR(VLOOKUP(D80,'Rare Earth'!$C$50:$E$63,3,FALSE),0)</f>
        <v>0</v>
      </c>
      <c r="AE80" s="56">
        <f>IFERROR(VLOOKUP(D80,'Rare Earth'!$H$3:$J$15,3,FALSE),0)</f>
        <v>0</v>
      </c>
      <c r="AF80" s="30">
        <f>K80*LookUps!$G$18</f>
        <v>58566336804.172501</v>
      </c>
      <c r="AG80" s="28">
        <f>V80*LookUps!$G$8</f>
        <v>32716752506.252693</v>
      </c>
      <c r="AH80" s="28">
        <f>W80*LookUps!$G$9</f>
        <v>125329227585.92661</v>
      </c>
      <c r="AI80" s="28">
        <f>Q80*LookUps!$G$3</f>
        <v>436350000000</v>
      </c>
      <c r="AJ80" s="28">
        <f>R80*LookUps!$G$4</f>
        <v>0</v>
      </c>
      <c r="AK80" s="28">
        <f>S80*LookUps!$G$5*(32150.7/16)</f>
        <v>0</v>
      </c>
      <c r="AL80" s="60">
        <f>T80*1000000*LookUps!$G$6</f>
        <v>3648000000</v>
      </c>
      <c r="AM80" s="60">
        <f>U80*LookUps!$J$7</f>
        <v>290121325906.5</v>
      </c>
      <c r="AN80" s="83">
        <f>X80*LookUps!$G$10</f>
        <v>0</v>
      </c>
      <c r="AO80" s="52">
        <f>Y80*LookUps!$G$11</f>
        <v>0</v>
      </c>
      <c r="AP80" s="30">
        <f>Z80*LookUps!$G$12*2009</f>
        <v>0</v>
      </c>
      <c r="AQ80" s="30">
        <f>AA80*LookUps!$G$13</f>
        <v>0</v>
      </c>
      <c r="AR80" s="30">
        <f>AB80*LookUps!$G$14</f>
        <v>0</v>
      </c>
      <c r="AS80" s="30">
        <f>AC80*LookUps!$G$15*32150.7</f>
        <v>0</v>
      </c>
      <c r="AT80" s="30">
        <f>AD80*LookUps!$G$16*1000</f>
        <v>0</v>
      </c>
      <c r="AU80" s="30">
        <f>AE80*LookUps!$G$17</f>
        <v>0</v>
      </c>
      <c r="AV80" s="89">
        <f t="shared" si="14"/>
        <v>0.94673164280285182</v>
      </c>
      <c r="AW80" s="90">
        <f t="shared" si="15"/>
        <v>0.35</v>
      </c>
      <c r="AX80" s="89">
        <f t="shared" si="16"/>
        <v>0.59673164280285185</v>
      </c>
    </row>
    <row r="81" spans="2:50" x14ac:dyDescent="0.25">
      <c r="B81" s="56" t="s">
        <v>756</v>
      </c>
      <c r="C81" t="s">
        <v>672</v>
      </c>
      <c r="D81" t="s">
        <v>107</v>
      </c>
      <c r="E81" t="e" vm="305">
        <v>#VALUE!</v>
      </c>
      <c r="F81" s="56">
        <f t="shared" si="10"/>
        <v>2</v>
      </c>
      <c r="G81" t="str" cm="1">
        <f t="array" ref="G81">_FV(E81,"Abbreviation")</f>
        <v>IS</v>
      </c>
      <c r="H81" s="27" cm="1" vm="306">
        <f t="array" ref="H81">_FV(E81,"Population")</f>
        <v>361313</v>
      </c>
      <c r="I81" s="27">
        <f>VLOOKUP(D81,Pop_Land!$B$2:$K$237,2,FALSE)</f>
        <v>341243</v>
      </c>
      <c r="J81" s="82" cm="1" vm="307">
        <f t="array" ref="J81">IFERROR(_FV(E81,"Gross tertiary education enrollment (%)",TRUE),0.25)</f>
        <v>0.71845009999999998</v>
      </c>
      <c r="K81" s="50">
        <f t="shared" si="13"/>
        <v>245166.06747429998</v>
      </c>
      <c r="L81" s="48">
        <f>VLOOKUP(D81,Pop_Land!$B$2:$K$237,7,FALSE)</f>
        <v>38706.563706563706</v>
      </c>
      <c r="M81" s="30" cm="1" vm="308">
        <f t="array" ref="M81">_FV(E81,"GDP")</f>
        <v>24188035738.784599</v>
      </c>
      <c r="N81" s="30">
        <f>IFERROR(VLOOKUP(D81,WorldBankGDP!$A$5:$G$271,7,FALSE),0)</f>
        <v>25458933915.874199</v>
      </c>
      <c r="O81" s="28">
        <f>IFERROR(VLOOKUP(D81,WorldBankGDP!$J$5:$O$200,6,FALSE),0)</f>
        <v>25459000000</v>
      </c>
      <c r="P81" s="28">
        <f t="shared" si="11"/>
        <v>9397051884.5178165</v>
      </c>
      <c r="Q81" s="44">
        <f>IFERROR(VLOOKUP(D81,'coal-proved-reserves'!$A$1:$D$88,4,FALSE),0)</f>
        <v>0</v>
      </c>
      <c r="R81" s="44">
        <f>IFERROR(VLOOKUP(D81,Oil!$B$3:$D$51,3,FALSE),0)</f>
        <v>0</v>
      </c>
      <c r="S81" s="50">
        <f>IFERROR(VLOOKUP(D81,Uranium!$B$2:$C$18,2,FALSE),0)</f>
        <v>0</v>
      </c>
      <c r="T81" s="57">
        <f>IFERROR(VLOOKUP(D81,'Nat Gas'!$C$2:$F$101,3,FALSE),0)</f>
        <v>0</v>
      </c>
      <c r="U81" s="27">
        <f>IFERROR(VLOOKUP(D81,Gold!$B$3:$J$126,6,FALSE),0)</f>
        <v>1.98</v>
      </c>
      <c r="V81" s="44">
        <f>IFERROR(VLOOKUP(D81,AgriLand!$D$2:$F$195,3,FALSE),0)</f>
        <v>4625812.7410653345</v>
      </c>
      <c r="W81" s="48">
        <f t="shared" si="12"/>
        <v>20146388.031135436</v>
      </c>
      <c r="X81" s="56">
        <f>IFERROR(VLOOKUP(D81,'Rare Earth'!$C$21:$D$29,2,FALSE),0)</f>
        <v>0</v>
      </c>
      <c r="Y81" s="56">
        <f>IFERROR(VLOOKUP(D81,'Rare Earth'!$H$21:$I$33,2,FALSE),0)</f>
        <v>0</v>
      </c>
      <c r="Z81" s="56">
        <f>IFERROR(VLOOKUP(D81,'Rare Earth'!$C$34:$E$47,3,FALSE),0)</f>
        <v>0</v>
      </c>
      <c r="AA81" s="56">
        <f>IFERROR(VLOOKUP(D81,'Rare Earth'!$C$3:$D$15,2,FALSE),0)</f>
        <v>0</v>
      </c>
      <c r="AB81" s="56">
        <f>IFERROR(VLOOKUP(D81,'Iron Ore'!$H$2:$L$17,4,FALSE),0)</f>
        <v>0</v>
      </c>
      <c r="AC81" s="56">
        <f>IFERROR(VLOOKUP(D81,Silver!$B$1:$C$12,2,FALSE),0)</f>
        <v>0</v>
      </c>
      <c r="AD81" s="56">
        <f>IFERROR(VLOOKUP(D81,'Rare Earth'!$C$50:$E$63,3,FALSE),0)</f>
        <v>0</v>
      </c>
      <c r="AE81" s="56">
        <f>IFERROR(VLOOKUP(D81,'Rare Earth'!$H$3:$J$15,3,FALSE),0)</f>
        <v>0</v>
      </c>
      <c r="AF81" s="30">
        <f>K81*LookUps!$G$18</f>
        <v>3064575843.4287496</v>
      </c>
      <c r="AG81" s="28">
        <f>V81*LookUps!$G$8</f>
        <v>11564531852.663336</v>
      </c>
      <c r="AH81" s="28">
        <f>W81*LookUps!$G$9</f>
        <v>271976238420.3284</v>
      </c>
      <c r="AI81" s="28">
        <f>Q81*LookUps!$G$3</f>
        <v>0</v>
      </c>
      <c r="AJ81" s="28">
        <f>R81*LookUps!$G$4</f>
        <v>0</v>
      </c>
      <c r="AK81" s="28">
        <f>S81*LookUps!$G$5*(32150.7/16)</f>
        <v>0</v>
      </c>
      <c r="AL81" s="60">
        <f>T81*1000000*LookUps!$G$6</f>
        <v>0</v>
      </c>
      <c r="AM81" s="60">
        <f>U81*LookUps!$J$7</f>
        <v>6079375863</v>
      </c>
      <c r="AN81" s="83">
        <f>X81*LookUps!$G$10</f>
        <v>0</v>
      </c>
      <c r="AO81" s="52">
        <f>Y81*LookUps!$G$11</f>
        <v>0</v>
      </c>
      <c r="AP81" s="30">
        <f>Z81*LookUps!$G$12*2009</f>
        <v>0</v>
      </c>
      <c r="AQ81" s="30">
        <f>AA81*LookUps!$G$13</f>
        <v>0</v>
      </c>
      <c r="AR81" s="30">
        <f>AB81*LookUps!$G$14</f>
        <v>0</v>
      </c>
      <c r="AS81" s="30">
        <f>AC81*LookUps!$G$15*32150.7</f>
        <v>0</v>
      </c>
      <c r="AT81" s="30">
        <f>AD81*LookUps!$G$16*1000</f>
        <v>0</v>
      </c>
      <c r="AU81" s="30">
        <f>AE81*LookUps!$G$17</f>
        <v>0</v>
      </c>
      <c r="AV81" s="89">
        <f t="shared" si="14"/>
        <v>0.29268472197942047</v>
      </c>
      <c r="AW81" s="90">
        <f t="shared" si="15"/>
        <v>9.3970518845178166E-3</v>
      </c>
      <c r="AX81" s="89">
        <f t="shared" si="16"/>
        <v>0.28328767009490263</v>
      </c>
    </row>
    <row r="82" spans="2:50" x14ac:dyDescent="0.25">
      <c r="B82" s="56" t="s">
        <v>757</v>
      </c>
      <c r="C82" t="s">
        <v>671</v>
      </c>
      <c r="D82" t="s">
        <v>9</v>
      </c>
      <c r="E82" t="e" vm="309">
        <v>#VALUE!</v>
      </c>
      <c r="F82" s="56">
        <f t="shared" si="10"/>
        <v>4</v>
      </c>
      <c r="G82" t="str" cm="1">
        <f t="array" ref="G82">_FV(E82,"Abbreviation")</f>
        <v>IN</v>
      </c>
      <c r="H82" s="27" cm="1" vm="310">
        <f t="array" ref="H82">_FV(E82,"Population")</f>
        <v>1366417754</v>
      </c>
      <c r="I82" s="27">
        <f>VLOOKUP(D82,Pop_Land!$B$2:$K$237,2,FALSE)</f>
        <v>1411664555</v>
      </c>
      <c r="J82" s="82" cm="1" vm="311">
        <f t="array" ref="J82">IFERROR(_FV(E82,"Gross tertiary education enrollment (%)",TRUE),0.25)</f>
        <v>0.28060550000000001</v>
      </c>
      <c r="K82" s="50">
        <f t="shared" si="13"/>
        <v>396120838.2880525</v>
      </c>
      <c r="L82" s="48">
        <f>VLOOKUP(D82,Pop_Land!$B$2:$K$237,7,FALSE)</f>
        <v>1147949.8069498071</v>
      </c>
      <c r="M82" s="30" cm="1" vm="312">
        <f t="array" ref="M82">_FV(E82,"GDP")</f>
        <v>2611000000000.0098</v>
      </c>
      <c r="N82" s="30">
        <f>IFERROR(VLOOKUP(D82,WorldBankGDP!$A$5:$G$271,7,FALSE),0)</f>
        <v>3173397590816.9102</v>
      </c>
      <c r="O82" s="28">
        <f>IFERROR(VLOOKUP(D82,WorldBankGDP!$J$5:$O$200,6,FALSE),0)</f>
        <v>3177920000000</v>
      </c>
      <c r="P82" s="28">
        <f t="shared" si="11"/>
        <v>7136000000000</v>
      </c>
      <c r="Q82" s="44">
        <f>IFERROR(VLOOKUP(D82,'coal-proved-reserves'!$A$1:$D$88,4,FALSE),0)</f>
        <v>111052000000</v>
      </c>
      <c r="R82" s="44">
        <f>IFERROR(VLOOKUP(D82,Oil!$B$3:$D$51,3,FALSE),0)</f>
        <v>4429341737.7977304</v>
      </c>
      <c r="S82" s="50">
        <f>IFERROR(VLOOKUP(D82,Uranium!$B$2:$C$18,2,FALSE),0)</f>
        <v>0</v>
      </c>
      <c r="T82" s="57">
        <f>IFERROR(VLOOKUP(D82,'Nat Gas'!$C$2:$F$101,3,FALSE),0)</f>
        <v>50.398000000000003</v>
      </c>
      <c r="U82" s="27">
        <f>IFERROR(VLOOKUP(D82,Gold!$B$3:$J$126,6,FALSE),0)</f>
        <v>768.8</v>
      </c>
      <c r="V82" s="44">
        <f>IFERROR(VLOOKUP(D82,AgriLand!$D$2:$F$195,3,FALSE),0)</f>
        <v>443984123.0973146</v>
      </c>
      <c r="W82" s="48">
        <f t="shared" si="12"/>
        <v>290703753.35056192</v>
      </c>
      <c r="X82" s="56">
        <f>IFERROR(VLOOKUP(D82,'Rare Earth'!$C$21:$D$29,2,FALSE),0)</f>
        <v>0</v>
      </c>
      <c r="Y82" s="56">
        <f>IFERROR(VLOOKUP(D82,'Rare Earth'!$H$21:$I$33,2,FALSE),0)</f>
        <v>0</v>
      </c>
      <c r="Z82" s="56">
        <f>IFERROR(VLOOKUP(D82,'Rare Earth'!$C$34:$E$47,3,FALSE),0)</f>
        <v>0</v>
      </c>
      <c r="AA82" s="56">
        <f>IFERROR(VLOOKUP(D82,'Rare Earth'!$C$3:$D$15,2,FALSE),0)</f>
        <v>0</v>
      </c>
      <c r="AB82" s="56">
        <f>IFERROR(VLOOKUP(D82,'Iron Ore'!$H$2:$L$17,4,FALSE),0)</f>
        <v>5500000000</v>
      </c>
      <c r="AC82" s="56">
        <f>IFERROR(VLOOKUP(D82,Silver!$B$1:$C$12,2,FALSE),0)</f>
        <v>0</v>
      </c>
      <c r="AD82" s="56">
        <f>IFERROR(VLOOKUP(D82,'Rare Earth'!$C$50:$E$63,3,FALSE),0)</f>
        <v>85000000</v>
      </c>
      <c r="AE82" s="56">
        <f>IFERROR(VLOOKUP(D82,'Rare Earth'!$H$3:$J$15,3,FALSE),0)</f>
        <v>7500000</v>
      </c>
      <c r="AF82" s="30">
        <f>K82*LookUps!$G$18</f>
        <v>4951510478600.6563</v>
      </c>
      <c r="AG82" s="28">
        <f>V82*LookUps!$G$8</f>
        <v>1109960307743.2864</v>
      </c>
      <c r="AH82" s="28">
        <f>W82*LookUps!$G$9</f>
        <v>3924500670232.5859</v>
      </c>
      <c r="AI82" s="28">
        <f>Q82*LookUps!$G$3</f>
        <v>16657800000000</v>
      </c>
      <c r="AJ82" s="28">
        <f>R82*LookUps!$G$4</f>
        <v>442934173779.77307</v>
      </c>
      <c r="AK82" s="28">
        <f>S82*LookUps!$G$5*(32150.7/16)</f>
        <v>0</v>
      </c>
      <c r="AL82" s="60">
        <f>T82*1000000*LookUps!$G$6</f>
        <v>604776000000</v>
      </c>
      <c r="AM82" s="60">
        <f>U82*LookUps!$J$7</f>
        <v>2360517254280</v>
      </c>
      <c r="AN82" s="83">
        <f>X82*LookUps!$G$10</f>
        <v>0</v>
      </c>
      <c r="AO82" s="52">
        <f>Y82*LookUps!$G$11</f>
        <v>0</v>
      </c>
      <c r="AP82" s="30">
        <f>Z82*LookUps!$G$12*2009</f>
        <v>0</v>
      </c>
      <c r="AQ82" s="30">
        <f>AA82*LookUps!$G$13</f>
        <v>0</v>
      </c>
      <c r="AR82" s="30">
        <f>AB82*LookUps!$G$14</f>
        <v>550000000000</v>
      </c>
      <c r="AS82" s="30">
        <f>AC82*LookUps!$G$15*32150.7</f>
        <v>0</v>
      </c>
      <c r="AT82" s="30">
        <f>AD82*LookUps!$G$16*1000</f>
        <v>1275000000000</v>
      </c>
      <c r="AU82" s="30">
        <f>AE82*LookUps!$G$17</f>
        <v>22500000000</v>
      </c>
      <c r="AV82" s="89">
        <f t="shared" si="14"/>
        <v>31.899498884636301</v>
      </c>
      <c r="AW82" s="90">
        <f t="shared" si="15"/>
        <v>7.1360000000000001</v>
      </c>
      <c r="AX82" s="89">
        <f t="shared" si="16"/>
        <v>24.763498884636302</v>
      </c>
    </row>
    <row r="83" spans="2:50" x14ac:dyDescent="0.25">
      <c r="B83" s="56" t="s">
        <v>754</v>
      </c>
      <c r="C83" t="s">
        <v>675</v>
      </c>
      <c r="D83" t="s">
        <v>20</v>
      </c>
      <c r="E83" t="e" vm="313">
        <v>#VALUE!</v>
      </c>
      <c r="F83" s="56">
        <f t="shared" si="10"/>
        <v>0</v>
      </c>
      <c r="G83" t="str" cm="1">
        <f t="array" ref="G83">_FV(E83,"Abbreviation")</f>
        <v>ID</v>
      </c>
      <c r="H83" s="27" cm="1" vm="314">
        <f t="array" ref="H83">_FV(E83,"Population")</f>
        <v>270203917</v>
      </c>
      <c r="I83" s="27">
        <f>VLOOKUP(D83,Pop_Land!$B$2:$K$237,2,FALSE)</f>
        <v>280285276</v>
      </c>
      <c r="J83" s="82" cm="1" vm="315">
        <f t="array" ref="J83">IFERROR(_FV(E83,"Gross tertiary education enrollment (%)",TRUE),0.25)</f>
        <v>0.3631104</v>
      </c>
      <c r="K83" s="50">
        <f t="shared" si="13"/>
        <v>101774498.6824704</v>
      </c>
      <c r="L83" s="48">
        <f>VLOOKUP(D83,Pop_Land!$B$2:$K$237,7,FALSE)</f>
        <v>699447.87644787645</v>
      </c>
      <c r="M83" s="30" cm="1" vm="316">
        <f t="array" ref="M83">_FV(E83,"GDP")</f>
        <v>1119190780752.8</v>
      </c>
      <c r="N83" s="30">
        <f>IFERROR(VLOOKUP(D83,WorldBankGDP!$A$5:$G$271,7,FALSE),0)</f>
        <v>1186092991320.04</v>
      </c>
      <c r="O83" s="28">
        <f>IFERROR(VLOOKUP(D83,WorldBankGDP!$J$5:$O$200,6,FALSE),0)</f>
        <v>1186070000000</v>
      </c>
      <c r="P83" s="28">
        <f t="shared" si="11"/>
        <v>1412000000000</v>
      </c>
      <c r="Q83" s="44">
        <f>IFERROR(VLOOKUP(D83,'coal-proved-reserves'!$A$1:$D$88,4,FALSE),0)</f>
        <v>34869000000</v>
      </c>
      <c r="R83" s="44">
        <f>IFERROR(VLOOKUP(D83,Oil!$B$3:$D$51,3,FALSE),0)</f>
        <v>2378802415.7853084</v>
      </c>
      <c r="S83" s="50">
        <f>IFERROR(VLOOKUP(D83,Uranium!$B$2:$C$18,2,FALSE),0)</f>
        <v>0</v>
      </c>
      <c r="T83" s="57">
        <f>IFERROR(VLOOKUP(D83,'Nat Gas'!$C$2:$F$101,3,FALSE),0)</f>
        <v>103.35</v>
      </c>
      <c r="U83" s="27">
        <f>IFERROR(VLOOKUP(D83,Gold!$B$3:$J$126,6,FALSE),0)</f>
        <v>78.569999999999993</v>
      </c>
      <c r="V83" s="44">
        <f>IFERROR(VLOOKUP(D83,AgriLand!$D$2:$F$195,3,FALSE),0)</f>
        <v>153946652.654044</v>
      </c>
      <c r="W83" s="48">
        <f t="shared" si="12"/>
        <v>293699988.27259696</v>
      </c>
      <c r="X83" s="56">
        <f>IFERROR(VLOOKUP(D83,'Rare Earth'!$C$21:$D$29,2,FALSE),0)</f>
        <v>21000000</v>
      </c>
      <c r="Y83" s="56">
        <f>IFERROR(VLOOKUP(D83,'Rare Earth'!$H$21:$I$33,2,FALSE),0)</f>
        <v>0</v>
      </c>
      <c r="Z83" s="56">
        <f>IFERROR(VLOOKUP(D83,'Rare Earth'!$C$34:$E$47,3,FALSE),0)</f>
        <v>24000000</v>
      </c>
      <c r="AA83" s="56">
        <f>IFERROR(VLOOKUP(D83,'Rare Earth'!$C$3:$D$15,2,FALSE),0)</f>
        <v>0</v>
      </c>
      <c r="AB83" s="56">
        <f>IFERROR(VLOOKUP(D83,'Iron Ore'!$H$2:$L$17,4,FALSE),0)</f>
        <v>0</v>
      </c>
      <c r="AC83" s="56">
        <f>IFERROR(VLOOKUP(D83,Silver!$B$1:$C$12,2,FALSE),0)</f>
        <v>0</v>
      </c>
      <c r="AD83" s="56">
        <f>IFERROR(VLOOKUP(D83,'Rare Earth'!$C$50:$E$63,3,FALSE),0)</f>
        <v>0</v>
      </c>
      <c r="AE83" s="56">
        <f>IFERROR(VLOOKUP(D83,'Rare Earth'!$H$3:$J$15,3,FALSE),0)</f>
        <v>0</v>
      </c>
      <c r="AF83" s="30">
        <f>K83*LookUps!$G$18</f>
        <v>1272181233530.8799</v>
      </c>
      <c r="AG83" s="28">
        <f>V83*LookUps!$G$8</f>
        <v>384866631635.10999</v>
      </c>
      <c r="AH83" s="28">
        <f>W83*LookUps!$G$9</f>
        <v>3964949841680.0591</v>
      </c>
      <c r="AI83" s="28">
        <f>Q83*LookUps!$G$3</f>
        <v>5230350000000</v>
      </c>
      <c r="AJ83" s="28">
        <f>R83*LookUps!$G$4</f>
        <v>237880241578.53082</v>
      </c>
      <c r="AK83" s="28">
        <f>S83*LookUps!$G$5*(32150.7/16)</f>
        <v>0</v>
      </c>
      <c r="AL83" s="60">
        <f>T83*1000000*LookUps!$G$6</f>
        <v>1240200000000</v>
      </c>
      <c r="AM83" s="60">
        <f>U83*LookUps!$J$7</f>
        <v>241240687654.49997</v>
      </c>
      <c r="AN83" s="83">
        <f>X83*LookUps!$G$10</f>
        <v>504000000000</v>
      </c>
      <c r="AO83" s="52">
        <f>Y83*LookUps!$G$11</f>
        <v>0</v>
      </c>
      <c r="AP83" s="30">
        <f>Z83*LookUps!$G$12*2009</f>
        <v>166345200000</v>
      </c>
      <c r="AQ83" s="30">
        <f>AA83*LookUps!$G$13</f>
        <v>0</v>
      </c>
      <c r="AR83" s="30">
        <f>AB83*LookUps!$G$14</f>
        <v>0</v>
      </c>
      <c r="AS83" s="30">
        <f>AC83*LookUps!$G$15*32150.7</f>
        <v>0</v>
      </c>
      <c r="AT83" s="30">
        <f>AD83*LookUps!$G$16*1000</f>
        <v>0</v>
      </c>
      <c r="AU83" s="30">
        <f>AE83*LookUps!$G$17</f>
        <v>0</v>
      </c>
      <c r="AV83" s="89">
        <f t="shared" si="14"/>
        <v>13.24201383607908</v>
      </c>
      <c r="AW83" s="90">
        <f t="shared" si="15"/>
        <v>1.4119999999999999</v>
      </c>
      <c r="AX83" s="89">
        <f t="shared" si="16"/>
        <v>11.830013836079079</v>
      </c>
    </row>
    <row r="84" spans="2:50" x14ac:dyDescent="0.25">
      <c r="B84" s="56" t="s">
        <v>754</v>
      </c>
      <c r="C84" t="s">
        <v>671</v>
      </c>
      <c r="D84" t="s">
        <v>30</v>
      </c>
      <c r="E84" t="e" vm="317">
        <v>#VALUE!</v>
      </c>
      <c r="F84" s="56">
        <f t="shared" si="10"/>
        <v>0</v>
      </c>
      <c r="G84" t="str" cm="1">
        <f t="array" ref="G84">_FV(E84,"Abbreviation")</f>
        <v>IR</v>
      </c>
      <c r="H84" s="27" cm="1" vm="318">
        <f t="array" ref="H84">_FV(E84,"Population")</f>
        <v>82913906</v>
      </c>
      <c r="I84" s="27">
        <f>VLOOKUP(D84,Pop_Land!$B$2:$K$237,2,FALSE)</f>
        <v>86520038</v>
      </c>
      <c r="J84" s="82" cm="1" vm="319">
        <f t="array" ref="J84">IFERROR(_FV(E84,"Gross tertiary education enrollment (%)",TRUE),0.25)</f>
        <v>0.68116089999999996</v>
      </c>
      <c r="K84" s="50">
        <f t="shared" si="13"/>
        <v>58934066.952114195</v>
      </c>
      <c r="L84" s="48">
        <f>VLOOKUP(D84,Pop_Land!$B$2:$K$237,7,FALSE)</f>
        <v>628783.78378378379</v>
      </c>
      <c r="M84" s="30" cm="1" vm="320">
        <f t="array" ref="M84">_FV(E84,"GDP")</f>
        <v>445345282122.68201</v>
      </c>
      <c r="N84" s="30">
        <f>IFERROR(VLOOKUP(D84,WorldBankGDP!$A$5:$G$271,7,FALSE),0)</f>
        <v>0</v>
      </c>
      <c r="O84" s="28">
        <f>IFERROR(VLOOKUP(D84,WorldBankGDP!$J$5:$O$200,6,FALSE),0)</f>
        <v>1426300000000</v>
      </c>
      <c r="P84" s="28">
        <f t="shared" si="11"/>
        <v>177225155020.72128</v>
      </c>
      <c r="Q84" s="44">
        <f>IFERROR(VLOOKUP(D84,'coal-proved-reserves'!$A$1:$D$88,4,FALSE),0)</f>
        <v>0</v>
      </c>
      <c r="R84" s="44">
        <f>IFERROR(VLOOKUP(D84,Oil!$B$3:$D$51,3,FALSE),0)</f>
        <v>153842221175.21622</v>
      </c>
      <c r="S84" s="50">
        <f>IFERROR(VLOOKUP(D84,Uranium!$B$2:$C$18,2,FALSE),0)</f>
        <v>0</v>
      </c>
      <c r="T84" s="57">
        <f>IFERROR(VLOOKUP(D84,'Nat Gas'!$C$2:$F$101,3,FALSE),0)</f>
        <v>1201.3820000000001</v>
      </c>
      <c r="U84" s="27">
        <f>IFERROR(VLOOKUP(D84,Gold!$B$3:$J$126,6,FALSE),0)</f>
        <v>0</v>
      </c>
      <c r="V84" s="44">
        <f>IFERROR(VLOOKUP(D84,AgriLand!$D$2:$F$195,3,FALSE),0)</f>
        <v>113554806.99942115</v>
      </c>
      <c r="W84" s="48">
        <f t="shared" si="12"/>
        <v>288866814.62220049</v>
      </c>
      <c r="X84" s="56">
        <f>IFERROR(VLOOKUP(D84,'Rare Earth'!$C$21:$D$29,2,FALSE),0)</f>
        <v>0</v>
      </c>
      <c r="Y84" s="56">
        <f>IFERROR(VLOOKUP(D84,'Rare Earth'!$H$21:$I$33,2,FALSE),0)</f>
        <v>0</v>
      </c>
      <c r="Z84" s="56">
        <f>IFERROR(VLOOKUP(D84,'Rare Earth'!$C$34:$E$47,3,FALSE),0)</f>
        <v>0</v>
      </c>
      <c r="AA84" s="56">
        <f>IFERROR(VLOOKUP(D84,'Rare Earth'!$C$3:$D$15,2,FALSE),0)</f>
        <v>0</v>
      </c>
      <c r="AB84" s="56">
        <f>IFERROR(VLOOKUP(D84,'Iron Ore'!$H$2:$L$17,4,FALSE),0)</f>
        <v>2700000000</v>
      </c>
      <c r="AC84" s="56">
        <f>IFERROR(VLOOKUP(D84,Silver!$B$1:$C$12,2,FALSE),0)</f>
        <v>0</v>
      </c>
      <c r="AD84" s="56">
        <f>IFERROR(VLOOKUP(D84,'Rare Earth'!$C$50:$E$63,3,FALSE),0)</f>
        <v>0</v>
      </c>
      <c r="AE84" s="56">
        <f>IFERROR(VLOOKUP(D84,'Rare Earth'!$H$3:$J$15,3,FALSE),0)</f>
        <v>0</v>
      </c>
      <c r="AF84" s="30">
        <f>K84*LookUps!$G$18</f>
        <v>736675836901.42749</v>
      </c>
      <c r="AG84" s="28">
        <f>V84*LookUps!$G$8</f>
        <v>283887017498.55286</v>
      </c>
      <c r="AH84" s="28">
        <f>W84*LookUps!$G$9</f>
        <v>3899701997399.7065</v>
      </c>
      <c r="AI84" s="28">
        <f>Q84*LookUps!$G$3</f>
        <v>0</v>
      </c>
      <c r="AJ84" s="28">
        <f>R84*LookUps!$G$4</f>
        <v>15384222117521.621</v>
      </c>
      <c r="AK84" s="28">
        <f>S84*LookUps!$G$5*(32150.7/16)</f>
        <v>0</v>
      </c>
      <c r="AL84" s="60">
        <f>T84*1000000*LookUps!$G$6</f>
        <v>14416584000000</v>
      </c>
      <c r="AM84" s="60">
        <f>U84*LookUps!$J$7</f>
        <v>0</v>
      </c>
      <c r="AN84" s="83">
        <f>X84*LookUps!$G$10</f>
        <v>0</v>
      </c>
      <c r="AO84" s="52">
        <f>Y84*LookUps!$G$11</f>
        <v>0</v>
      </c>
      <c r="AP84" s="30">
        <f>Z84*LookUps!$G$12*2009</f>
        <v>0</v>
      </c>
      <c r="AQ84" s="30">
        <f>AA84*LookUps!$G$13</f>
        <v>0</v>
      </c>
      <c r="AR84" s="30">
        <f>AB84*LookUps!$G$14</f>
        <v>270000000000</v>
      </c>
      <c r="AS84" s="30">
        <f>AC84*LookUps!$G$15*32150.7</f>
        <v>0</v>
      </c>
      <c r="AT84" s="30">
        <f>AD84*LookUps!$G$16*1000</f>
        <v>0</v>
      </c>
      <c r="AU84" s="30">
        <f>AE84*LookUps!$G$17</f>
        <v>0</v>
      </c>
      <c r="AV84" s="89">
        <f t="shared" si="14"/>
        <v>34.991070969321306</v>
      </c>
      <c r="AW84" s="90">
        <f t="shared" si="15"/>
        <v>0.17722515502072128</v>
      </c>
      <c r="AX84" s="89">
        <f t="shared" si="16"/>
        <v>34.813845814300585</v>
      </c>
    </row>
    <row r="85" spans="2:50" x14ac:dyDescent="0.25">
      <c r="B85" s="56" t="s">
        <v>757</v>
      </c>
      <c r="C85" t="s">
        <v>671</v>
      </c>
      <c r="D85" t="s">
        <v>55</v>
      </c>
      <c r="E85" t="e" vm="321">
        <v>#VALUE!</v>
      </c>
      <c r="F85" s="56">
        <f t="shared" si="10"/>
        <v>4</v>
      </c>
      <c r="G85" t="str" cm="1">
        <f t="array" ref="G85">_FV(E85,"Abbreviation")</f>
        <v>IQ</v>
      </c>
      <c r="H85" s="27" cm="1" vm="322">
        <f t="array" ref="H85">_FV(E85,"Population")</f>
        <v>39309783</v>
      </c>
      <c r="I85" s="27">
        <f>VLOOKUP(D85,Pop_Land!$B$2:$K$237,2,FALSE)</f>
        <v>40222493</v>
      </c>
      <c r="J85" s="82" cm="1" vm="323">
        <f t="array" ref="J85">IFERROR(_FV(E85,"Gross tertiary education enrollment (%)",TRUE),0.25)</f>
        <v>0.16157419999999997</v>
      </c>
      <c r="K85" s="50">
        <f t="shared" si="13"/>
        <v>6498917.1284805993</v>
      </c>
      <c r="L85" s="48">
        <f>VLOOKUP(D85,Pop_Land!$B$2:$K$237,7,FALSE)</f>
        <v>167691.1196911197</v>
      </c>
      <c r="M85" s="30" cm="1" vm="324">
        <f t="array" ref="M85">_FV(E85,"GDP")</f>
        <v>234094042938.91699</v>
      </c>
      <c r="N85" s="30">
        <f>IFERROR(VLOOKUP(D85,WorldBankGDP!$A$5:$G$271,7,FALSE),0)</f>
        <v>207889333724.138</v>
      </c>
      <c r="O85" s="28">
        <f>IFERROR(VLOOKUP(D85,WorldBankGDP!$J$5:$O$200,6,FALSE),0)</f>
        <v>209507000000</v>
      </c>
      <c r="P85" s="28">
        <f t="shared" si="11"/>
        <v>121424580072.41624</v>
      </c>
      <c r="Q85" s="44">
        <f>IFERROR(VLOOKUP(D85,'coal-proved-reserves'!$A$1:$D$88,4,FALSE),0)</f>
        <v>0</v>
      </c>
      <c r="R85" s="44">
        <f>IFERROR(VLOOKUP(D85,Oil!$B$3:$D$51,3,FALSE),0)</f>
        <v>141381775723.80054</v>
      </c>
      <c r="S85" s="50">
        <f>IFERROR(VLOOKUP(D85,Uranium!$B$2:$C$18,2,FALSE),0)</f>
        <v>0</v>
      </c>
      <c r="T85" s="57">
        <f>IFERROR(VLOOKUP(D85,'Nat Gas'!$C$2:$F$101,3,FALSE),0)</f>
        <v>111.52200000000001</v>
      </c>
      <c r="U85" s="27">
        <f>IFERROR(VLOOKUP(D85,Gold!$B$3:$J$126,6,FALSE),0)</f>
        <v>130.38999999999999</v>
      </c>
      <c r="V85" s="44">
        <f>IFERROR(VLOOKUP(D85,AgriLand!$D$2:$F$195,3,FALSE),0)</f>
        <v>22857247.785712793</v>
      </c>
      <c r="W85" s="48">
        <f t="shared" si="12"/>
        <v>84465068.81660381</v>
      </c>
      <c r="X85" s="56">
        <f>IFERROR(VLOOKUP(D85,'Rare Earth'!$C$21:$D$29,2,FALSE),0)</f>
        <v>0</v>
      </c>
      <c r="Y85" s="56">
        <f>IFERROR(VLOOKUP(D85,'Rare Earth'!$H$21:$I$33,2,FALSE),0)</f>
        <v>0</v>
      </c>
      <c r="Z85" s="56">
        <f>IFERROR(VLOOKUP(D85,'Rare Earth'!$C$34:$E$47,3,FALSE),0)</f>
        <v>0</v>
      </c>
      <c r="AA85" s="56">
        <f>IFERROR(VLOOKUP(D85,'Rare Earth'!$C$3:$D$15,2,FALSE),0)</f>
        <v>0</v>
      </c>
      <c r="AB85" s="56">
        <f>IFERROR(VLOOKUP(D85,'Iron Ore'!$H$2:$L$17,4,FALSE),0)</f>
        <v>0</v>
      </c>
      <c r="AC85" s="56">
        <f>IFERROR(VLOOKUP(D85,Silver!$B$1:$C$12,2,FALSE),0)</f>
        <v>0</v>
      </c>
      <c r="AD85" s="56">
        <f>IFERROR(VLOOKUP(D85,'Rare Earth'!$C$50:$E$63,3,FALSE),0)</f>
        <v>0</v>
      </c>
      <c r="AE85" s="56">
        <f>IFERROR(VLOOKUP(D85,'Rare Earth'!$H$3:$J$15,3,FALSE),0)</f>
        <v>0</v>
      </c>
      <c r="AF85" s="30">
        <f>K85*LookUps!$G$18</f>
        <v>81236464106.007492</v>
      </c>
      <c r="AG85" s="28">
        <f>V85*LookUps!$G$8</f>
        <v>57143119464.281982</v>
      </c>
      <c r="AH85" s="28">
        <f>W85*LookUps!$G$9</f>
        <v>1140278429024.1514</v>
      </c>
      <c r="AI85" s="28">
        <f>Q85*LookUps!$G$3</f>
        <v>0</v>
      </c>
      <c r="AJ85" s="28">
        <f>R85*LookUps!$G$4</f>
        <v>14138177572380.055</v>
      </c>
      <c r="AK85" s="28">
        <f>S85*LookUps!$G$5*(32150.7/16)</f>
        <v>0</v>
      </c>
      <c r="AL85" s="60">
        <f>T85*1000000*LookUps!$G$6</f>
        <v>1338264000000</v>
      </c>
      <c r="AM85" s="60">
        <f>U85*LookUps!$J$7</f>
        <v>400348393321.49994</v>
      </c>
      <c r="AN85" s="83">
        <f>X85*LookUps!$G$10</f>
        <v>0</v>
      </c>
      <c r="AO85" s="52">
        <f>Y85*LookUps!$G$11</f>
        <v>0</v>
      </c>
      <c r="AP85" s="30">
        <f>Z85*LookUps!$G$12*2009</f>
        <v>0</v>
      </c>
      <c r="AQ85" s="30">
        <f>AA85*LookUps!$G$13</f>
        <v>0</v>
      </c>
      <c r="AR85" s="30">
        <f>AB85*LookUps!$G$14</f>
        <v>0</v>
      </c>
      <c r="AS85" s="30">
        <f>AC85*LookUps!$G$15*32150.7</f>
        <v>0</v>
      </c>
      <c r="AT85" s="30">
        <f>AD85*LookUps!$G$16*1000</f>
        <v>0</v>
      </c>
      <c r="AU85" s="30">
        <f>AE85*LookUps!$G$17</f>
        <v>0</v>
      </c>
      <c r="AV85" s="89">
        <f t="shared" si="14"/>
        <v>17.155447978295996</v>
      </c>
      <c r="AW85" s="90">
        <f t="shared" si="15"/>
        <v>0.12142458007241624</v>
      </c>
      <c r="AX85" s="89">
        <f t="shared" si="16"/>
        <v>17.034023398223578</v>
      </c>
    </row>
    <row r="86" spans="2:50" x14ac:dyDescent="0.25">
      <c r="B86" s="56" t="s">
        <v>756</v>
      </c>
      <c r="C86" t="s">
        <v>672</v>
      </c>
      <c r="D86" t="s">
        <v>38</v>
      </c>
      <c r="E86" t="e" vm="325">
        <v>#VALUE!</v>
      </c>
      <c r="F86" s="56">
        <f t="shared" si="10"/>
        <v>2</v>
      </c>
      <c r="G86" t="s">
        <v>195</v>
      </c>
      <c r="H86" s="27" cm="1" vm="326">
        <f t="array" ref="H86">_FV(E86,"Population")</f>
        <v>5007069</v>
      </c>
      <c r="I86" s="27">
        <f>VLOOKUP(D86,Pop_Land!$B$2:$K$237,2,FALSE)</f>
        <v>4937786</v>
      </c>
      <c r="J86" s="82" cm="1" vm="327">
        <f t="array" ref="J86">IFERROR(_FV(E86,"Gross tertiary education enrollment (%)",TRUE),0.25)</f>
        <v>0.7778062</v>
      </c>
      <c r="K86" s="50">
        <f t="shared" si="13"/>
        <v>3840640.5650732</v>
      </c>
      <c r="L86" s="48">
        <f>VLOOKUP(D86,Pop_Land!$B$2:$K$237,7,FALSE)</f>
        <v>26598.455598455599</v>
      </c>
      <c r="M86" s="30" cm="1" vm="328">
        <f t="array" ref="M86">_FV(E86,"GDP")</f>
        <v>388698711348.15601</v>
      </c>
      <c r="N86" s="30">
        <f>IFERROR(VLOOKUP(D86,WorldBankGDP!$A$5:$G$271,7,FALSE),0)</f>
        <v>498559576714.72101</v>
      </c>
      <c r="O86" s="28">
        <f>IFERROR(VLOOKUP(D86,WorldBankGDP!$J$5:$O$200,6,FALSE),0)</f>
        <v>498891000000</v>
      </c>
      <c r="P86" s="28">
        <f t="shared" si="11"/>
        <v>1370000000000</v>
      </c>
      <c r="Q86" s="44">
        <f>IFERROR(VLOOKUP(D86,'coal-proved-reserves'!$A$1:$D$88,4,FALSE),0)</f>
        <v>0</v>
      </c>
      <c r="R86" s="44">
        <f>IFERROR(VLOOKUP(D86,Oil!$B$3:$D$51,3,FALSE),0)</f>
        <v>0</v>
      </c>
      <c r="S86" s="50">
        <f>IFERROR(VLOOKUP(D86,Uranium!$B$2:$C$18,2,FALSE),0)</f>
        <v>0</v>
      </c>
      <c r="T86" s="57">
        <f>IFERROR(VLOOKUP(D86,'Nat Gas'!$C$2:$F$101,3,FALSE),0)</f>
        <v>0.35</v>
      </c>
      <c r="U86" s="27">
        <f>IFERROR(VLOOKUP(D86,Gold!$B$3:$J$126,6,FALSE),0)</f>
        <v>12.04</v>
      </c>
      <c r="V86" s="44">
        <f>IFERROR(VLOOKUP(D86,AgriLand!$D$2:$F$195,3,FALSE),0)</f>
        <v>11159279.027057188</v>
      </c>
      <c r="W86" s="48">
        <f t="shared" si="12"/>
        <v>5863732.5559543958</v>
      </c>
      <c r="X86" s="56">
        <f>IFERROR(VLOOKUP(D86,'Rare Earth'!$C$21:$D$29,2,FALSE),0)</f>
        <v>0</v>
      </c>
      <c r="Y86" s="56">
        <f>IFERROR(VLOOKUP(D86,'Rare Earth'!$H$21:$I$33,2,FALSE),0)</f>
        <v>0</v>
      </c>
      <c r="Z86" s="56">
        <f>IFERROR(VLOOKUP(D86,'Rare Earth'!$C$34:$E$47,3,FALSE),0)</f>
        <v>0</v>
      </c>
      <c r="AA86" s="56">
        <f>IFERROR(VLOOKUP(D86,'Rare Earth'!$C$3:$D$15,2,FALSE),0)</f>
        <v>0</v>
      </c>
      <c r="AB86" s="56">
        <f>IFERROR(VLOOKUP(D86,'Iron Ore'!$H$2:$L$17,4,FALSE),0)</f>
        <v>0</v>
      </c>
      <c r="AC86" s="56">
        <f>IFERROR(VLOOKUP(D86,Silver!$B$1:$C$12,2,FALSE),0)</f>
        <v>0</v>
      </c>
      <c r="AD86" s="56">
        <f>IFERROR(VLOOKUP(D86,'Rare Earth'!$C$50:$E$63,3,FALSE),0)</f>
        <v>0</v>
      </c>
      <c r="AE86" s="56">
        <f>IFERROR(VLOOKUP(D86,'Rare Earth'!$H$3:$J$15,3,FALSE),0)</f>
        <v>0</v>
      </c>
      <c r="AF86" s="30">
        <f>K86*LookUps!$G$18</f>
        <v>48008007063.415001</v>
      </c>
      <c r="AG86" s="28">
        <f>V86*LookUps!$G$8</f>
        <v>27898197567.642967</v>
      </c>
      <c r="AH86" s="28">
        <f>W86*LookUps!$G$9</f>
        <v>79160389505.384338</v>
      </c>
      <c r="AI86" s="28">
        <f>Q86*LookUps!$G$3</f>
        <v>0</v>
      </c>
      <c r="AJ86" s="28">
        <f>R86*LookUps!$G$4</f>
        <v>0</v>
      </c>
      <c r="AK86" s="28">
        <f>S86*LookUps!$G$5*(32150.7/16)</f>
        <v>0</v>
      </c>
      <c r="AL86" s="60">
        <f>T86*1000000*LookUps!$G$6</f>
        <v>4200000000</v>
      </c>
      <c r="AM86" s="60">
        <f>U86*LookUps!$J$7</f>
        <v>36967517874</v>
      </c>
      <c r="AN86" s="83">
        <f>X86*LookUps!$G$10</f>
        <v>0</v>
      </c>
      <c r="AO86" s="52">
        <f>Y86*LookUps!$G$11</f>
        <v>0</v>
      </c>
      <c r="AP86" s="30">
        <f>Z86*LookUps!$G$12*2009</f>
        <v>0</v>
      </c>
      <c r="AQ86" s="30">
        <f>AA86*LookUps!$G$13</f>
        <v>0</v>
      </c>
      <c r="AR86" s="30">
        <f>AB86*LookUps!$G$14</f>
        <v>0</v>
      </c>
      <c r="AS86" s="30">
        <f>AC86*LookUps!$G$15*32150.7</f>
        <v>0</v>
      </c>
      <c r="AT86" s="30">
        <f>AD86*LookUps!$G$16*1000</f>
        <v>0</v>
      </c>
      <c r="AU86" s="30">
        <f>AE86*LookUps!$G$17</f>
        <v>0</v>
      </c>
      <c r="AV86" s="89">
        <f t="shared" si="14"/>
        <v>0.19623411201044233</v>
      </c>
      <c r="AW86" s="90">
        <f t="shared" si="15"/>
        <v>1.37</v>
      </c>
      <c r="AX86" s="89">
        <f t="shared" si="16"/>
        <v>-1.1737658879895578</v>
      </c>
    </row>
    <row r="87" spans="2:50" x14ac:dyDescent="0.25">
      <c r="B87" s="56" t="s">
        <v>757</v>
      </c>
      <c r="C87" t="s">
        <v>671</v>
      </c>
      <c r="D87" t="s">
        <v>35</v>
      </c>
      <c r="E87" t="e" vm="329">
        <v>#VALUE!</v>
      </c>
      <c r="F87" s="56">
        <f t="shared" si="10"/>
        <v>4</v>
      </c>
      <c r="G87" t="str" cm="1">
        <f t="array" ref="G87">_FV(E87,"Abbreviation")</f>
        <v>IL</v>
      </c>
      <c r="H87" s="27" cm="1" vm="330">
        <f t="array" ref="H87">_FV(E87,"Population")</f>
        <v>9053300</v>
      </c>
      <c r="I87" s="27">
        <f>VLOOKUP(D87,Pop_Land!$B$2:$K$237,2,FALSE)</f>
        <v>8655535</v>
      </c>
      <c r="J87" s="82" cm="1" vm="331">
        <f t="array" ref="J87">IFERROR(_FV(E87,"Gross tertiary education enrollment (%)",TRUE),0.25)</f>
        <v>0.63354690000000002</v>
      </c>
      <c r="K87" s="50">
        <f t="shared" si="13"/>
        <v>5483687.3670915002</v>
      </c>
      <c r="L87" s="48">
        <f>VLOOKUP(D87,Pop_Land!$B$2:$K$237,7,FALSE)</f>
        <v>8355.2123552123558</v>
      </c>
      <c r="M87" s="30" cm="1" vm="332">
        <f t="array" ref="M87">_FV(E87,"GDP")</f>
        <v>395098666121.61603</v>
      </c>
      <c r="N87" s="30">
        <f>IFERROR(VLOOKUP(D87,WorldBankGDP!$A$5:$G$271,7,FALSE),0)</f>
        <v>481591266133.409</v>
      </c>
      <c r="O87" s="28">
        <f>IFERROR(VLOOKUP(D87,WorldBankGDP!$J$5:$O$200,6,FALSE),0)</f>
        <v>481591000000</v>
      </c>
      <c r="P87" s="28">
        <f t="shared" si="11"/>
        <v>1314000000000</v>
      </c>
      <c r="Q87" s="44">
        <f>IFERROR(VLOOKUP(D87,'coal-proved-reserves'!$A$1:$D$88,4,FALSE),0)</f>
        <v>0</v>
      </c>
      <c r="R87" s="44">
        <f>IFERROR(VLOOKUP(D87,Oil!$B$3:$D$51,3,FALSE),0)</f>
        <v>0</v>
      </c>
      <c r="S87" s="50">
        <f>IFERROR(VLOOKUP(D87,Uranium!$B$2:$C$18,2,FALSE),0)</f>
        <v>0</v>
      </c>
      <c r="T87" s="57">
        <f>IFERROR(VLOOKUP(D87,'Nat Gas'!$C$2:$F$101,3,FALSE),0)</f>
        <v>7.0270000000000001</v>
      </c>
      <c r="U87" s="27">
        <f>IFERROR(VLOOKUP(D87,Gold!$B$3:$J$126,6,FALSE),0)</f>
        <v>0</v>
      </c>
      <c r="V87" s="44">
        <f>IFERROR(VLOOKUP(D87,AgriLand!$D$2:$F$195,3,FALSE),0)</f>
        <v>1540207.8426848417</v>
      </c>
      <c r="W87" s="48">
        <f t="shared" si="12"/>
        <v>3807128.064651066</v>
      </c>
      <c r="X87" s="56">
        <f>IFERROR(VLOOKUP(D87,'Rare Earth'!$C$21:$D$29,2,FALSE),0)</f>
        <v>0</v>
      </c>
      <c r="Y87" s="56">
        <f>IFERROR(VLOOKUP(D87,'Rare Earth'!$H$21:$I$33,2,FALSE),0)</f>
        <v>0</v>
      </c>
      <c r="Z87" s="56">
        <f>IFERROR(VLOOKUP(D87,'Rare Earth'!$C$34:$E$47,3,FALSE),0)</f>
        <v>0</v>
      </c>
      <c r="AA87" s="56">
        <f>IFERROR(VLOOKUP(D87,'Rare Earth'!$C$3:$D$15,2,FALSE),0)</f>
        <v>0</v>
      </c>
      <c r="AB87" s="56">
        <f>IFERROR(VLOOKUP(D87,'Iron Ore'!$H$2:$L$17,4,FALSE),0)</f>
        <v>0</v>
      </c>
      <c r="AC87" s="56">
        <f>IFERROR(VLOOKUP(D87,Silver!$B$1:$C$12,2,FALSE),0)</f>
        <v>0</v>
      </c>
      <c r="AD87" s="56">
        <f>IFERROR(VLOOKUP(D87,'Rare Earth'!$C$50:$E$63,3,FALSE),0)</f>
        <v>0</v>
      </c>
      <c r="AE87" s="56">
        <f>IFERROR(VLOOKUP(D87,'Rare Earth'!$H$3:$J$15,3,FALSE),0)</f>
        <v>0</v>
      </c>
      <c r="AF87" s="30">
        <f>K87*LookUps!$G$18</f>
        <v>68546092088.643753</v>
      </c>
      <c r="AG87" s="28">
        <f>V87*LookUps!$G$8</f>
        <v>3850519606.7121043</v>
      </c>
      <c r="AH87" s="28">
        <f>W87*LookUps!$G$9</f>
        <v>51396228872.789391</v>
      </c>
      <c r="AI87" s="28">
        <f>Q87*LookUps!$G$3</f>
        <v>0</v>
      </c>
      <c r="AJ87" s="28">
        <f>R87*LookUps!$G$4</f>
        <v>0</v>
      </c>
      <c r="AK87" s="28">
        <f>S87*LookUps!$G$5*(32150.7/16)</f>
        <v>0</v>
      </c>
      <c r="AL87" s="60">
        <f>T87*1000000*LookUps!$G$6</f>
        <v>84324000000</v>
      </c>
      <c r="AM87" s="60">
        <f>U87*LookUps!$J$7</f>
        <v>0</v>
      </c>
      <c r="AN87" s="83">
        <f>X87*LookUps!$G$10</f>
        <v>0</v>
      </c>
      <c r="AO87" s="52">
        <f>Y87*LookUps!$G$11</f>
        <v>0</v>
      </c>
      <c r="AP87" s="30">
        <f>Z87*LookUps!$G$12*2009</f>
        <v>0</v>
      </c>
      <c r="AQ87" s="30">
        <f>AA87*LookUps!$G$13</f>
        <v>0</v>
      </c>
      <c r="AR87" s="30">
        <f>AB87*LookUps!$G$14</f>
        <v>0</v>
      </c>
      <c r="AS87" s="30">
        <f>AC87*LookUps!$G$15*32150.7</f>
        <v>0</v>
      </c>
      <c r="AT87" s="30">
        <f>AD87*LookUps!$G$16*1000</f>
        <v>0</v>
      </c>
      <c r="AU87" s="30">
        <f>AE87*LookUps!$G$17</f>
        <v>0</v>
      </c>
      <c r="AV87" s="89">
        <f t="shared" si="14"/>
        <v>0.20811684056814522</v>
      </c>
      <c r="AW87" s="90">
        <f t="shared" si="15"/>
        <v>1.3140000000000001</v>
      </c>
      <c r="AX87" s="89">
        <f t="shared" si="16"/>
        <v>-1.1058831594318548</v>
      </c>
    </row>
    <row r="88" spans="2:50" x14ac:dyDescent="0.25">
      <c r="B88" s="56" t="s">
        <v>756</v>
      </c>
      <c r="C88" t="s">
        <v>672</v>
      </c>
      <c r="D88" t="s">
        <v>13</v>
      </c>
      <c r="E88" t="e" vm="333">
        <v>#VALUE!</v>
      </c>
      <c r="F88" s="56">
        <f t="shared" si="10"/>
        <v>2</v>
      </c>
      <c r="G88" t="str" cm="1">
        <f t="array" ref="G88">_FV(E88,"Abbreviation")</f>
        <v>IT</v>
      </c>
      <c r="H88" s="27" cm="1" vm="334">
        <f t="array" ref="H88">_FV(E88,"Population")</f>
        <v>60297396</v>
      </c>
      <c r="I88" s="27">
        <f>VLOOKUP(D88,Pop_Land!$B$2:$K$237,2,FALSE)</f>
        <v>60461826</v>
      </c>
      <c r="J88" s="82" cm="1" vm="335">
        <f t="array" ref="J88">IFERROR(_FV(E88,"Gross tertiary education enrollment (%)",TRUE),0.25)</f>
        <v>0.61933000000000005</v>
      </c>
      <c r="K88" s="50">
        <f t="shared" si="13"/>
        <v>37445822.69658</v>
      </c>
      <c r="L88" s="48">
        <f>VLOOKUP(D88,Pop_Land!$B$2:$K$237,7,FALSE)</f>
        <v>113567.56756756757</v>
      </c>
      <c r="M88" s="30" cm="1" vm="336">
        <f t="array" ref="M88">_FV(E88,"GDP")</f>
        <v>2001244392041.5701</v>
      </c>
      <c r="N88" s="30">
        <f>IFERROR(VLOOKUP(D88,WorldBankGDP!$A$5:$G$271,7,FALSE),0)</f>
        <v>2099880198258.8799</v>
      </c>
      <c r="O88" s="28">
        <f>IFERROR(VLOOKUP(D88,WorldBankGDP!$J$5:$O$200,6,FALSE),0)</f>
        <v>2101280000000.0002</v>
      </c>
      <c r="P88" s="28">
        <f t="shared" si="11"/>
        <v>7027000000000</v>
      </c>
      <c r="Q88" s="44">
        <f>IFERROR(VLOOKUP(D88,'coal-proved-reserves'!$A$1:$D$88,4,FALSE),0)</f>
        <v>0</v>
      </c>
      <c r="R88" s="44">
        <f>IFERROR(VLOOKUP(D88,Oil!$B$3:$D$51,3,FALSE),0)</f>
        <v>588923511.83384633</v>
      </c>
      <c r="S88" s="50">
        <f>IFERROR(VLOOKUP(D88,Uranium!$B$2:$C$18,2,FALSE),0)</f>
        <v>0</v>
      </c>
      <c r="T88" s="57">
        <f>IFERROR(VLOOKUP(D88,'Nat Gas'!$C$2:$F$101,3,FALSE),0)</f>
        <v>1.9850000000000001</v>
      </c>
      <c r="U88" s="27">
        <f>IFERROR(VLOOKUP(D88,Gold!$B$3:$J$126,6,FALSE),0)</f>
        <v>2451.84</v>
      </c>
      <c r="V88" s="44">
        <f>IFERROR(VLOOKUP(D88,AgriLand!$D$2:$F$195,3,FALSE),0)</f>
        <v>30653422.571001858</v>
      </c>
      <c r="W88" s="48">
        <f t="shared" si="12"/>
        <v>42029820.67224139</v>
      </c>
      <c r="X88" s="56">
        <f>IFERROR(VLOOKUP(D88,'Rare Earth'!$C$21:$D$29,2,FALSE),0)</f>
        <v>0</v>
      </c>
      <c r="Y88" s="56">
        <f>IFERROR(VLOOKUP(D88,'Rare Earth'!$H$21:$I$33,2,FALSE),0)</f>
        <v>0</v>
      </c>
      <c r="Z88" s="56">
        <f>IFERROR(VLOOKUP(D88,'Rare Earth'!$C$34:$E$47,3,FALSE),0)</f>
        <v>0</v>
      </c>
      <c r="AA88" s="56">
        <f>IFERROR(VLOOKUP(D88,'Rare Earth'!$C$3:$D$15,2,FALSE),0)</f>
        <v>0</v>
      </c>
      <c r="AB88" s="56">
        <f>IFERROR(VLOOKUP(D88,'Iron Ore'!$H$2:$L$17,4,FALSE),0)</f>
        <v>0</v>
      </c>
      <c r="AC88" s="56">
        <f>IFERROR(VLOOKUP(D88,Silver!$B$1:$C$12,2,FALSE),0)</f>
        <v>0</v>
      </c>
      <c r="AD88" s="56">
        <f>IFERROR(VLOOKUP(D88,'Rare Earth'!$C$50:$E$63,3,FALSE),0)</f>
        <v>0</v>
      </c>
      <c r="AE88" s="56">
        <f>IFERROR(VLOOKUP(D88,'Rare Earth'!$H$3:$J$15,3,FALSE),0)</f>
        <v>0</v>
      </c>
      <c r="AF88" s="30">
        <f>K88*LookUps!$G$18</f>
        <v>468072783707.25</v>
      </c>
      <c r="AG88" s="28">
        <f>V88*LookUps!$G$8</f>
        <v>76633556427.504639</v>
      </c>
      <c r="AH88" s="28">
        <f>W88*LookUps!$G$9</f>
        <v>567402579075.25879</v>
      </c>
      <c r="AI88" s="28">
        <f>Q88*LookUps!$G$3</f>
        <v>0</v>
      </c>
      <c r="AJ88" s="28">
        <f>R88*LookUps!$G$4</f>
        <v>58892351183.384636</v>
      </c>
      <c r="AK88" s="28">
        <f>S88*LookUps!$G$5*(32150.7/16)</f>
        <v>0</v>
      </c>
      <c r="AL88" s="60">
        <f>T88*1000000*LookUps!$G$6</f>
        <v>23820000000</v>
      </c>
      <c r="AM88" s="60">
        <f>U88*LookUps!$J$7</f>
        <v>7528109553504</v>
      </c>
      <c r="AN88" s="83">
        <f>X88*LookUps!$G$10</f>
        <v>0</v>
      </c>
      <c r="AO88" s="52">
        <f>Y88*LookUps!$G$11</f>
        <v>0</v>
      </c>
      <c r="AP88" s="30">
        <f>Z88*LookUps!$G$12*2009</f>
        <v>0</v>
      </c>
      <c r="AQ88" s="30">
        <f>AA88*LookUps!$G$13</f>
        <v>0</v>
      </c>
      <c r="AR88" s="30">
        <f>AB88*LookUps!$G$14</f>
        <v>0</v>
      </c>
      <c r="AS88" s="30">
        <f>AC88*LookUps!$G$15*32150.7</f>
        <v>0</v>
      </c>
      <c r="AT88" s="30">
        <f>AD88*LookUps!$G$16*1000</f>
        <v>0</v>
      </c>
      <c r="AU88" s="30">
        <f>AE88*LookUps!$G$17</f>
        <v>0</v>
      </c>
      <c r="AV88" s="89">
        <f t="shared" si="14"/>
        <v>8.7229308238973982</v>
      </c>
      <c r="AW88" s="90">
        <f t="shared" si="15"/>
        <v>7.0270000000000001</v>
      </c>
      <c r="AX88" s="89">
        <f t="shared" si="16"/>
        <v>1.695930823897398</v>
      </c>
    </row>
    <row r="89" spans="2:50" x14ac:dyDescent="0.25">
      <c r="B89" s="56" t="s">
        <v>675</v>
      </c>
      <c r="C89" t="s">
        <v>939</v>
      </c>
      <c r="D89" t="s">
        <v>122</v>
      </c>
      <c r="E89" t="e" vm="337">
        <v>#VALUE!</v>
      </c>
      <c r="F89" s="56">
        <f t="shared" si="10"/>
        <v>5</v>
      </c>
      <c r="G89" t="str" cm="1">
        <f t="array" ref="G89">_FV(E89,"Abbreviation")</f>
        <v>JM</v>
      </c>
      <c r="H89" s="27" cm="1" vm="338">
        <f t="array" ref="H89">_FV(E89,"Population")</f>
        <v>2948279</v>
      </c>
      <c r="I89" s="27">
        <f>VLOOKUP(D89,Pop_Land!$B$2:$K$237,2,FALSE)</f>
        <v>2961167</v>
      </c>
      <c r="J89" s="82" cm="1" vm="339">
        <f t="array" ref="J89">IFERROR(_FV(E89,"Gross tertiary education enrollment (%)",TRUE),0.25)</f>
        <v>0.27130609999999999</v>
      </c>
      <c r="K89" s="50">
        <f t="shared" si="13"/>
        <v>803382.67021869996</v>
      </c>
      <c r="L89" s="48">
        <f>VLOOKUP(D89,Pop_Land!$B$2:$K$237,7,FALSE)</f>
        <v>4181.4671814671819</v>
      </c>
      <c r="M89" s="30" cm="1" vm="340">
        <f t="array" ref="M89">_FV(E89,"GDP")</f>
        <v>16458071067.8176</v>
      </c>
      <c r="N89" s="30">
        <f>IFERROR(VLOOKUP(D89,WorldBankGDP!$A$5:$G$271,7,FALSE),0)</f>
        <v>13638230995.679001</v>
      </c>
      <c r="O89" s="28">
        <f>IFERROR(VLOOKUP(D89,WorldBankGDP!$J$5:$O$200,6,FALSE),0)</f>
        <v>15141000000</v>
      </c>
      <c r="P89" s="28">
        <f t="shared" si="11"/>
        <v>17799403859.844738</v>
      </c>
      <c r="Q89" s="44">
        <f>IFERROR(VLOOKUP(D89,'coal-proved-reserves'!$A$1:$D$88,4,FALSE),0)</f>
        <v>0</v>
      </c>
      <c r="R89" s="44">
        <f>IFERROR(VLOOKUP(D89,Oil!$B$3:$D$51,3,FALSE),0)</f>
        <v>0</v>
      </c>
      <c r="S89" s="50">
        <f>IFERROR(VLOOKUP(D89,Uranium!$B$2:$C$18,2,FALSE),0)</f>
        <v>0</v>
      </c>
      <c r="T89" s="57">
        <f>IFERROR(VLOOKUP(D89,'Nat Gas'!$C$2:$F$101,3,FALSE),0)</f>
        <v>0</v>
      </c>
      <c r="U89" s="27">
        <f>IFERROR(VLOOKUP(D89,Gold!$B$3:$J$126,6,FALSE),0)</f>
        <v>0</v>
      </c>
      <c r="V89" s="44">
        <f>IFERROR(VLOOKUP(D89,AgriLand!$D$2:$F$195,3,FALSE),0)</f>
        <v>1097147.8937142142</v>
      </c>
      <c r="W89" s="48">
        <f t="shared" si="12"/>
        <v>1578991.1024247822</v>
      </c>
      <c r="X89" s="56">
        <f>IFERROR(VLOOKUP(D89,'Rare Earth'!$C$21:$D$29,2,FALSE),0)</f>
        <v>0</v>
      </c>
      <c r="Y89" s="56">
        <f>IFERROR(VLOOKUP(D89,'Rare Earth'!$H$21:$I$33,2,FALSE),0)</f>
        <v>0</v>
      </c>
      <c r="Z89" s="56">
        <f>IFERROR(VLOOKUP(D89,'Rare Earth'!$C$34:$E$47,3,FALSE),0)</f>
        <v>0</v>
      </c>
      <c r="AA89" s="56">
        <f>IFERROR(VLOOKUP(D89,'Rare Earth'!$C$3:$D$15,2,FALSE),0)</f>
        <v>0</v>
      </c>
      <c r="AB89" s="56">
        <f>IFERROR(VLOOKUP(D89,'Iron Ore'!$H$2:$L$17,4,FALSE),0)</f>
        <v>0</v>
      </c>
      <c r="AC89" s="56">
        <f>IFERROR(VLOOKUP(D89,Silver!$B$1:$C$12,2,FALSE),0)</f>
        <v>0</v>
      </c>
      <c r="AD89" s="56">
        <f>IFERROR(VLOOKUP(D89,'Rare Earth'!$C$50:$E$63,3,FALSE),0)</f>
        <v>0</v>
      </c>
      <c r="AE89" s="56">
        <f>IFERROR(VLOOKUP(D89,'Rare Earth'!$H$3:$J$15,3,FALSE),0)</f>
        <v>0</v>
      </c>
      <c r="AF89" s="30">
        <f>K89*LookUps!$G$18</f>
        <v>10042283377.733749</v>
      </c>
      <c r="AG89" s="28">
        <f>V89*LookUps!$G$8</f>
        <v>2742869734.2855353</v>
      </c>
      <c r="AH89" s="28">
        <f>W89*LookUps!$G$9</f>
        <v>21316379882.734562</v>
      </c>
      <c r="AI89" s="28">
        <f>Q89*LookUps!$G$3</f>
        <v>0</v>
      </c>
      <c r="AJ89" s="28">
        <f>R89*LookUps!$G$4</f>
        <v>0</v>
      </c>
      <c r="AK89" s="28">
        <f>S89*LookUps!$G$5*(32150.7/16)</f>
        <v>0</v>
      </c>
      <c r="AL89" s="60">
        <f>T89*1000000*LookUps!$G$6</f>
        <v>0</v>
      </c>
      <c r="AM89" s="60">
        <f>U89*LookUps!$J$7</f>
        <v>0</v>
      </c>
      <c r="AN89" s="83">
        <f>X89*LookUps!$G$10</f>
        <v>0</v>
      </c>
      <c r="AO89" s="52">
        <f>Y89*LookUps!$G$11</f>
        <v>0</v>
      </c>
      <c r="AP89" s="30">
        <f>Z89*LookUps!$G$12*2009</f>
        <v>0</v>
      </c>
      <c r="AQ89" s="30">
        <f>AA89*LookUps!$G$13</f>
        <v>0</v>
      </c>
      <c r="AR89" s="30">
        <f>AB89*LookUps!$G$14</f>
        <v>0</v>
      </c>
      <c r="AS89" s="30">
        <f>AC89*LookUps!$G$15*32150.7</f>
        <v>0</v>
      </c>
      <c r="AT89" s="30">
        <f>AD89*LookUps!$G$16*1000</f>
        <v>0</v>
      </c>
      <c r="AU89" s="30">
        <f>AE89*LookUps!$G$17</f>
        <v>0</v>
      </c>
      <c r="AV89" s="89">
        <f t="shared" si="14"/>
        <v>3.4101532994753846E-2</v>
      </c>
      <c r="AW89" s="90">
        <f t="shared" si="15"/>
        <v>1.7799403859844739E-2</v>
      </c>
      <c r="AX89" s="89">
        <f t="shared" si="16"/>
        <v>1.6302129134909107E-2</v>
      </c>
    </row>
    <row r="90" spans="2:50" x14ac:dyDescent="0.25">
      <c r="B90" s="56" t="s">
        <v>757</v>
      </c>
      <c r="C90" t="s">
        <v>675</v>
      </c>
      <c r="D90" t="s">
        <v>7</v>
      </c>
      <c r="E90" t="e" vm="341">
        <v>#VALUE!</v>
      </c>
      <c r="F90" s="56">
        <f t="shared" si="10"/>
        <v>4</v>
      </c>
      <c r="G90" t="str" cm="1">
        <f t="array" ref="G90">_FV(E90,"Abbreviation")</f>
        <v>JP</v>
      </c>
      <c r="H90" s="27" cm="1" vm="342">
        <f t="array" ref="H90">_FV(E90,"Population")</f>
        <v>126226568</v>
      </c>
      <c r="I90" s="27">
        <f>VLOOKUP(D90,Pop_Land!$B$2:$K$237,2,FALSE)</f>
        <v>125600855</v>
      </c>
      <c r="J90" s="82" cm="1" vm="343">
        <f t="array" ref="J90">IFERROR(_FV(E90,"Gross tertiary education enrollment (%)",TRUE),0.25)</f>
        <v>0.63237579345703099</v>
      </c>
      <c r="K90" s="50">
        <f t="shared" si="13"/>
        <v>79426940.339506492</v>
      </c>
      <c r="L90" s="48">
        <f>VLOOKUP(D90,Pop_Land!$B$2:$K$237,7,FALSE)</f>
        <v>140754.82625482627</v>
      </c>
      <c r="M90" s="30" cm="1" vm="344">
        <f t="array" ref="M90">_FV(E90,"GDP")</f>
        <v>5081769542379.7695</v>
      </c>
      <c r="N90" s="30">
        <f>IFERROR(VLOOKUP(D90,WorldBankGDP!$A$5:$G$271,7,FALSE),0)</f>
        <v>4937421880461.5498</v>
      </c>
      <c r="O90" s="28">
        <f>IFERROR(VLOOKUP(D90,WorldBankGDP!$J$5:$O$200,6,FALSE),0)</f>
        <v>4937420000000</v>
      </c>
      <c r="P90" s="28">
        <f t="shared" si="11"/>
        <v>24296000000000</v>
      </c>
      <c r="Q90" s="44">
        <f>IFERROR(VLOOKUP(D90,'coal-proved-reserves'!$A$1:$D$88,4,FALSE),0)</f>
        <v>350000000</v>
      </c>
      <c r="R90" s="44">
        <f>IFERROR(VLOOKUP(D90,Oil!$B$3:$D$51,3,FALSE),0)</f>
        <v>0</v>
      </c>
      <c r="S90" s="50">
        <f>IFERROR(VLOOKUP(D90,Uranium!$B$2:$C$18,2,FALSE),0)</f>
        <v>0</v>
      </c>
      <c r="T90" s="57">
        <f>IFERROR(VLOOKUP(D90,'Nat Gas'!$C$2:$F$101,3,FALSE),0)</f>
        <v>0.73799999999999999</v>
      </c>
      <c r="U90" s="27">
        <f>IFERROR(VLOOKUP(D90,Gold!$B$3:$J$126,6,FALSE),0)</f>
        <v>845.97</v>
      </c>
      <c r="V90" s="44">
        <f>IFERROR(VLOOKUP(D90,AgriLand!$D$2:$F$195,3,FALSE),0)</f>
        <v>10922057.860848708</v>
      </c>
      <c r="W90" s="48">
        <f t="shared" si="12"/>
        <v>79161030.942240104</v>
      </c>
      <c r="X90" s="56">
        <f>IFERROR(VLOOKUP(D90,'Rare Earth'!$C$21:$D$29,2,FALSE),0)</f>
        <v>0</v>
      </c>
      <c r="Y90" s="56">
        <f>IFERROR(VLOOKUP(D90,'Rare Earth'!$H$21:$I$33,2,FALSE),0)</f>
        <v>0</v>
      </c>
      <c r="Z90" s="56">
        <f>IFERROR(VLOOKUP(D90,'Rare Earth'!$C$34:$E$47,3,FALSE),0)</f>
        <v>0</v>
      </c>
      <c r="AA90" s="56">
        <f>IFERROR(VLOOKUP(D90,'Rare Earth'!$C$3:$D$15,2,FALSE),0)</f>
        <v>0</v>
      </c>
      <c r="AB90" s="56">
        <f>IFERROR(VLOOKUP(D90,'Iron Ore'!$H$2:$L$17,4,FALSE),0)</f>
        <v>0</v>
      </c>
      <c r="AC90" s="56">
        <f>IFERROR(VLOOKUP(D90,Silver!$B$1:$C$12,2,FALSE),0)</f>
        <v>0</v>
      </c>
      <c r="AD90" s="56">
        <f>IFERROR(VLOOKUP(D90,'Rare Earth'!$C$50:$E$63,3,FALSE),0)</f>
        <v>0</v>
      </c>
      <c r="AE90" s="56">
        <f>IFERROR(VLOOKUP(D90,'Rare Earth'!$H$3:$J$15,3,FALSE),0)</f>
        <v>0</v>
      </c>
      <c r="AF90" s="30">
        <f>K90*LookUps!$G$18</f>
        <v>992836754243.83118</v>
      </c>
      <c r="AG90" s="28">
        <f>V90*LookUps!$G$8</f>
        <v>27305144652.121769</v>
      </c>
      <c r="AH90" s="28">
        <f>W90*LookUps!$G$9</f>
        <v>1068673917720.2415</v>
      </c>
      <c r="AI90" s="28">
        <f>Q90*LookUps!$G$3</f>
        <v>52500000000</v>
      </c>
      <c r="AJ90" s="28">
        <f>R90*LookUps!$G$4</f>
        <v>0</v>
      </c>
      <c r="AK90" s="28">
        <f>S90*LookUps!$G$5*(32150.7/16)</f>
        <v>0</v>
      </c>
      <c r="AL90" s="60">
        <f>T90*1000000*LookUps!$G$6</f>
        <v>8856000000</v>
      </c>
      <c r="AM90" s="60">
        <f>U90*LookUps!$J$7</f>
        <v>2597459393344.5</v>
      </c>
      <c r="AN90" s="83">
        <f>X90*LookUps!$G$10</f>
        <v>0</v>
      </c>
      <c r="AO90" s="52">
        <f>Y90*LookUps!$G$11</f>
        <v>0</v>
      </c>
      <c r="AP90" s="30">
        <f>Z90*LookUps!$G$12*2009</f>
        <v>0</v>
      </c>
      <c r="AQ90" s="30">
        <f>AA90*LookUps!$G$13</f>
        <v>0</v>
      </c>
      <c r="AR90" s="30">
        <f>AB90*LookUps!$G$14</f>
        <v>0</v>
      </c>
      <c r="AS90" s="30">
        <f>AC90*LookUps!$G$15*32150.7</f>
        <v>0</v>
      </c>
      <c r="AT90" s="30">
        <f>AD90*LookUps!$G$16*1000</f>
        <v>0</v>
      </c>
      <c r="AU90" s="30">
        <f>AE90*LookUps!$G$17</f>
        <v>0</v>
      </c>
      <c r="AV90" s="89">
        <f t="shared" si="14"/>
        <v>4.7476312099606943</v>
      </c>
      <c r="AW90" s="90">
        <f t="shared" si="15"/>
        <v>24.295999999999999</v>
      </c>
      <c r="AX90" s="89">
        <f t="shared" si="16"/>
        <v>-19.548368790039305</v>
      </c>
    </row>
    <row r="91" spans="2:50" x14ac:dyDescent="0.25">
      <c r="B91" s="56" t="s">
        <v>670</v>
      </c>
      <c r="C91" t="s">
        <v>670</v>
      </c>
      <c r="D91" t="s">
        <v>91</v>
      </c>
      <c r="E91" t="e" vm="345">
        <v>#VALUE!</v>
      </c>
      <c r="F91" s="56">
        <f t="shared" si="10"/>
        <v>3</v>
      </c>
      <c r="G91" t="str" cm="1">
        <f t="array" ref="G91">_FV(E91,"Abbreviation")</f>
        <v>JO</v>
      </c>
      <c r="H91" s="27" cm="1" vm="346">
        <f t="array" ref="H91">_FV(E91,"Population")</f>
        <v>10101694</v>
      </c>
      <c r="I91" s="27">
        <f>VLOOKUP(D91,Pop_Land!$B$2:$K$237,2,FALSE)</f>
        <v>10203134</v>
      </c>
      <c r="J91" s="82" cm="1" vm="347">
        <f t="array" ref="J91">IFERROR(_FV(E91,"Gross tertiary education enrollment (%)",TRUE),0.25)</f>
        <v>0.34415319999999999</v>
      </c>
      <c r="K91" s="50">
        <f t="shared" si="13"/>
        <v>3511441.2161288001</v>
      </c>
      <c r="L91" s="48">
        <f>VLOOKUP(D91,Pop_Land!$B$2:$K$237,7,FALSE)</f>
        <v>34277.992277992278</v>
      </c>
      <c r="M91" s="30" cm="1" vm="348">
        <f t="array" ref="M91">_FV(E91,"GDP")</f>
        <v>43743661971.831001</v>
      </c>
      <c r="N91" s="30">
        <f>IFERROR(VLOOKUP(D91,WorldBankGDP!$A$5:$G$271,7,FALSE),0)</f>
        <v>45243661971.831001</v>
      </c>
      <c r="O91" s="28">
        <f>IFERROR(VLOOKUP(D91,WorldBankGDP!$J$5:$O$200,6,FALSE),0)</f>
        <v>45354000000</v>
      </c>
      <c r="P91" s="28">
        <f t="shared" si="11"/>
        <v>42440100845.070442</v>
      </c>
      <c r="Q91" s="44">
        <f>IFERROR(VLOOKUP(D91,'coal-proved-reserves'!$A$1:$D$88,4,FALSE),0)</f>
        <v>0</v>
      </c>
      <c r="R91" s="44">
        <f>IFERROR(VLOOKUP(D91,Oil!$B$3:$D$51,3,FALSE),0)</f>
        <v>0</v>
      </c>
      <c r="S91" s="50">
        <f>IFERROR(VLOOKUP(D91,Uranium!$B$2:$C$18,2,FALSE),0)</f>
        <v>52500</v>
      </c>
      <c r="T91" s="57">
        <f>IFERROR(VLOOKUP(D91,'Nat Gas'!$C$2:$F$101,3,FALSE),0)</f>
        <v>0.21299999999999999</v>
      </c>
      <c r="U91" s="27">
        <f>IFERROR(VLOOKUP(D91,Gold!$B$3:$J$126,6,FALSE),0)</f>
        <v>37.32</v>
      </c>
      <c r="V91" s="44">
        <f>IFERROR(VLOOKUP(D91,AgriLand!$D$2:$F$195,3,FALSE),0)</f>
        <v>2524922.7878314955</v>
      </c>
      <c r="W91" s="48">
        <f t="shared" si="12"/>
        <v>19412992.270083562</v>
      </c>
      <c r="X91" s="56">
        <f>IFERROR(VLOOKUP(D91,'Rare Earth'!$C$21:$D$29,2,FALSE),0)</f>
        <v>0</v>
      </c>
      <c r="Y91" s="56">
        <f>IFERROR(VLOOKUP(D91,'Rare Earth'!$H$21:$I$33,2,FALSE),0)</f>
        <v>0</v>
      </c>
      <c r="Z91" s="56">
        <f>IFERROR(VLOOKUP(D91,'Rare Earth'!$C$34:$E$47,3,FALSE),0)</f>
        <v>0</v>
      </c>
      <c r="AA91" s="56">
        <f>IFERROR(VLOOKUP(D91,'Rare Earth'!$C$3:$D$15,2,FALSE),0)</f>
        <v>0</v>
      </c>
      <c r="AB91" s="56">
        <f>IFERROR(VLOOKUP(D91,'Iron Ore'!$H$2:$L$17,4,FALSE),0)</f>
        <v>0</v>
      </c>
      <c r="AC91" s="56">
        <f>IFERROR(VLOOKUP(D91,Silver!$B$1:$C$12,2,FALSE),0)</f>
        <v>0</v>
      </c>
      <c r="AD91" s="56">
        <f>IFERROR(VLOOKUP(D91,'Rare Earth'!$C$50:$E$63,3,FALSE),0)</f>
        <v>0</v>
      </c>
      <c r="AE91" s="56">
        <f>IFERROR(VLOOKUP(D91,'Rare Earth'!$H$3:$J$15,3,FALSE),0)</f>
        <v>0</v>
      </c>
      <c r="AF91" s="30">
        <f>K91*LookUps!$G$18</f>
        <v>43893015201.610001</v>
      </c>
      <c r="AG91" s="28">
        <f>V91*LookUps!$G$8</f>
        <v>6312306969.5787392</v>
      </c>
      <c r="AH91" s="28">
        <f>W91*LookUps!$G$9</f>
        <v>262075395646.12808</v>
      </c>
      <c r="AI91" s="28">
        <f>Q91*LookUps!$G$3</f>
        <v>0</v>
      </c>
      <c r="AJ91" s="28">
        <f>R91*LookUps!$G$4</f>
        <v>0</v>
      </c>
      <c r="AK91" s="28">
        <f>S91*LookUps!$G$5*(32150.7/16)</f>
        <v>5274724218.75</v>
      </c>
      <c r="AL91" s="60">
        <f>T91*1000000*LookUps!$G$6</f>
        <v>2556000000</v>
      </c>
      <c r="AM91" s="60">
        <f>U91*LookUps!$J$7</f>
        <v>114587023842</v>
      </c>
      <c r="AN91" s="83">
        <f>X91*LookUps!$G$10</f>
        <v>0</v>
      </c>
      <c r="AO91" s="52">
        <f>Y91*LookUps!$G$11</f>
        <v>0</v>
      </c>
      <c r="AP91" s="30">
        <f>Z91*LookUps!$G$12*2009</f>
        <v>0</v>
      </c>
      <c r="AQ91" s="30">
        <f>AA91*LookUps!$G$13</f>
        <v>0</v>
      </c>
      <c r="AR91" s="30">
        <f>AB91*LookUps!$G$14</f>
        <v>0</v>
      </c>
      <c r="AS91" s="30">
        <f>AC91*LookUps!$G$15*32150.7</f>
        <v>0</v>
      </c>
      <c r="AT91" s="30">
        <f>AD91*LookUps!$G$16*1000</f>
        <v>0</v>
      </c>
      <c r="AU91" s="30">
        <f>AE91*LookUps!$G$17</f>
        <v>0</v>
      </c>
      <c r="AV91" s="89">
        <f t="shared" si="14"/>
        <v>0.43469846587806682</v>
      </c>
      <c r="AW91" s="90">
        <f t="shared" si="15"/>
        <v>4.2440100845070446E-2</v>
      </c>
      <c r="AX91" s="89">
        <f t="shared" si="16"/>
        <v>0.39225836503299638</v>
      </c>
    </row>
    <row r="92" spans="2:50" x14ac:dyDescent="0.25">
      <c r="B92" s="56" t="s">
        <v>754</v>
      </c>
      <c r="C92" t="s">
        <v>671</v>
      </c>
      <c r="D92" t="s">
        <v>58</v>
      </c>
      <c r="E92" t="e" vm="349">
        <v>#VALUE!</v>
      </c>
      <c r="F92" s="56">
        <f t="shared" si="10"/>
        <v>0</v>
      </c>
      <c r="G92" t="str" cm="1">
        <f t="array" ref="G92">_FV(E92,"Abbreviation")</f>
        <v>KZ</v>
      </c>
      <c r="H92" s="27" cm="1" vm="350">
        <f t="array" ref="H92">_FV(E92,"Population")</f>
        <v>18513930</v>
      </c>
      <c r="I92" s="27">
        <f>VLOOKUP(D92,Pop_Land!$B$2:$K$237,2,FALSE)</f>
        <v>18776707</v>
      </c>
      <c r="J92" s="82" cm="1" vm="351">
        <f t="array" ref="J92">IFERROR(_FV(E92,"Gross tertiary education enrollment (%)",TRUE),0.25)</f>
        <v>0.61749759999999998</v>
      </c>
      <c r="K92" s="50">
        <f t="shared" si="13"/>
        <v>11594571.508403199</v>
      </c>
      <c r="L92" s="48">
        <f>VLOOKUP(D92,Pop_Land!$B$2:$K$237,7,FALSE)</f>
        <v>1042355.2123552124</v>
      </c>
      <c r="M92" s="30" cm="1" vm="352">
        <f t="array" ref="M92">_FV(E92,"GDP")</f>
        <v>180161741180.147</v>
      </c>
      <c r="N92" s="30">
        <f>IFERROR(VLOOKUP(D92,WorldBankGDP!$A$5:$G$271,7,FALSE),0)</f>
        <v>190814274226.211</v>
      </c>
      <c r="O92" s="28">
        <f>IFERROR(VLOOKUP(D92,WorldBankGDP!$J$5:$O$200,6,FALSE),0)</f>
        <v>190814000000</v>
      </c>
      <c r="P92" s="28">
        <f t="shared" si="11"/>
        <v>41428192384.374809</v>
      </c>
      <c r="Q92" s="44">
        <f>IFERROR(VLOOKUP(D92,'coal-proved-reserves'!$A$1:$D$88,4,FALSE),0)</f>
        <v>25605000000</v>
      </c>
      <c r="R92" s="44">
        <f>IFERROR(VLOOKUP(D92,Oil!$B$3:$D$51,3,FALSE),0)</f>
        <v>29247570000</v>
      </c>
      <c r="S92" s="50">
        <f>IFERROR(VLOOKUP(D92,Uranium!$B$2:$C$18,2,FALSE),0)</f>
        <v>906800</v>
      </c>
      <c r="T92" s="57">
        <f>IFERROR(VLOOKUP(D92,'Nat Gas'!$C$2:$F$101,3,FALSE),0)</f>
        <v>85</v>
      </c>
      <c r="U92" s="27">
        <f>IFERROR(VLOOKUP(D92,Gold!$B$3:$J$126,6,FALSE),0)</f>
        <v>383.91</v>
      </c>
      <c r="V92" s="44">
        <f>IFERROR(VLOOKUP(D92,AgriLand!$D$2:$F$195,3,FALSE),0)</f>
        <v>533837817.43331259</v>
      </c>
      <c r="W92" s="48">
        <f t="shared" si="12"/>
        <v>133269518.47402334</v>
      </c>
      <c r="X92" s="56">
        <f>IFERROR(VLOOKUP(D92,'Rare Earth'!$C$21:$D$29,2,FALSE),0)</f>
        <v>0</v>
      </c>
      <c r="Y92" s="56">
        <f>IFERROR(VLOOKUP(D92,'Rare Earth'!$H$21:$I$33,2,FALSE),0)</f>
        <v>0</v>
      </c>
      <c r="Z92" s="56">
        <f>IFERROR(VLOOKUP(D92,'Rare Earth'!$C$34:$E$47,3,FALSE),0)</f>
        <v>20000000</v>
      </c>
      <c r="AA92" s="56">
        <f>IFERROR(VLOOKUP(D92,'Rare Earth'!$C$3:$D$15,2,FALSE),0)</f>
        <v>0</v>
      </c>
      <c r="AB92" s="56">
        <f>IFERROR(VLOOKUP(D92,'Iron Ore'!$H$2:$L$17,4,FALSE),0)</f>
        <v>2500000000</v>
      </c>
      <c r="AC92" s="56">
        <f>IFERROR(VLOOKUP(D92,Silver!$B$1:$C$12,2,FALSE),0)</f>
        <v>0</v>
      </c>
      <c r="AD92" s="56">
        <f>IFERROR(VLOOKUP(D92,'Rare Earth'!$C$50:$E$63,3,FALSE),0)</f>
        <v>0</v>
      </c>
      <c r="AE92" s="56">
        <f>IFERROR(VLOOKUP(D92,'Rare Earth'!$H$3:$J$15,3,FALSE),0)</f>
        <v>12000000</v>
      </c>
      <c r="AF92" s="30">
        <f>K92*LookUps!$G$18</f>
        <v>144932143855.03998</v>
      </c>
      <c r="AG92" s="28">
        <f>V92*LookUps!$G$8</f>
        <v>1334594543583.2815</v>
      </c>
      <c r="AH92" s="28">
        <f>W92*LookUps!$G$9</f>
        <v>1799138499399.3152</v>
      </c>
      <c r="AI92" s="28">
        <f>Q92*LookUps!$G$3</f>
        <v>3840750000000</v>
      </c>
      <c r="AJ92" s="28">
        <f>R92*LookUps!$G$4</f>
        <v>2924757000000</v>
      </c>
      <c r="AK92" s="28">
        <f>S92*LookUps!$G$5*(32150.7/16)</f>
        <v>91107046125</v>
      </c>
      <c r="AL92" s="60">
        <f>T92*1000000*LookUps!$G$6</f>
        <v>1020000000000</v>
      </c>
      <c r="AM92" s="60">
        <f>U92*LookUps!$J$7</f>
        <v>1178754135133.5</v>
      </c>
      <c r="AN92" s="83">
        <f>X92*LookUps!$G$10</f>
        <v>0</v>
      </c>
      <c r="AO92" s="52">
        <f>Y92*LookUps!$G$11</f>
        <v>0</v>
      </c>
      <c r="AP92" s="30">
        <f>Z92*LookUps!$G$12*2009</f>
        <v>138621000000</v>
      </c>
      <c r="AQ92" s="30">
        <f>AA92*LookUps!$G$13</f>
        <v>0</v>
      </c>
      <c r="AR92" s="30">
        <f>AB92*LookUps!$G$14</f>
        <v>250000000000</v>
      </c>
      <c r="AS92" s="30">
        <f>AC92*LookUps!$G$15*32150.7</f>
        <v>0</v>
      </c>
      <c r="AT92" s="30">
        <f>AD92*LookUps!$G$16*1000</f>
        <v>0</v>
      </c>
      <c r="AU92" s="30">
        <f>AE92*LookUps!$G$17</f>
        <v>36000000000</v>
      </c>
      <c r="AV92" s="89">
        <f t="shared" si="14"/>
        <v>12.758654368096137</v>
      </c>
      <c r="AW92" s="90">
        <f t="shared" si="15"/>
        <v>4.1428192384374812E-2</v>
      </c>
      <c r="AX92" s="89">
        <f t="shared" si="16"/>
        <v>12.717226175711762</v>
      </c>
    </row>
    <row r="93" spans="2:50" x14ac:dyDescent="0.25">
      <c r="B93" s="56" t="s">
        <v>670</v>
      </c>
      <c r="C93" t="s">
        <v>670</v>
      </c>
      <c r="D93" t="s">
        <v>70</v>
      </c>
      <c r="E93" t="e" vm="353">
        <v>#VALUE!</v>
      </c>
      <c r="F93" s="56">
        <f t="shared" si="10"/>
        <v>3</v>
      </c>
      <c r="G93" t="str" cm="1">
        <f t="array" ref="G93">_FV(E93,"Abbreviation")</f>
        <v>KE</v>
      </c>
      <c r="H93" s="27" cm="1" vm="354">
        <f t="array" ref="H93">_FV(E93,"Population")</f>
        <v>52573973</v>
      </c>
      <c r="I93" s="27">
        <f>VLOOKUP(D93,Pop_Land!$B$2:$K$237,2,FALSE)</f>
        <v>53771296</v>
      </c>
      <c r="J93" s="82" cm="1" vm="355">
        <f t="array" ref="J93">IFERROR(_FV(E93,"Gross tertiary education enrollment (%)",TRUE),0.25)</f>
        <v>0.1146471</v>
      </c>
      <c r="K93" s="50">
        <f t="shared" si="13"/>
        <v>6164723.1496416004</v>
      </c>
      <c r="L93" s="48">
        <f>VLOOKUP(D93,Pop_Land!$B$2:$K$237,7,FALSE)</f>
        <v>219745.17374517376</v>
      </c>
      <c r="M93" s="30" cm="1" vm="356">
        <f t="array" ref="M93">_FV(E93,"GDP")</f>
        <v>95503088538.091995</v>
      </c>
      <c r="N93" s="30">
        <f>IFERROR(VLOOKUP(D93,WorldBankGDP!$A$5:$G$271,7,FALSE),0)</f>
        <v>110347079517.356</v>
      </c>
      <c r="O93" s="28">
        <f>IFERROR(VLOOKUP(D93,WorldBankGDP!$J$5:$O$200,6,FALSE),0)</f>
        <v>109797000000</v>
      </c>
      <c r="P93" s="28">
        <f t="shared" si="11"/>
        <v>57158598490.048065</v>
      </c>
      <c r="Q93" s="44">
        <f>IFERROR(VLOOKUP(D93,'coal-proved-reserves'!$A$1:$D$88,4,FALSE),0)</f>
        <v>0</v>
      </c>
      <c r="R93" s="44">
        <f>IFERROR(VLOOKUP(D93,Oil!$B$3:$D$51,3,FALSE),0)</f>
        <v>0</v>
      </c>
      <c r="S93" s="50">
        <f>IFERROR(VLOOKUP(D93,Uranium!$B$2:$C$18,2,FALSE),0)</f>
        <v>0</v>
      </c>
      <c r="T93" s="57">
        <f>IFERROR(VLOOKUP(D93,'Nat Gas'!$C$2:$F$101,3,FALSE),0)</f>
        <v>0</v>
      </c>
      <c r="U93" s="27">
        <f>IFERROR(VLOOKUP(D93,Gold!$B$3:$J$126,6,FALSE),0)</f>
        <v>0.02</v>
      </c>
      <c r="V93" s="44">
        <f>IFERROR(VLOOKUP(D93,AgriLand!$D$2:$F$195,3,FALSE),0)</f>
        <v>68275216.899377778</v>
      </c>
      <c r="W93" s="48">
        <f t="shared" si="12"/>
        <v>72361694.297533423</v>
      </c>
      <c r="X93" s="56">
        <f>IFERROR(VLOOKUP(D93,'Rare Earth'!$C$21:$D$29,2,FALSE),0)</f>
        <v>0</v>
      </c>
      <c r="Y93" s="56">
        <f>IFERROR(VLOOKUP(D93,'Rare Earth'!$H$21:$I$33,2,FALSE),0)</f>
        <v>0</v>
      </c>
      <c r="Z93" s="56">
        <f>IFERROR(VLOOKUP(D93,'Rare Earth'!$C$34:$E$47,3,FALSE),0)</f>
        <v>0</v>
      </c>
      <c r="AA93" s="56">
        <f>IFERROR(VLOOKUP(D93,'Rare Earth'!$C$3:$D$15,2,FALSE),0)</f>
        <v>0</v>
      </c>
      <c r="AB93" s="56">
        <f>IFERROR(VLOOKUP(D93,'Iron Ore'!$H$2:$L$17,4,FALSE),0)</f>
        <v>0</v>
      </c>
      <c r="AC93" s="56">
        <f>IFERROR(VLOOKUP(D93,Silver!$B$1:$C$12,2,FALSE),0)</f>
        <v>0</v>
      </c>
      <c r="AD93" s="56">
        <f>IFERROR(VLOOKUP(D93,'Rare Earth'!$C$50:$E$63,3,FALSE),0)</f>
        <v>390000</v>
      </c>
      <c r="AE93" s="56">
        <f>IFERROR(VLOOKUP(D93,'Rare Earth'!$H$3:$J$15,3,FALSE),0)</f>
        <v>0</v>
      </c>
      <c r="AF93" s="30">
        <f>K93*LookUps!$G$18</f>
        <v>77059039370.520004</v>
      </c>
      <c r="AG93" s="28">
        <f>V93*LookUps!$G$8</f>
        <v>170688042248.44446</v>
      </c>
      <c r="AH93" s="28">
        <f>W93*LookUps!$G$9</f>
        <v>976882873016.70117</v>
      </c>
      <c r="AI93" s="28">
        <f>Q93*LookUps!$G$3</f>
        <v>0</v>
      </c>
      <c r="AJ93" s="28">
        <f>R93*LookUps!$G$4</f>
        <v>0</v>
      </c>
      <c r="AK93" s="28">
        <f>S93*LookUps!$G$5*(32150.7/16)</f>
        <v>0</v>
      </c>
      <c r="AL93" s="60">
        <f>T93*1000000*LookUps!$G$6</f>
        <v>0</v>
      </c>
      <c r="AM93" s="60">
        <f>U93*LookUps!$J$7</f>
        <v>61407837</v>
      </c>
      <c r="AN93" s="83">
        <f>X93*LookUps!$G$10</f>
        <v>0</v>
      </c>
      <c r="AO93" s="52">
        <f>Y93*LookUps!$G$11</f>
        <v>0</v>
      </c>
      <c r="AP93" s="30">
        <f>Z93*LookUps!$G$12*2009</f>
        <v>0</v>
      </c>
      <c r="AQ93" s="30">
        <f>AA93*LookUps!$G$13</f>
        <v>0</v>
      </c>
      <c r="AR93" s="30">
        <f>AB93*LookUps!$G$14</f>
        <v>0</v>
      </c>
      <c r="AS93" s="30">
        <f>AC93*LookUps!$G$15*32150.7</f>
        <v>0</v>
      </c>
      <c r="AT93" s="30">
        <f>AD93*LookUps!$G$16*1000</f>
        <v>5850000000</v>
      </c>
      <c r="AU93" s="30">
        <f>AE93*LookUps!$G$17</f>
        <v>0</v>
      </c>
      <c r="AV93" s="89">
        <f t="shared" si="14"/>
        <v>1.2305413624726655</v>
      </c>
      <c r="AW93" s="90">
        <f t="shared" si="15"/>
        <v>5.7158598490048063E-2</v>
      </c>
      <c r="AX93" s="89">
        <f t="shared" si="16"/>
        <v>1.1733827639826175</v>
      </c>
    </row>
    <row r="94" spans="2:50" x14ac:dyDescent="0.25">
      <c r="B94" s="56" t="s">
        <v>675</v>
      </c>
      <c r="C94" t="s">
        <v>675</v>
      </c>
      <c r="D94" t="s">
        <v>191</v>
      </c>
      <c r="E94" t="e" vm="357">
        <v>#VALUE!</v>
      </c>
      <c r="F94" s="56">
        <f t="shared" si="10"/>
        <v>5</v>
      </c>
      <c r="G94" t="str" cm="1">
        <f t="array" ref="G94">_FV(E94,"Abbreviation")</f>
        <v>KI</v>
      </c>
      <c r="H94" s="27" cm="1" vm="358">
        <f t="array" ref="H94">_FV(E94,"Population")</f>
        <v>117606</v>
      </c>
      <c r="I94" s="27">
        <f>VLOOKUP(D94,Pop_Land!$B$2:$K$237,2,FALSE)</f>
        <v>119449</v>
      </c>
      <c r="J94" s="82" cm="1">
        <f t="array" ref="J94">IFERROR(_FV(E94,"Gross tertiary education enrollment (%)",TRUE),0.25)</f>
        <v>0.25</v>
      </c>
      <c r="K94" s="50">
        <f t="shared" si="13"/>
        <v>29862.25</v>
      </c>
      <c r="L94" s="48">
        <f>VLOOKUP(D94,Pop_Land!$B$2:$K$237,7,FALSE)</f>
        <v>312.74131274131275</v>
      </c>
      <c r="M94" s="30" cm="1" vm="359">
        <f t="array" ref="M94">_FV(E94,"GDP")</f>
        <v>194647201.94647199</v>
      </c>
      <c r="N94" s="30">
        <f>IFERROR(VLOOKUP(D94,WorldBankGDP!$A$5:$G$271,7,FALSE),0)</f>
        <v>0</v>
      </c>
      <c r="O94" s="28">
        <f>IFERROR(VLOOKUP(D94,WorldBankGDP!$J$5:$O$200,6,FALSE),0)</f>
        <v>207000000</v>
      </c>
      <c r="P94" s="28">
        <f t="shared" si="11"/>
        <v>0</v>
      </c>
      <c r="Q94" s="44">
        <f>IFERROR(VLOOKUP(D94,'coal-proved-reserves'!$A$1:$D$88,4,FALSE),0)</f>
        <v>0</v>
      </c>
      <c r="R94" s="44">
        <f>IFERROR(VLOOKUP(D94,Oil!$B$3:$D$51,3,FALSE),0)</f>
        <v>0</v>
      </c>
      <c r="S94" s="50">
        <f>IFERROR(VLOOKUP(D94,Uranium!$B$2:$C$18,2,FALSE),0)</f>
        <v>0</v>
      </c>
      <c r="T94" s="57">
        <f>IFERROR(VLOOKUP(D94,'Nat Gas'!$C$2:$F$101,3,FALSE),0)</f>
        <v>0</v>
      </c>
      <c r="U94" s="27">
        <f>IFERROR(VLOOKUP(D94,Gold!$B$3:$J$126,6,FALSE),0)</f>
        <v>0</v>
      </c>
      <c r="V94" s="44">
        <f>IFERROR(VLOOKUP(D94,AgriLand!$D$2:$F$195,3,FALSE),0)</f>
        <v>84015.829698836227</v>
      </c>
      <c r="W94" s="48">
        <f t="shared" si="12"/>
        <v>116138.61045560394</v>
      </c>
      <c r="X94" s="56">
        <f>IFERROR(VLOOKUP(D94,'Rare Earth'!$C$21:$D$29,2,FALSE),0)</f>
        <v>0</v>
      </c>
      <c r="Y94" s="56">
        <f>IFERROR(VLOOKUP(D94,'Rare Earth'!$H$21:$I$33,2,FALSE),0)</f>
        <v>0</v>
      </c>
      <c r="Z94" s="56">
        <f>IFERROR(VLOOKUP(D94,'Rare Earth'!$C$34:$E$47,3,FALSE),0)</f>
        <v>0</v>
      </c>
      <c r="AA94" s="56">
        <f>IFERROR(VLOOKUP(D94,'Rare Earth'!$C$3:$D$15,2,FALSE),0)</f>
        <v>0</v>
      </c>
      <c r="AB94" s="56">
        <f>IFERROR(VLOOKUP(D94,'Iron Ore'!$H$2:$L$17,4,FALSE),0)</f>
        <v>0</v>
      </c>
      <c r="AC94" s="56">
        <f>IFERROR(VLOOKUP(D94,Silver!$B$1:$C$12,2,FALSE),0)</f>
        <v>0</v>
      </c>
      <c r="AD94" s="56">
        <f>IFERROR(VLOOKUP(D94,'Rare Earth'!$C$50:$E$63,3,FALSE),0)</f>
        <v>0</v>
      </c>
      <c r="AE94" s="56">
        <f>IFERROR(VLOOKUP(D94,'Rare Earth'!$H$3:$J$15,3,FALSE),0)</f>
        <v>0</v>
      </c>
      <c r="AF94" s="30">
        <f>K94*LookUps!$G$18</f>
        <v>373278125</v>
      </c>
      <c r="AG94" s="28">
        <f>V94*LookUps!$G$8</f>
        <v>210039574.24709058</v>
      </c>
      <c r="AH94" s="28">
        <f>W94*LookUps!$G$9</f>
        <v>1567871241.1506531</v>
      </c>
      <c r="AI94" s="28">
        <f>Q94*LookUps!$G$3</f>
        <v>0</v>
      </c>
      <c r="AJ94" s="28">
        <f>R94*LookUps!$G$4</f>
        <v>0</v>
      </c>
      <c r="AK94" s="28">
        <f>S94*LookUps!$G$5*(32150.7/16)</f>
        <v>0</v>
      </c>
      <c r="AL94" s="60">
        <f>T94*1000000*LookUps!$G$6</f>
        <v>0</v>
      </c>
      <c r="AM94" s="60">
        <f>U94*LookUps!$J$7</f>
        <v>0</v>
      </c>
      <c r="AN94" s="83">
        <f>X94*LookUps!$G$10</f>
        <v>0</v>
      </c>
      <c r="AO94" s="52">
        <f>Y94*LookUps!$G$11</f>
        <v>0</v>
      </c>
      <c r="AP94" s="30">
        <f>Z94*LookUps!$G$12*2009</f>
        <v>0</v>
      </c>
      <c r="AQ94" s="30">
        <f>AA94*LookUps!$G$13</f>
        <v>0</v>
      </c>
      <c r="AR94" s="30">
        <f>AB94*LookUps!$G$14</f>
        <v>0</v>
      </c>
      <c r="AS94" s="30">
        <f>AC94*LookUps!$G$15*32150.7</f>
        <v>0</v>
      </c>
      <c r="AT94" s="30">
        <f>AD94*LookUps!$G$16*1000</f>
        <v>0</v>
      </c>
      <c r="AU94" s="30">
        <f>AE94*LookUps!$G$17</f>
        <v>0</v>
      </c>
      <c r="AV94" s="89">
        <f t="shared" si="14"/>
        <v>2.1511889403977437E-3</v>
      </c>
      <c r="AW94" s="90">
        <f t="shared" si="15"/>
        <v>0</v>
      </c>
      <c r="AX94" s="89">
        <f t="shared" si="16"/>
        <v>2.1511889403977437E-3</v>
      </c>
    </row>
    <row r="95" spans="2:50" x14ac:dyDescent="0.25">
      <c r="B95" s="56" t="s">
        <v>670</v>
      </c>
      <c r="C95" t="s">
        <v>671</v>
      </c>
      <c r="D95" t="s">
        <v>61</v>
      </c>
      <c r="E95" t="e" vm="360">
        <v>#VALUE!</v>
      </c>
      <c r="F95" s="56">
        <f t="shared" si="10"/>
        <v>3</v>
      </c>
      <c r="G95" t="str" cm="1">
        <f t="array" ref="G95">_FV(E95,"Abbreviation")</f>
        <v>KW</v>
      </c>
      <c r="H95" s="27" cm="1" vm="361">
        <f t="array" ref="H95">_FV(E95,"Population")</f>
        <v>4207083</v>
      </c>
      <c r="I95" s="27">
        <f>VLOOKUP(D95,Pop_Land!$B$2:$K$237,2,FALSE)</f>
        <v>4270571</v>
      </c>
      <c r="J95" s="82" cm="1" vm="362">
        <f t="array" ref="J95">IFERROR(_FV(E95,"Gross tertiary education enrollment (%)",TRUE),0.25)</f>
        <v>0.54364139999999994</v>
      </c>
      <c r="K95" s="50">
        <f t="shared" si="13"/>
        <v>2321659.1972393999</v>
      </c>
      <c r="L95" s="48">
        <f>VLOOKUP(D95,Pop_Land!$B$2:$K$237,7,FALSE)</f>
        <v>6880.3088803088804</v>
      </c>
      <c r="M95" s="30" cm="1" vm="363">
        <f t="array" ref="M95">_FV(E95,"GDP")</f>
        <v>134761198945.98199</v>
      </c>
      <c r="N95" s="30">
        <f>IFERROR(VLOOKUP(D95,WorldBankGDP!$A$5:$G$271,7,FALSE),0)</f>
        <v>0</v>
      </c>
      <c r="O95" s="28">
        <f>IFERROR(VLOOKUP(D95,WorldBankGDP!$J$5:$O$200,6,FALSE),0)</f>
        <v>135352000000</v>
      </c>
      <c r="P95" s="28">
        <f t="shared" si="11"/>
        <v>20941890316.205605</v>
      </c>
      <c r="Q95" s="44">
        <f>IFERROR(VLOOKUP(D95,'coal-proved-reserves'!$A$1:$D$88,4,FALSE),0)</f>
        <v>0</v>
      </c>
      <c r="R95" s="44">
        <f>IFERROR(VLOOKUP(D95,Oil!$B$3:$D$51,3,FALSE),0)</f>
        <v>98954278500</v>
      </c>
      <c r="S95" s="50">
        <f>IFERROR(VLOOKUP(D95,Uranium!$B$2:$C$18,2,FALSE),0)</f>
        <v>0</v>
      </c>
      <c r="T95" s="57">
        <f>IFERROR(VLOOKUP(D95,'Nat Gas'!$C$2:$F$101,3,FALSE),0)</f>
        <v>63.5</v>
      </c>
      <c r="U95" s="27">
        <f>IFERROR(VLOOKUP(D95,Gold!$B$3:$J$126,6,FALSE),0)</f>
        <v>78.97</v>
      </c>
      <c r="V95" s="44">
        <f>IFERROR(VLOOKUP(D95,AgriLand!$D$2:$F$195,3,FALSE),0)</f>
        <v>370658.07220074802</v>
      </c>
      <c r="W95" s="48">
        <f t="shared" si="12"/>
        <v>4032739.6111969352</v>
      </c>
      <c r="X95" s="56">
        <f>IFERROR(VLOOKUP(D95,'Rare Earth'!$C$21:$D$29,2,FALSE),0)</f>
        <v>0</v>
      </c>
      <c r="Y95" s="56">
        <f>IFERROR(VLOOKUP(D95,'Rare Earth'!$H$21:$I$33,2,FALSE),0)</f>
        <v>0</v>
      </c>
      <c r="Z95" s="56">
        <f>IFERROR(VLOOKUP(D95,'Rare Earth'!$C$34:$E$47,3,FALSE),0)</f>
        <v>0</v>
      </c>
      <c r="AA95" s="56">
        <f>IFERROR(VLOOKUP(D95,'Rare Earth'!$C$3:$D$15,2,FALSE),0)</f>
        <v>0</v>
      </c>
      <c r="AB95" s="56">
        <f>IFERROR(VLOOKUP(D95,'Iron Ore'!$H$2:$L$17,4,FALSE),0)</f>
        <v>0</v>
      </c>
      <c r="AC95" s="56">
        <f>IFERROR(VLOOKUP(D95,Silver!$B$1:$C$12,2,FALSE),0)</f>
        <v>0</v>
      </c>
      <c r="AD95" s="56">
        <f>IFERROR(VLOOKUP(D95,'Rare Earth'!$C$50:$E$63,3,FALSE),0)</f>
        <v>0</v>
      </c>
      <c r="AE95" s="56">
        <f>IFERROR(VLOOKUP(D95,'Rare Earth'!$H$3:$J$15,3,FALSE),0)</f>
        <v>0</v>
      </c>
      <c r="AF95" s="30">
        <f>K95*LookUps!$G$18</f>
        <v>29020739965.4925</v>
      </c>
      <c r="AG95" s="28">
        <f>V95*LookUps!$G$8</f>
        <v>926645180.50187004</v>
      </c>
      <c r="AH95" s="28">
        <f>W95*LookUps!$G$9</f>
        <v>54441984751.158623</v>
      </c>
      <c r="AI95" s="28">
        <f>Q95*LookUps!$G$3</f>
        <v>0</v>
      </c>
      <c r="AJ95" s="28">
        <f>R95*LookUps!$G$4</f>
        <v>9895427850000</v>
      </c>
      <c r="AK95" s="28">
        <f>S95*LookUps!$G$5*(32150.7/16)</f>
        <v>0</v>
      </c>
      <c r="AL95" s="60">
        <f>T95*1000000*LookUps!$G$6</f>
        <v>762000000000</v>
      </c>
      <c r="AM95" s="60">
        <f>U95*LookUps!$J$7</f>
        <v>242468844394.5</v>
      </c>
      <c r="AN95" s="83">
        <f>X95*LookUps!$G$10</f>
        <v>0</v>
      </c>
      <c r="AO95" s="52">
        <f>Y95*LookUps!$G$11</f>
        <v>0</v>
      </c>
      <c r="AP95" s="30">
        <f>Z95*LookUps!$G$12*2009</f>
        <v>0</v>
      </c>
      <c r="AQ95" s="30">
        <f>AA95*LookUps!$G$13</f>
        <v>0</v>
      </c>
      <c r="AR95" s="30">
        <f>AB95*LookUps!$G$14</f>
        <v>0</v>
      </c>
      <c r="AS95" s="30">
        <f>AC95*LookUps!$G$15*32150.7</f>
        <v>0</v>
      </c>
      <c r="AT95" s="30">
        <f>AD95*LookUps!$G$16*1000</f>
        <v>0</v>
      </c>
      <c r="AU95" s="30">
        <f>AE95*LookUps!$G$17</f>
        <v>0</v>
      </c>
      <c r="AV95" s="89">
        <f t="shared" si="14"/>
        <v>10.984286064291652</v>
      </c>
      <c r="AW95" s="90">
        <f t="shared" si="15"/>
        <v>2.0941890316205605E-2</v>
      </c>
      <c r="AX95" s="89">
        <f t="shared" si="16"/>
        <v>10.963344173975447</v>
      </c>
    </row>
    <row r="96" spans="2:50" x14ac:dyDescent="0.25">
      <c r="B96" s="56" t="s">
        <v>754</v>
      </c>
      <c r="C96" t="s">
        <v>671</v>
      </c>
      <c r="D96" t="s">
        <v>146</v>
      </c>
      <c r="E96" t="e" vm="364">
        <v>#VALUE!</v>
      </c>
      <c r="F96" s="56">
        <f t="shared" si="10"/>
        <v>0</v>
      </c>
      <c r="G96" t="str" cm="1">
        <f t="array" ref="G96">_FV(E96,"Abbreviation")</f>
        <v>KG</v>
      </c>
      <c r="H96" s="27" cm="1" vm="365">
        <f t="array" ref="H96">_FV(E96,"Population")</f>
        <v>6456900</v>
      </c>
      <c r="I96" s="27">
        <f>VLOOKUP(D96,Pop_Land!$B$2:$K$237,2,FALSE)</f>
        <v>6524195</v>
      </c>
      <c r="J96" s="82" cm="1" vm="366">
        <f t="array" ref="J96">IFERROR(_FV(E96,"Gross tertiary education enrollment (%)",TRUE),0.25)</f>
        <v>0.41267020000000004</v>
      </c>
      <c r="K96" s="50">
        <f t="shared" si="13"/>
        <v>2692340.8554890002</v>
      </c>
      <c r="L96" s="48">
        <f>VLOOKUP(D96,Pop_Land!$B$2:$K$237,7,FALSE)</f>
        <v>74054.054054054053</v>
      </c>
      <c r="M96" s="30" cm="1" vm="367">
        <f t="array" ref="M96">_FV(E96,"GDP")</f>
        <v>8454619607.8179502</v>
      </c>
      <c r="N96" s="30">
        <f>IFERROR(VLOOKUP(D96,WorldBankGDP!$A$5:$G$271,7,FALSE),0)</f>
        <v>8543423502.6134005</v>
      </c>
      <c r="O96" s="28">
        <f>IFERROR(VLOOKUP(D96,WorldBankGDP!$J$5:$O$200,6,FALSE),0)</f>
        <v>8538000000</v>
      </c>
      <c r="P96" s="28">
        <f t="shared" si="11"/>
        <v>4802646668.2209864</v>
      </c>
      <c r="Q96" s="44">
        <f>IFERROR(VLOOKUP(D96,'coal-proved-reserves'!$A$1:$D$88,4,FALSE),0)</f>
        <v>0</v>
      </c>
      <c r="R96" s="44">
        <f>IFERROR(VLOOKUP(D96,Oil!$B$3:$D$51,3,FALSE),0)</f>
        <v>0</v>
      </c>
      <c r="S96" s="50">
        <f>IFERROR(VLOOKUP(D96,Uranium!$B$2:$C$18,2,FALSE),0)</f>
        <v>0</v>
      </c>
      <c r="T96" s="57">
        <f>IFERROR(VLOOKUP(D96,'Nat Gas'!$C$2:$F$101,3,FALSE),0)</f>
        <v>0.2</v>
      </c>
      <c r="U96" s="27">
        <f>IFERROR(VLOOKUP(D96,Gold!$B$3:$J$126,6,FALSE),0)</f>
        <v>10.19</v>
      </c>
      <c r="V96" s="44">
        <f>IFERROR(VLOOKUP(D96,AgriLand!$D$2:$F$195,3,FALSE),0)</f>
        <v>26048119.576598298</v>
      </c>
      <c r="W96" s="48">
        <f t="shared" si="12"/>
        <v>21346475.017996296</v>
      </c>
      <c r="X96" s="56">
        <f>IFERROR(VLOOKUP(D96,'Rare Earth'!$C$21:$D$29,2,FALSE),0)</f>
        <v>0</v>
      </c>
      <c r="Y96" s="56">
        <f>IFERROR(VLOOKUP(D96,'Rare Earth'!$H$21:$I$33,2,FALSE),0)</f>
        <v>0</v>
      </c>
      <c r="Z96" s="56">
        <f>IFERROR(VLOOKUP(D96,'Rare Earth'!$C$34:$E$47,3,FALSE),0)</f>
        <v>0</v>
      </c>
      <c r="AA96" s="56">
        <f>IFERROR(VLOOKUP(D96,'Rare Earth'!$C$3:$D$15,2,FALSE),0)</f>
        <v>0</v>
      </c>
      <c r="AB96" s="56">
        <f>IFERROR(VLOOKUP(D96,'Iron Ore'!$H$2:$L$17,4,FALSE),0)</f>
        <v>0</v>
      </c>
      <c r="AC96" s="56">
        <f>IFERROR(VLOOKUP(D96,Silver!$B$1:$C$12,2,FALSE),0)</f>
        <v>0</v>
      </c>
      <c r="AD96" s="56">
        <f>IFERROR(VLOOKUP(D96,'Rare Earth'!$C$50:$E$63,3,FALSE),0)</f>
        <v>0</v>
      </c>
      <c r="AE96" s="56">
        <f>IFERROR(VLOOKUP(D96,'Rare Earth'!$H$3:$J$15,3,FALSE),0)</f>
        <v>0</v>
      </c>
      <c r="AF96" s="30">
        <f>K96*LookUps!$G$18</f>
        <v>33654260693.612503</v>
      </c>
      <c r="AG96" s="28">
        <f>V96*LookUps!$G$8</f>
        <v>65120298941.495743</v>
      </c>
      <c r="AH96" s="28">
        <f>W96*LookUps!$G$9</f>
        <v>288177412742.95001</v>
      </c>
      <c r="AI96" s="28">
        <f>Q96*LookUps!$G$3</f>
        <v>0</v>
      </c>
      <c r="AJ96" s="28">
        <f>R96*LookUps!$G$4</f>
        <v>0</v>
      </c>
      <c r="AK96" s="28">
        <f>S96*LookUps!$G$5*(32150.7/16)</f>
        <v>0</v>
      </c>
      <c r="AL96" s="60">
        <f>T96*1000000*LookUps!$G$6</f>
        <v>2400000000</v>
      </c>
      <c r="AM96" s="60">
        <f>U96*LookUps!$J$7</f>
        <v>31287292951.5</v>
      </c>
      <c r="AN96" s="83">
        <f>X96*LookUps!$G$10</f>
        <v>0</v>
      </c>
      <c r="AO96" s="52">
        <f>Y96*LookUps!$G$11</f>
        <v>0</v>
      </c>
      <c r="AP96" s="30">
        <f>Z96*LookUps!$G$12*2009</f>
        <v>0</v>
      </c>
      <c r="AQ96" s="30">
        <f>AA96*LookUps!$G$13</f>
        <v>0</v>
      </c>
      <c r="AR96" s="30">
        <f>AB96*LookUps!$G$14</f>
        <v>0</v>
      </c>
      <c r="AS96" s="30">
        <f>AC96*LookUps!$G$15*32150.7</f>
        <v>0</v>
      </c>
      <c r="AT96" s="30">
        <f>AD96*LookUps!$G$16*1000</f>
        <v>0</v>
      </c>
      <c r="AU96" s="30">
        <f>AE96*LookUps!$G$17</f>
        <v>0</v>
      </c>
      <c r="AV96" s="89">
        <f t="shared" si="14"/>
        <v>0.42063926532955825</v>
      </c>
      <c r="AW96" s="90">
        <f t="shared" si="15"/>
        <v>4.8026466682209862E-3</v>
      </c>
      <c r="AX96" s="89">
        <f t="shared" si="16"/>
        <v>0.41583661866133725</v>
      </c>
    </row>
    <row r="97" spans="2:50" x14ac:dyDescent="0.25">
      <c r="B97" s="56" t="s">
        <v>754</v>
      </c>
      <c r="C97" t="s">
        <v>671</v>
      </c>
      <c r="D97" t="s">
        <v>118</v>
      </c>
      <c r="E97" t="e" vm="368">
        <v>#VALUE!</v>
      </c>
      <c r="F97" s="56">
        <f t="shared" si="10"/>
        <v>0</v>
      </c>
      <c r="G97" t="str" cm="1">
        <f t="array" ref="G97">_FV(E97,"Abbreviation")</f>
        <v>LA</v>
      </c>
      <c r="H97" s="27" cm="1" vm="369">
        <f t="array" ref="H97">_FV(E97,"Population")</f>
        <v>7169455</v>
      </c>
      <c r="I97" s="27">
        <f>VLOOKUP(D97,Pop_Land!$B$2:$K$237,2,FALSE)</f>
        <v>7275560</v>
      </c>
      <c r="J97" s="82" cm="1" vm="370">
        <f t="array" ref="J97">IFERROR(_FV(E97,"Gross tertiary education enrollment (%)",TRUE),0.25)</f>
        <v>0.14966760000000001</v>
      </c>
      <c r="K97" s="50">
        <f t="shared" si="13"/>
        <v>1088915.6038560001</v>
      </c>
      <c r="L97" s="48">
        <f>VLOOKUP(D97,Pop_Land!$B$2:$K$237,7,FALSE)</f>
        <v>89111.969111969112</v>
      </c>
      <c r="M97" s="30" cm="1" vm="371">
        <f t="array" ref="M97">_FV(E97,"GDP")</f>
        <v>18173839128.269901</v>
      </c>
      <c r="N97" s="30">
        <f>IFERROR(VLOOKUP(D97,WorldBankGDP!$A$5:$G$271,7,FALSE),0)</f>
        <v>18827148530.015099</v>
      </c>
      <c r="O97" s="28">
        <f>IFERROR(VLOOKUP(D97,WorldBankGDP!$J$5:$O$200,6,FALSE),0)</f>
        <v>18552000000</v>
      </c>
      <c r="P97" s="28">
        <f t="shared" si="11"/>
        <v>10178622080.570126</v>
      </c>
      <c r="Q97" s="44">
        <f>IFERROR(VLOOKUP(D97,'coal-proved-reserves'!$A$1:$D$88,4,FALSE),0)</f>
        <v>0</v>
      </c>
      <c r="R97" s="44">
        <f>IFERROR(VLOOKUP(D97,Oil!$B$3:$D$51,3,FALSE),0)</f>
        <v>0</v>
      </c>
      <c r="S97" s="50">
        <f>IFERROR(VLOOKUP(D97,Uranium!$B$2:$C$18,2,FALSE),0)</f>
        <v>0</v>
      </c>
      <c r="T97" s="57">
        <f>IFERROR(VLOOKUP(D97,'Nat Gas'!$C$2:$F$101,3,FALSE),0)</f>
        <v>0</v>
      </c>
      <c r="U97" s="27">
        <f>IFERROR(VLOOKUP(D97,Gold!$B$3:$J$126,6,FALSE),0)</f>
        <v>0</v>
      </c>
      <c r="V97" s="44">
        <f>IFERROR(VLOOKUP(D97,AgriLand!$D$2:$F$195,3,FALSE),0)</f>
        <v>5915702.8323239377</v>
      </c>
      <c r="W97" s="48">
        <f t="shared" si="12"/>
        <v>51115957.399336293</v>
      </c>
      <c r="X97" s="56">
        <f>IFERROR(VLOOKUP(D97,'Rare Earth'!$C$21:$D$29,2,FALSE),0)</f>
        <v>0</v>
      </c>
      <c r="Y97" s="56">
        <f>IFERROR(VLOOKUP(D97,'Rare Earth'!$H$21:$I$33,2,FALSE),0)</f>
        <v>0</v>
      </c>
      <c r="Z97" s="56">
        <f>IFERROR(VLOOKUP(D97,'Rare Earth'!$C$34:$E$47,3,FALSE),0)</f>
        <v>0</v>
      </c>
      <c r="AA97" s="56">
        <f>IFERROR(VLOOKUP(D97,'Rare Earth'!$C$3:$D$15,2,FALSE),0)</f>
        <v>0</v>
      </c>
      <c r="AB97" s="56">
        <f>IFERROR(VLOOKUP(D97,'Iron Ore'!$H$2:$L$17,4,FALSE),0)</f>
        <v>0</v>
      </c>
      <c r="AC97" s="56">
        <f>IFERROR(VLOOKUP(D97,Silver!$B$1:$C$12,2,FALSE),0)</f>
        <v>0</v>
      </c>
      <c r="AD97" s="56">
        <f>IFERROR(VLOOKUP(D97,'Rare Earth'!$C$50:$E$63,3,FALSE),0)</f>
        <v>0</v>
      </c>
      <c r="AE97" s="56">
        <f>IFERROR(VLOOKUP(D97,'Rare Earth'!$H$3:$J$15,3,FALSE),0)</f>
        <v>0</v>
      </c>
      <c r="AF97" s="30">
        <f>K97*LookUps!$G$18</f>
        <v>13611445048.200001</v>
      </c>
      <c r="AG97" s="28">
        <f>V97*LookUps!$G$8</f>
        <v>14789257080.809845</v>
      </c>
      <c r="AH97" s="28">
        <f>W97*LookUps!$G$9</f>
        <v>690065424891.03992</v>
      </c>
      <c r="AI97" s="28">
        <f>Q97*LookUps!$G$3</f>
        <v>0</v>
      </c>
      <c r="AJ97" s="28">
        <f>R97*LookUps!$G$4</f>
        <v>0</v>
      </c>
      <c r="AK97" s="28">
        <f>S97*LookUps!$G$5*(32150.7/16)</f>
        <v>0</v>
      </c>
      <c r="AL97" s="60">
        <f>T97*1000000*LookUps!$G$6</f>
        <v>0</v>
      </c>
      <c r="AM97" s="60">
        <f>U97*LookUps!$J$7</f>
        <v>0</v>
      </c>
      <c r="AN97" s="83">
        <f>X97*LookUps!$G$10</f>
        <v>0</v>
      </c>
      <c r="AO97" s="52">
        <f>Y97*LookUps!$G$11</f>
        <v>0</v>
      </c>
      <c r="AP97" s="30">
        <f>Z97*LookUps!$G$12*2009</f>
        <v>0</v>
      </c>
      <c r="AQ97" s="30">
        <f>AA97*LookUps!$G$13</f>
        <v>0</v>
      </c>
      <c r="AR97" s="30">
        <f>AB97*LookUps!$G$14</f>
        <v>0</v>
      </c>
      <c r="AS97" s="30">
        <f>AC97*LookUps!$G$15*32150.7</f>
        <v>0</v>
      </c>
      <c r="AT97" s="30">
        <f>AD97*LookUps!$G$16*1000</f>
        <v>0</v>
      </c>
      <c r="AU97" s="30">
        <f>AE97*LookUps!$G$17</f>
        <v>0</v>
      </c>
      <c r="AV97" s="89">
        <f t="shared" si="14"/>
        <v>0.71846612702004975</v>
      </c>
      <c r="AW97" s="90">
        <f t="shared" si="15"/>
        <v>1.0178622080570125E-2</v>
      </c>
      <c r="AX97" s="89">
        <f t="shared" si="16"/>
        <v>0.70828750493947967</v>
      </c>
    </row>
    <row r="98" spans="2:50" x14ac:dyDescent="0.25">
      <c r="B98" s="56" t="s">
        <v>756</v>
      </c>
      <c r="C98" t="s">
        <v>672</v>
      </c>
      <c r="D98" t="s">
        <v>101</v>
      </c>
      <c r="E98" t="e" vm="372">
        <v>#VALUE!</v>
      </c>
      <c r="F98" s="56">
        <f t="shared" si="10"/>
        <v>2</v>
      </c>
      <c r="G98" t="str" cm="1">
        <f t="array" ref="G98">_FV(E98,"Abbreviation")</f>
        <v>LV</v>
      </c>
      <c r="H98" s="27" cm="1" vm="373">
        <f t="array" ref="H98">_FV(E98,"Population")</f>
        <v>1912789</v>
      </c>
      <c r="I98" s="27">
        <f>VLOOKUP(D98,Pop_Land!$B$2:$K$237,2,FALSE)</f>
        <v>1886198</v>
      </c>
      <c r="J98" s="82" cm="1" vm="374">
        <f t="array" ref="J98">IFERROR(_FV(E98,"Gross tertiary education enrollment (%)",TRUE),0.25)</f>
        <v>0.88057429999999992</v>
      </c>
      <c r="K98" s="50">
        <f t="shared" si="13"/>
        <v>1660937.4835113999</v>
      </c>
      <c r="L98" s="48">
        <f>VLOOKUP(D98,Pop_Land!$B$2:$K$237,7,FALSE)</f>
        <v>24015.444015444016</v>
      </c>
      <c r="M98" s="30" cm="1" vm="375">
        <f t="array" ref="M98">_FV(E98,"GDP")</f>
        <v>34117202555.066601</v>
      </c>
      <c r="N98" s="30">
        <f>IFERROR(VLOOKUP(D98,WorldBankGDP!$A$5:$G$271,7,FALSE),0)</f>
        <v>38872546228.5653</v>
      </c>
      <c r="O98" s="28">
        <f>IFERROR(VLOOKUP(D98,WorldBankGDP!$J$5:$O$200,6,FALSE),0)</f>
        <v>38965000000</v>
      </c>
      <c r="P98" s="28">
        <f t="shared" si="11"/>
        <v>13218710129.960554</v>
      </c>
      <c r="Q98" s="44">
        <f>IFERROR(VLOOKUP(D98,'coal-proved-reserves'!$A$1:$D$88,4,FALSE),0)</f>
        <v>0</v>
      </c>
      <c r="R98" s="44">
        <f>IFERROR(VLOOKUP(D98,Oil!$B$3:$D$51,3,FALSE),0)</f>
        <v>0</v>
      </c>
      <c r="S98" s="50">
        <f>IFERROR(VLOOKUP(D98,Uranium!$B$2:$C$18,2,FALSE),0)</f>
        <v>0</v>
      </c>
      <c r="T98" s="57">
        <f>IFERROR(VLOOKUP(D98,'Nat Gas'!$C$2:$F$101,3,FALSE),0)</f>
        <v>0</v>
      </c>
      <c r="U98" s="27">
        <f>IFERROR(VLOOKUP(D98,Gold!$B$3:$J$126,6,FALSE),0)</f>
        <v>6.66</v>
      </c>
      <c r="V98" s="44">
        <f>IFERROR(VLOOKUP(D98,AgriLand!$D$2:$F$195,3,FALSE),0)</f>
        <v>4788902.2928336645</v>
      </c>
      <c r="W98" s="48">
        <f t="shared" si="12"/>
        <v>10580981.877050508</v>
      </c>
      <c r="X98" s="56">
        <f>IFERROR(VLOOKUP(D98,'Rare Earth'!$C$21:$D$29,2,FALSE),0)</f>
        <v>0</v>
      </c>
      <c r="Y98" s="56">
        <f>IFERROR(VLOOKUP(D98,'Rare Earth'!$H$21:$I$33,2,FALSE),0)</f>
        <v>0</v>
      </c>
      <c r="Z98" s="56">
        <f>IFERROR(VLOOKUP(D98,'Rare Earth'!$C$34:$E$47,3,FALSE),0)</f>
        <v>0</v>
      </c>
      <c r="AA98" s="56">
        <f>IFERROR(VLOOKUP(D98,'Rare Earth'!$C$3:$D$15,2,FALSE),0)</f>
        <v>0</v>
      </c>
      <c r="AB98" s="56">
        <f>IFERROR(VLOOKUP(D98,'Iron Ore'!$H$2:$L$17,4,FALSE),0)</f>
        <v>0</v>
      </c>
      <c r="AC98" s="56">
        <f>IFERROR(VLOOKUP(D98,Silver!$B$1:$C$12,2,FALSE),0)</f>
        <v>0</v>
      </c>
      <c r="AD98" s="56">
        <f>IFERROR(VLOOKUP(D98,'Rare Earth'!$C$50:$E$63,3,FALSE),0)</f>
        <v>0</v>
      </c>
      <c r="AE98" s="56">
        <f>IFERROR(VLOOKUP(D98,'Rare Earth'!$H$3:$J$15,3,FALSE),0)</f>
        <v>0</v>
      </c>
      <c r="AF98" s="30">
        <f>K98*LookUps!$G$18</f>
        <v>20761718543.892498</v>
      </c>
      <c r="AG98" s="28">
        <f>V98*LookUps!$G$8</f>
        <v>11972255732.084162</v>
      </c>
      <c r="AH98" s="28">
        <f>W98*LookUps!$G$9</f>
        <v>142843255340.18185</v>
      </c>
      <c r="AI98" s="28">
        <f>Q98*LookUps!$G$3</f>
        <v>0</v>
      </c>
      <c r="AJ98" s="28">
        <f>R98*LookUps!$G$4</f>
        <v>0</v>
      </c>
      <c r="AK98" s="28">
        <f>S98*LookUps!$G$5*(32150.7/16)</f>
        <v>0</v>
      </c>
      <c r="AL98" s="60">
        <f>T98*1000000*LookUps!$G$6</f>
        <v>0</v>
      </c>
      <c r="AM98" s="60">
        <f>U98*LookUps!$J$7</f>
        <v>20448809721</v>
      </c>
      <c r="AN98" s="83">
        <f>X98*LookUps!$G$10</f>
        <v>0</v>
      </c>
      <c r="AO98" s="52">
        <f>Y98*LookUps!$G$11</f>
        <v>0</v>
      </c>
      <c r="AP98" s="30">
        <f>Z98*LookUps!$G$12*2009</f>
        <v>0</v>
      </c>
      <c r="AQ98" s="30">
        <f>AA98*LookUps!$G$13</f>
        <v>0</v>
      </c>
      <c r="AR98" s="30">
        <f>AB98*LookUps!$G$14</f>
        <v>0</v>
      </c>
      <c r="AS98" s="30">
        <f>AC98*LookUps!$G$15*32150.7</f>
        <v>0</v>
      </c>
      <c r="AT98" s="30">
        <f>AD98*LookUps!$G$16*1000</f>
        <v>0</v>
      </c>
      <c r="AU98" s="30">
        <f>AE98*LookUps!$G$17</f>
        <v>0</v>
      </c>
      <c r="AV98" s="89">
        <f t="shared" si="14"/>
        <v>0.19602603933715851</v>
      </c>
      <c r="AW98" s="90">
        <f t="shared" si="15"/>
        <v>1.3218710129960554E-2</v>
      </c>
      <c r="AX98" s="89">
        <f t="shared" si="16"/>
        <v>0.18280732920719794</v>
      </c>
    </row>
    <row r="99" spans="2:50" x14ac:dyDescent="0.25">
      <c r="B99" s="56" t="s">
        <v>670</v>
      </c>
      <c r="C99" t="s">
        <v>670</v>
      </c>
      <c r="D99" t="s">
        <v>83</v>
      </c>
      <c r="E99" t="e" vm="376">
        <v>#VALUE!</v>
      </c>
      <c r="F99" s="56">
        <f t="shared" si="10"/>
        <v>3</v>
      </c>
      <c r="G99" t="str" cm="1">
        <f t="array" ref="G99">_FV(E99,"Abbreviation")</f>
        <v>LB</v>
      </c>
      <c r="H99" s="27" cm="1" vm="377">
        <f t="array" ref="H99">_FV(E99,"Population")</f>
        <v>6855713</v>
      </c>
      <c r="I99" s="27">
        <f>VLOOKUP(D99,Pop_Land!$B$2:$K$237,2,FALSE)</f>
        <v>6825445</v>
      </c>
      <c r="J99" s="82" cm="1" vm="378">
        <f t="array" ref="J99">IFERROR(_FV(E99,"Gross tertiary education enrollment (%)",TRUE),0.25)</f>
        <v>0.26255430000000002</v>
      </c>
      <c r="K99" s="50">
        <f t="shared" si="13"/>
        <v>1792049.9341635001</v>
      </c>
      <c r="L99" s="48">
        <f>VLOOKUP(D99,Pop_Land!$B$2:$K$237,7,FALSE)</f>
        <v>3949.8069498069499</v>
      </c>
      <c r="M99" s="30" cm="1" vm="379">
        <f t="array" ref="M99">_FV(E99,"GDP")</f>
        <v>53367042272.172501</v>
      </c>
      <c r="N99" s="30">
        <f>IFERROR(VLOOKUP(D99,WorldBankGDP!$A$5:$G$271,7,FALSE),0)</f>
        <v>18076624840.184101</v>
      </c>
      <c r="O99" s="93">
        <f>N99</f>
        <v>18076624840.184101</v>
      </c>
      <c r="P99" s="28">
        <f t="shared" si="11"/>
        <v>84613445522.52951</v>
      </c>
      <c r="Q99" s="44">
        <f>IFERROR(VLOOKUP(D99,'coal-proved-reserves'!$A$1:$D$88,4,FALSE),0)</f>
        <v>0</v>
      </c>
      <c r="R99" s="44">
        <f>IFERROR(VLOOKUP(D99,Oil!$B$3:$D$51,3,FALSE),0)</f>
        <v>0</v>
      </c>
      <c r="S99" s="50">
        <f>IFERROR(VLOOKUP(D99,Uranium!$B$2:$C$18,2,FALSE),0)</f>
        <v>0</v>
      </c>
      <c r="T99" s="57">
        <f>IFERROR(VLOOKUP(D99,'Nat Gas'!$C$2:$F$101,3,FALSE),0)</f>
        <v>0</v>
      </c>
      <c r="U99" s="27">
        <f>IFERROR(VLOOKUP(D99,Gold!$B$3:$J$126,6,FALSE),0)</f>
        <v>286.83</v>
      </c>
      <c r="V99" s="44">
        <f>IFERROR(VLOOKUP(D99,AgriLand!$D$2:$F$195,3,FALSE),0)</f>
        <v>1625953.4100539479</v>
      </c>
      <c r="W99" s="48">
        <f t="shared" si="12"/>
        <v>901923.0378225001</v>
      </c>
      <c r="X99" s="56">
        <f>IFERROR(VLOOKUP(D99,'Rare Earth'!$C$21:$D$29,2,FALSE),0)</f>
        <v>0</v>
      </c>
      <c r="Y99" s="56">
        <f>IFERROR(VLOOKUP(D99,'Rare Earth'!$H$21:$I$33,2,FALSE),0)</f>
        <v>0</v>
      </c>
      <c r="Z99" s="56">
        <f>IFERROR(VLOOKUP(D99,'Rare Earth'!$C$34:$E$47,3,FALSE),0)</f>
        <v>0</v>
      </c>
      <c r="AA99" s="56">
        <f>IFERROR(VLOOKUP(D99,'Rare Earth'!$C$3:$D$15,2,FALSE),0)</f>
        <v>0</v>
      </c>
      <c r="AB99" s="56">
        <f>IFERROR(VLOOKUP(D99,'Iron Ore'!$H$2:$L$17,4,FALSE),0)</f>
        <v>0</v>
      </c>
      <c r="AC99" s="56">
        <f>IFERROR(VLOOKUP(D99,Silver!$B$1:$C$12,2,FALSE),0)</f>
        <v>0</v>
      </c>
      <c r="AD99" s="56">
        <f>IFERROR(VLOOKUP(D99,'Rare Earth'!$C$50:$E$63,3,FALSE),0)</f>
        <v>0</v>
      </c>
      <c r="AE99" s="56">
        <f>IFERROR(VLOOKUP(D99,'Rare Earth'!$H$3:$J$15,3,FALSE),0)</f>
        <v>0</v>
      </c>
      <c r="AF99" s="30">
        <f>K99*LookUps!$G$18</f>
        <v>22400624177.043751</v>
      </c>
      <c r="AG99" s="28">
        <f>V99*LookUps!$G$8</f>
        <v>4064883525.1348701</v>
      </c>
      <c r="AH99" s="28">
        <f>W99*LookUps!$G$9</f>
        <v>12175961010.603752</v>
      </c>
      <c r="AI99" s="28">
        <f>Q99*LookUps!$G$3</f>
        <v>0</v>
      </c>
      <c r="AJ99" s="28">
        <f>R99*LookUps!$G$4</f>
        <v>0</v>
      </c>
      <c r="AK99" s="28">
        <f>S99*LookUps!$G$5*(32150.7/16)</f>
        <v>0</v>
      </c>
      <c r="AL99" s="60">
        <f>T99*1000000*LookUps!$G$6</f>
        <v>0</v>
      </c>
      <c r="AM99" s="60">
        <f>U99*LookUps!$J$7</f>
        <v>880680494335.5</v>
      </c>
      <c r="AN99" s="83">
        <f>X99*LookUps!$G$10</f>
        <v>0</v>
      </c>
      <c r="AO99" s="52">
        <f>Y99*LookUps!$G$11</f>
        <v>0</v>
      </c>
      <c r="AP99" s="30">
        <f>Z99*LookUps!$G$12*2009</f>
        <v>0</v>
      </c>
      <c r="AQ99" s="30">
        <f>AA99*LookUps!$G$13</f>
        <v>0</v>
      </c>
      <c r="AR99" s="30">
        <f>AB99*LookUps!$G$14</f>
        <v>0</v>
      </c>
      <c r="AS99" s="30">
        <f>AC99*LookUps!$G$15*32150.7</f>
        <v>0</v>
      </c>
      <c r="AT99" s="30">
        <f>AD99*LookUps!$G$16*1000</f>
        <v>0</v>
      </c>
      <c r="AU99" s="30">
        <f>AE99*LookUps!$G$17</f>
        <v>0</v>
      </c>
      <c r="AV99" s="89">
        <f t="shared" si="14"/>
        <v>0.9193219630482824</v>
      </c>
      <c r="AW99" s="90">
        <f t="shared" si="15"/>
        <v>8.4613445522529515E-2</v>
      </c>
      <c r="AX99" s="89">
        <f t="shared" si="16"/>
        <v>0.83470851752575292</v>
      </c>
    </row>
    <row r="100" spans="2:50" x14ac:dyDescent="0.25">
      <c r="B100" s="56" t="s">
        <v>670</v>
      </c>
      <c r="C100" t="s">
        <v>670</v>
      </c>
      <c r="D100" t="s">
        <v>165</v>
      </c>
      <c r="E100" t="e" vm="380">
        <v>#VALUE!</v>
      </c>
      <c r="F100" s="56">
        <f t="shared" ref="F100:F131" si="17">VLOOKUP(B100,GeoPol1,2,FALSE)</f>
        <v>3</v>
      </c>
      <c r="G100" t="str" cm="1">
        <f t="array" ref="G100">_FV(E100,"Abbreviation")</f>
        <v>LS</v>
      </c>
      <c r="H100" s="27" cm="1" vm="381">
        <f t="array" ref="H100">_FV(E100,"Population")</f>
        <v>2125268</v>
      </c>
      <c r="I100" s="27">
        <f>VLOOKUP(D100,Pop_Land!$B$2:$K$237,2,FALSE)</f>
        <v>2142249</v>
      </c>
      <c r="J100" s="82" cm="1" vm="382">
        <f t="array" ref="J100">IFERROR(_FV(E100,"Gross tertiary education enrollment (%)",TRUE),0.25)</f>
        <v>0.1019626</v>
      </c>
      <c r="K100" s="50">
        <f t="shared" si="13"/>
        <v>218429.27788740001</v>
      </c>
      <c r="L100" s="48">
        <f>VLOOKUP(D100,Pop_Land!$B$2:$K$237,7,FALSE)</f>
        <v>11722.007722007722</v>
      </c>
      <c r="M100" s="30" cm="1" vm="383">
        <f t="array" ref="M100">_FV(E100,"GDP")</f>
        <v>2460072443.6284199</v>
      </c>
      <c r="N100" s="30">
        <f>IFERROR(VLOOKUP(D100,WorldBankGDP!$A$5:$G$271,7,FALSE),0)</f>
        <v>2518468891.0391302</v>
      </c>
      <c r="O100" s="28">
        <f>IFERROR(VLOOKUP(D100,WorldBankGDP!$J$5:$O$200,6,FALSE),0)</f>
        <v>2464000000</v>
      </c>
      <c r="P100" s="28">
        <f t="shared" ref="P100:P131" si="18">IFERROR(VLOOKUP(D100,Debt_BIS_WP,4,FALSE),0)</f>
        <v>1056478110.916225</v>
      </c>
      <c r="Q100" s="44">
        <f>IFERROR(VLOOKUP(D100,'coal-proved-reserves'!$A$1:$D$88,4,FALSE),0)</f>
        <v>0</v>
      </c>
      <c r="R100" s="44">
        <f>IFERROR(VLOOKUP(D100,Oil!$B$3:$D$51,3,FALSE),0)</f>
        <v>0</v>
      </c>
      <c r="S100" s="50">
        <f>IFERROR(VLOOKUP(D100,Uranium!$B$2:$C$18,2,FALSE),0)</f>
        <v>0</v>
      </c>
      <c r="T100" s="57">
        <f>IFERROR(VLOOKUP(D100,'Nat Gas'!$C$2:$F$101,3,FALSE),0)</f>
        <v>0</v>
      </c>
      <c r="U100" s="27">
        <f>IFERROR(VLOOKUP(D100,Gold!$B$3:$J$126,6,FALSE),0)</f>
        <v>0</v>
      </c>
      <c r="V100" s="44">
        <f>IFERROR(VLOOKUP(D100,AgriLand!$D$2:$F$195,3,FALSE),0)</f>
        <v>6012815.2472405341</v>
      </c>
      <c r="W100" s="48">
        <f t="shared" ref="W100:W131" si="19">640*(L100-(V100/640))</f>
        <v>1489269.6948444075</v>
      </c>
      <c r="X100" s="56">
        <f>IFERROR(VLOOKUP(D100,'Rare Earth'!$C$21:$D$29,2,FALSE),0)</f>
        <v>0</v>
      </c>
      <c r="Y100" s="56">
        <f>IFERROR(VLOOKUP(D100,'Rare Earth'!$H$21:$I$33,2,FALSE),0)</f>
        <v>0</v>
      </c>
      <c r="Z100" s="56">
        <f>IFERROR(VLOOKUP(D100,'Rare Earth'!$C$34:$E$47,3,FALSE),0)</f>
        <v>0</v>
      </c>
      <c r="AA100" s="56">
        <f>IFERROR(VLOOKUP(D100,'Rare Earth'!$C$3:$D$15,2,FALSE),0)</f>
        <v>0</v>
      </c>
      <c r="AB100" s="56">
        <f>IFERROR(VLOOKUP(D100,'Iron Ore'!$H$2:$L$17,4,FALSE),0)</f>
        <v>0</v>
      </c>
      <c r="AC100" s="56">
        <f>IFERROR(VLOOKUP(D100,Silver!$B$1:$C$12,2,FALSE),0)</f>
        <v>0</v>
      </c>
      <c r="AD100" s="56">
        <f>IFERROR(VLOOKUP(D100,'Rare Earth'!$C$50:$E$63,3,FALSE),0)</f>
        <v>0</v>
      </c>
      <c r="AE100" s="56">
        <f>IFERROR(VLOOKUP(D100,'Rare Earth'!$H$3:$J$15,3,FALSE),0)</f>
        <v>0</v>
      </c>
      <c r="AF100" s="30">
        <f>K100*LookUps!$G$18</f>
        <v>2730365973.5925002</v>
      </c>
      <c r="AG100" s="28">
        <f>V100*LookUps!$G$8</f>
        <v>15032038118.101336</v>
      </c>
      <c r="AH100" s="28">
        <f>W100*LookUps!$G$9</f>
        <v>20105140880.399502</v>
      </c>
      <c r="AI100" s="28">
        <f>Q100*LookUps!$G$3</f>
        <v>0</v>
      </c>
      <c r="AJ100" s="28">
        <f>R100*LookUps!$G$4</f>
        <v>0</v>
      </c>
      <c r="AK100" s="28">
        <f>S100*LookUps!$G$5*(32150.7/16)</f>
        <v>0</v>
      </c>
      <c r="AL100" s="60">
        <f>T100*1000000*LookUps!$G$6</f>
        <v>0</v>
      </c>
      <c r="AM100" s="60">
        <f>U100*LookUps!$J$7</f>
        <v>0</v>
      </c>
      <c r="AN100" s="83">
        <f>X100*LookUps!$G$10</f>
        <v>0</v>
      </c>
      <c r="AO100" s="52">
        <f>Y100*LookUps!$G$11</f>
        <v>0</v>
      </c>
      <c r="AP100" s="30">
        <f>Z100*LookUps!$G$12*2009</f>
        <v>0</v>
      </c>
      <c r="AQ100" s="30">
        <f>AA100*LookUps!$G$13</f>
        <v>0</v>
      </c>
      <c r="AR100" s="30">
        <f>AB100*LookUps!$G$14</f>
        <v>0</v>
      </c>
      <c r="AS100" s="30">
        <f>AC100*LookUps!$G$15*32150.7</f>
        <v>0</v>
      </c>
      <c r="AT100" s="30">
        <f>AD100*LookUps!$G$16*1000</f>
        <v>0</v>
      </c>
      <c r="AU100" s="30">
        <f>AE100*LookUps!$G$17</f>
        <v>0</v>
      </c>
      <c r="AV100" s="89">
        <f t="shared" si="14"/>
        <v>3.7867544972093339E-2</v>
      </c>
      <c r="AW100" s="90">
        <f t="shared" si="15"/>
        <v>1.056478110916225E-3</v>
      </c>
      <c r="AX100" s="89">
        <f t="shared" si="16"/>
        <v>3.6811066861177112E-2</v>
      </c>
    </row>
    <row r="101" spans="2:50" x14ac:dyDescent="0.25">
      <c r="B101" s="56" t="s">
        <v>670</v>
      </c>
      <c r="C101" t="s">
        <v>670</v>
      </c>
      <c r="D101" t="s">
        <v>159</v>
      </c>
      <c r="E101" t="e" vm="384">
        <v>#VALUE!</v>
      </c>
      <c r="F101" s="56">
        <f t="shared" si="17"/>
        <v>3</v>
      </c>
      <c r="G101" t="str" cm="1">
        <f t="array" ref="G101">_FV(E101,"Abbreviation")</f>
        <v>LR</v>
      </c>
      <c r="H101" s="27" cm="1" vm="385">
        <f t="array" ref="H101">_FV(E101,"Population")</f>
        <v>4937374</v>
      </c>
      <c r="I101" s="27">
        <f>VLOOKUP(D101,Pop_Land!$B$2:$K$237,2,FALSE)</f>
        <v>5057681</v>
      </c>
      <c r="J101" s="82" cm="1" vm="386">
        <f t="array" ref="J101">IFERROR(_FV(E101,"Gross tertiary education enrollment (%)",TRUE),0.25)</f>
        <v>0.11922530000000001</v>
      </c>
      <c r="K101" s="50">
        <f t="shared" si="13"/>
        <v>603003.53452930006</v>
      </c>
      <c r="L101" s="48">
        <f>VLOOKUP(D101,Pop_Land!$B$2:$K$237,7,FALSE)</f>
        <v>37189.189189189194</v>
      </c>
      <c r="M101" s="30" cm="1" vm="387">
        <f t="array" ref="M101">_FV(E101,"GDP")</f>
        <v>3070518100</v>
      </c>
      <c r="N101" s="30">
        <f>IFERROR(VLOOKUP(D101,WorldBankGDP!$A$5:$G$271,7,FALSE),0)</f>
        <v>3486741370</v>
      </c>
      <c r="O101" s="28">
        <f>IFERROR(VLOOKUP(D101,WorldBankGDP!$J$5:$O$200,6,FALSE),0)</f>
        <v>3483000000</v>
      </c>
      <c r="P101" s="28">
        <f t="shared" si="18"/>
        <v>1031694081.6</v>
      </c>
      <c r="Q101" s="44">
        <f>IFERROR(VLOOKUP(D101,'coal-proved-reserves'!$A$1:$D$88,4,FALSE),0)</f>
        <v>0</v>
      </c>
      <c r="R101" s="44">
        <f>IFERROR(VLOOKUP(D101,Oil!$B$3:$D$51,3,FALSE),0)</f>
        <v>0</v>
      </c>
      <c r="S101" s="50">
        <f>IFERROR(VLOOKUP(D101,Uranium!$B$2:$C$18,2,FALSE),0)</f>
        <v>0</v>
      </c>
      <c r="T101" s="57">
        <f>IFERROR(VLOOKUP(D101,'Nat Gas'!$C$2:$F$101,3,FALSE),0)</f>
        <v>0</v>
      </c>
      <c r="U101" s="27">
        <f>IFERROR(VLOOKUP(D101,Gold!$B$3:$J$126,6,FALSE),0)</f>
        <v>0</v>
      </c>
      <c r="V101" s="44">
        <f>IFERROR(VLOOKUP(D101,AgriLand!$D$2:$F$195,3,FALSE),0)</f>
        <v>4828537.9960209979</v>
      </c>
      <c r="W101" s="48">
        <f t="shared" si="19"/>
        <v>18972543.085060086</v>
      </c>
      <c r="X101" s="56">
        <f>IFERROR(VLOOKUP(D101,'Rare Earth'!$C$21:$D$29,2,FALSE),0)</f>
        <v>0</v>
      </c>
      <c r="Y101" s="56">
        <f>IFERROR(VLOOKUP(D101,'Rare Earth'!$H$21:$I$33,2,FALSE),0)</f>
        <v>0</v>
      </c>
      <c r="Z101" s="56">
        <f>IFERROR(VLOOKUP(D101,'Rare Earth'!$C$34:$E$47,3,FALSE),0)</f>
        <v>0</v>
      </c>
      <c r="AA101" s="56">
        <f>IFERROR(VLOOKUP(D101,'Rare Earth'!$C$3:$D$15,2,FALSE),0)</f>
        <v>0</v>
      </c>
      <c r="AB101" s="56">
        <f>IFERROR(VLOOKUP(D101,'Iron Ore'!$H$2:$L$17,4,FALSE),0)</f>
        <v>0</v>
      </c>
      <c r="AC101" s="56">
        <f>IFERROR(VLOOKUP(D101,Silver!$B$1:$C$12,2,FALSE),0)</f>
        <v>0</v>
      </c>
      <c r="AD101" s="56">
        <f>IFERROR(VLOOKUP(D101,'Rare Earth'!$C$50:$E$63,3,FALSE),0)</f>
        <v>0</v>
      </c>
      <c r="AE101" s="56">
        <f>IFERROR(VLOOKUP(D101,'Rare Earth'!$H$3:$J$15,3,FALSE),0)</f>
        <v>0</v>
      </c>
      <c r="AF101" s="30">
        <f>K101*LookUps!$G$18</f>
        <v>7537544181.616251</v>
      </c>
      <c r="AG101" s="28">
        <f>V101*LookUps!$G$8</f>
        <v>12071344990.052494</v>
      </c>
      <c r="AH101" s="28">
        <f>W101*LookUps!$G$9</f>
        <v>256129331648.31116</v>
      </c>
      <c r="AI101" s="28">
        <f>Q101*LookUps!$G$3</f>
        <v>0</v>
      </c>
      <c r="AJ101" s="28">
        <f>R101*LookUps!$G$4</f>
        <v>0</v>
      </c>
      <c r="AK101" s="28">
        <f>S101*LookUps!$G$5*(32150.7/16)</f>
        <v>0</v>
      </c>
      <c r="AL101" s="60">
        <f>T101*1000000*LookUps!$G$6</f>
        <v>0</v>
      </c>
      <c r="AM101" s="60">
        <f>U101*LookUps!$J$7</f>
        <v>0</v>
      </c>
      <c r="AN101" s="83">
        <f>X101*LookUps!$G$10</f>
        <v>0</v>
      </c>
      <c r="AO101" s="52">
        <f>Y101*LookUps!$G$11</f>
        <v>0</v>
      </c>
      <c r="AP101" s="30">
        <f>Z101*LookUps!$G$12*2009</f>
        <v>0</v>
      </c>
      <c r="AQ101" s="30">
        <f>AA101*LookUps!$G$13</f>
        <v>0</v>
      </c>
      <c r="AR101" s="30">
        <f>AB101*LookUps!$G$14</f>
        <v>0</v>
      </c>
      <c r="AS101" s="30">
        <f>AC101*LookUps!$G$15*32150.7</f>
        <v>0</v>
      </c>
      <c r="AT101" s="30">
        <f>AD101*LookUps!$G$16*1000</f>
        <v>0</v>
      </c>
      <c r="AU101" s="30">
        <f>AE101*LookUps!$G$17</f>
        <v>0</v>
      </c>
      <c r="AV101" s="89">
        <f t="shared" si="14"/>
        <v>0.2757382208199799</v>
      </c>
      <c r="AW101" s="90">
        <f t="shared" si="15"/>
        <v>1.0316940816000001E-3</v>
      </c>
      <c r="AX101" s="89">
        <f t="shared" si="16"/>
        <v>0.27470652673837992</v>
      </c>
    </row>
    <row r="102" spans="2:50" x14ac:dyDescent="0.25">
      <c r="B102" s="56" t="s">
        <v>670</v>
      </c>
      <c r="C102" t="s">
        <v>670</v>
      </c>
      <c r="D102" t="s">
        <v>94</v>
      </c>
      <c r="E102" t="e" vm="388">
        <v>#VALUE!</v>
      </c>
      <c r="F102" s="56">
        <f t="shared" si="17"/>
        <v>3</v>
      </c>
      <c r="G102" t="str" cm="1">
        <f t="array" ref="G102">_FV(E102,"Abbreviation")</f>
        <v>LY</v>
      </c>
      <c r="H102" s="27" cm="1" vm="389">
        <f t="array" ref="H102">_FV(E102,"Population")</f>
        <v>6777452</v>
      </c>
      <c r="I102" s="27">
        <f>VLOOKUP(D102,Pop_Land!$B$2:$K$237,2,FALSE)</f>
        <v>6871292</v>
      </c>
      <c r="J102" s="82" cm="1" vm="390">
        <f t="array" ref="J102">IFERROR(_FV(E102,"Gross tertiary education enrollment (%)",TRUE),0.25)</f>
        <v>0.6049736</v>
      </c>
      <c r="K102" s="50">
        <f t="shared" si="13"/>
        <v>4156950.2578912</v>
      </c>
      <c r="L102" s="48">
        <f>VLOOKUP(D102,Pop_Land!$B$2:$K$237,7,FALSE)</f>
        <v>679359.07335907337</v>
      </c>
      <c r="M102" s="30" cm="1" vm="391">
        <f t="array" ref="M102">_FV(E102,"GDP")</f>
        <v>52076250947.579201</v>
      </c>
      <c r="N102" s="30">
        <f>IFERROR(VLOOKUP(D102,WorldBankGDP!$A$5:$G$271,7,FALSE),0)</f>
        <v>41879579677.174698</v>
      </c>
      <c r="O102" s="28">
        <f>IFERROR(VLOOKUP(D102,WorldBankGDP!$J$5:$O$200,6,FALSE),0)</f>
        <v>32351999999.999996</v>
      </c>
      <c r="P102" s="28">
        <f t="shared" si="18"/>
        <v>9022210476.6680946</v>
      </c>
      <c r="Q102" s="44">
        <f>IFERROR(VLOOKUP(D102,'coal-proved-reserves'!$A$1:$D$88,4,FALSE),0)</f>
        <v>0</v>
      </c>
      <c r="R102" s="44">
        <f>IFERROR(VLOOKUP(D102,Oil!$B$3:$D$51,3,FALSE),0)</f>
        <v>47150006585.426331</v>
      </c>
      <c r="S102" s="50">
        <f>IFERROR(VLOOKUP(D102,Uranium!$B$2:$C$18,2,FALSE),0)</f>
        <v>0</v>
      </c>
      <c r="T102" s="57">
        <f>IFERROR(VLOOKUP(D102,'Nat Gas'!$C$2:$F$101,3,FALSE),0)</f>
        <v>53.183</v>
      </c>
      <c r="U102" s="27">
        <f>IFERROR(VLOOKUP(D102,Gold!$B$3:$J$126,6,FALSE),0)</f>
        <v>116.64</v>
      </c>
      <c r="V102" s="44">
        <f>IFERROR(VLOOKUP(D102,AgriLand!$D$2:$F$195,3,FALSE),0)</f>
        <v>37930676.055209875</v>
      </c>
      <c r="W102" s="48">
        <f t="shared" si="19"/>
        <v>396859130.89459711</v>
      </c>
      <c r="X102" s="56">
        <f>IFERROR(VLOOKUP(D102,'Rare Earth'!$C$21:$D$29,2,FALSE),0)</f>
        <v>0</v>
      </c>
      <c r="Y102" s="56">
        <f>IFERROR(VLOOKUP(D102,'Rare Earth'!$H$21:$I$33,2,FALSE),0)</f>
        <v>0</v>
      </c>
      <c r="Z102" s="56">
        <f>IFERROR(VLOOKUP(D102,'Rare Earth'!$C$34:$E$47,3,FALSE),0)</f>
        <v>0</v>
      </c>
      <c r="AA102" s="56">
        <f>IFERROR(VLOOKUP(D102,'Rare Earth'!$C$3:$D$15,2,FALSE),0)</f>
        <v>0</v>
      </c>
      <c r="AB102" s="56">
        <f>IFERROR(VLOOKUP(D102,'Iron Ore'!$H$2:$L$17,4,FALSE),0)</f>
        <v>0</v>
      </c>
      <c r="AC102" s="56">
        <f>IFERROR(VLOOKUP(D102,Silver!$B$1:$C$12,2,FALSE),0)</f>
        <v>0</v>
      </c>
      <c r="AD102" s="56">
        <f>IFERROR(VLOOKUP(D102,'Rare Earth'!$C$50:$E$63,3,FALSE),0)</f>
        <v>0</v>
      </c>
      <c r="AE102" s="56">
        <f>IFERROR(VLOOKUP(D102,'Rare Earth'!$H$3:$J$15,3,FALSE),0)</f>
        <v>0</v>
      </c>
      <c r="AF102" s="30">
        <f>K102*LookUps!$G$18</f>
        <v>51961878223.639999</v>
      </c>
      <c r="AG102" s="28">
        <f>V102*LookUps!$G$8</f>
        <v>94826690138.024689</v>
      </c>
      <c r="AH102" s="28">
        <f>W102*LookUps!$G$9</f>
        <v>5357598267077.0605</v>
      </c>
      <c r="AI102" s="28">
        <f>Q102*LookUps!$G$3</f>
        <v>0</v>
      </c>
      <c r="AJ102" s="28">
        <f>R102*LookUps!$G$4</f>
        <v>4715000658542.6328</v>
      </c>
      <c r="AK102" s="28">
        <f>S102*LookUps!$G$5*(32150.7/16)</f>
        <v>0</v>
      </c>
      <c r="AL102" s="60">
        <f>T102*1000000*LookUps!$G$6</f>
        <v>638196000000</v>
      </c>
      <c r="AM102" s="60">
        <f>U102*LookUps!$J$7</f>
        <v>358130505384</v>
      </c>
      <c r="AN102" s="83">
        <f>X102*LookUps!$G$10</f>
        <v>0</v>
      </c>
      <c r="AO102" s="52">
        <f>Y102*LookUps!$G$11</f>
        <v>0</v>
      </c>
      <c r="AP102" s="30">
        <f>Z102*LookUps!$G$12*2009</f>
        <v>0</v>
      </c>
      <c r="AQ102" s="30">
        <f>AA102*LookUps!$G$13</f>
        <v>0</v>
      </c>
      <c r="AR102" s="30">
        <f>AB102*LookUps!$G$14</f>
        <v>0</v>
      </c>
      <c r="AS102" s="30">
        <f>AC102*LookUps!$G$15*32150.7</f>
        <v>0</v>
      </c>
      <c r="AT102" s="30">
        <f>AD102*LookUps!$G$16*1000</f>
        <v>0</v>
      </c>
      <c r="AU102" s="30">
        <f>AE102*LookUps!$G$17</f>
        <v>0</v>
      </c>
      <c r="AV102" s="89">
        <f t="shared" si="14"/>
        <v>11.215713999365359</v>
      </c>
      <c r="AW102" s="90">
        <f t="shared" si="15"/>
        <v>9.0222104766680949E-3</v>
      </c>
      <c r="AX102" s="89">
        <f t="shared" si="16"/>
        <v>11.206691788888691</v>
      </c>
    </row>
    <row r="103" spans="2:50" x14ac:dyDescent="0.25">
      <c r="B103" s="56" t="s">
        <v>756</v>
      </c>
      <c r="C103" t="s">
        <v>672</v>
      </c>
      <c r="D103" t="s">
        <v>88</v>
      </c>
      <c r="E103" t="e" vm="392">
        <v>#VALUE!</v>
      </c>
      <c r="F103" s="56">
        <f t="shared" si="17"/>
        <v>2</v>
      </c>
      <c r="G103" t="str" cm="1">
        <f t="array" ref="G103">_FV(E103,"Abbreviation")</f>
        <v>LT</v>
      </c>
      <c r="H103" s="27" cm="1" vm="393">
        <f t="array" ref="H103">_FV(E103,"Population")</f>
        <v>2786844</v>
      </c>
      <c r="I103" s="27">
        <f>VLOOKUP(D103,Pop_Land!$B$2:$K$237,2,FALSE)</f>
        <v>2722289</v>
      </c>
      <c r="J103" s="82" cm="1" vm="394">
        <f t="array" ref="J103">IFERROR(_FV(E103,"Gross tertiary education enrollment (%)",TRUE),0.25)</f>
        <v>0.7241746</v>
      </c>
      <c r="K103" s="50">
        <f t="shared" si="13"/>
        <v>1971412.5476593999</v>
      </c>
      <c r="L103" s="48">
        <f>VLOOKUP(D103,Pop_Land!$B$2:$K$237,7,FALSE)</f>
        <v>24198.455598455599</v>
      </c>
      <c r="M103" s="30" cm="1" vm="395">
        <f t="array" ref="M103">_FV(E103,"GDP")</f>
        <v>54219315600.085403</v>
      </c>
      <c r="N103" s="30">
        <f>IFERROR(VLOOKUP(D103,WorldBankGDP!$A$5:$G$271,7,FALSE),0)</f>
        <v>65503849704.599701</v>
      </c>
      <c r="O103" s="28">
        <f>IFERROR(VLOOKUP(D103,WorldBankGDP!$J$5:$O$200,6,FALSE),0)</f>
        <v>65479000000</v>
      </c>
      <c r="P103" s="28">
        <f t="shared" si="18"/>
        <v>20665692140.972553</v>
      </c>
      <c r="Q103" s="44">
        <f>IFERROR(VLOOKUP(D103,'coal-proved-reserves'!$A$1:$D$88,4,FALSE),0)</f>
        <v>0</v>
      </c>
      <c r="R103" s="44">
        <f>IFERROR(VLOOKUP(D103,Oil!$B$3:$D$51,3,FALSE),0)</f>
        <v>0</v>
      </c>
      <c r="S103" s="50">
        <f>IFERROR(VLOOKUP(D103,Uranium!$B$2:$C$18,2,FALSE),0)</f>
        <v>0</v>
      </c>
      <c r="T103" s="57">
        <f>IFERROR(VLOOKUP(D103,'Nat Gas'!$C$2:$F$101,3,FALSE),0)</f>
        <v>0</v>
      </c>
      <c r="U103" s="27">
        <f>IFERROR(VLOOKUP(D103,Gold!$B$3:$J$126,6,FALSE),0)</f>
        <v>5.82</v>
      </c>
      <c r="V103" s="44">
        <f>IFERROR(VLOOKUP(D103,AgriLand!$D$2:$F$195,3,FALSE),0)</f>
        <v>7282195.5918373624</v>
      </c>
      <c r="W103" s="48">
        <f t="shared" si="19"/>
        <v>8204815.991174221</v>
      </c>
      <c r="X103" s="56">
        <f>IFERROR(VLOOKUP(D103,'Rare Earth'!$C$21:$D$29,2,FALSE),0)</f>
        <v>0</v>
      </c>
      <c r="Y103" s="56">
        <f>IFERROR(VLOOKUP(D103,'Rare Earth'!$H$21:$I$33,2,FALSE),0)</f>
        <v>0</v>
      </c>
      <c r="Z103" s="56">
        <f>IFERROR(VLOOKUP(D103,'Rare Earth'!$C$34:$E$47,3,FALSE),0)</f>
        <v>0</v>
      </c>
      <c r="AA103" s="56">
        <f>IFERROR(VLOOKUP(D103,'Rare Earth'!$C$3:$D$15,2,FALSE),0)</f>
        <v>0</v>
      </c>
      <c r="AB103" s="56">
        <f>IFERROR(VLOOKUP(D103,'Iron Ore'!$H$2:$L$17,4,FALSE),0)</f>
        <v>0</v>
      </c>
      <c r="AC103" s="56">
        <f>IFERROR(VLOOKUP(D103,Silver!$B$1:$C$12,2,FALSE),0)</f>
        <v>0</v>
      </c>
      <c r="AD103" s="56">
        <f>IFERROR(VLOOKUP(D103,'Rare Earth'!$C$50:$E$63,3,FALSE),0)</f>
        <v>0</v>
      </c>
      <c r="AE103" s="56">
        <f>IFERROR(VLOOKUP(D103,'Rare Earth'!$H$3:$J$15,3,FALSE),0)</f>
        <v>0</v>
      </c>
      <c r="AF103" s="30">
        <f>K103*LookUps!$G$18</f>
        <v>24642656845.7425</v>
      </c>
      <c r="AG103" s="28">
        <f>V103*LookUps!$G$8</f>
        <v>18205488979.593407</v>
      </c>
      <c r="AH103" s="28">
        <f>W103*LookUps!$G$9</f>
        <v>110765015880.85199</v>
      </c>
      <c r="AI103" s="28">
        <f>Q103*LookUps!$G$3</f>
        <v>0</v>
      </c>
      <c r="AJ103" s="28">
        <f>R103*LookUps!$G$4</f>
        <v>0</v>
      </c>
      <c r="AK103" s="28">
        <f>S103*LookUps!$G$5*(32150.7/16)</f>
        <v>0</v>
      </c>
      <c r="AL103" s="60">
        <f>T103*1000000*LookUps!$G$6</f>
        <v>0</v>
      </c>
      <c r="AM103" s="60">
        <f>U103*LookUps!$J$7</f>
        <v>17869680567</v>
      </c>
      <c r="AN103" s="83">
        <f>X103*LookUps!$G$10</f>
        <v>0</v>
      </c>
      <c r="AO103" s="52">
        <f>Y103*LookUps!$G$11</f>
        <v>0</v>
      </c>
      <c r="AP103" s="30">
        <f>Z103*LookUps!$G$12*2009</f>
        <v>0</v>
      </c>
      <c r="AQ103" s="30">
        <f>AA103*LookUps!$G$13</f>
        <v>0</v>
      </c>
      <c r="AR103" s="30">
        <f>AB103*LookUps!$G$14</f>
        <v>0</v>
      </c>
      <c r="AS103" s="30">
        <f>AC103*LookUps!$G$15*32150.7</f>
        <v>0</v>
      </c>
      <c r="AT103" s="30">
        <f>AD103*LookUps!$G$16*1000</f>
        <v>0</v>
      </c>
      <c r="AU103" s="30">
        <f>AE103*LookUps!$G$17</f>
        <v>0</v>
      </c>
      <c r="AV103" s="89">
        <f t="shared" si="14"/>
        <v>0.17148284227318789</v>
      </c>
      <c r="AW103" s="90">
        <f t="shared" si="15"/>
        <v>2.0665692140972552E-2</v>
      </c>
      <c r="AX103" s="89">
        <f t="shared" si="16"/>
        <v>0.15081715013221533</v>
      </c>
    </row>
    <row r="104" spans="2:50" x14ac:dyDescent="0.25">
      <c r="B104" s="56" t="s">
        <v>756</v>
      </c>
      <c r="C104" t="s">
        <v>672</v>
      </c>
      <c r="D104" t="s">
        <v>75</v>
      </c>
      <c r="E104" t="e" vm="396">
        <v>#VALUE!</v>
      </c>
      <c r="F104" s="56">
        <f t="shared" si="17"/>
        <v>2</v>
      </c>
      <c r="G104" t="str" cm="1">
        <f t="array" ref="G104">_FV(E104,"Abbreviation")</f>
        <v>LU</v>
      </c>
      <c r="H104" s="27" cm="1" vm="397">
        <f t="array" ref="H104">_FV(E104,"Population")</f>
        <v>645397</v>
      </c>
      <c r="I104" s="27">
        <f>VLOOKUP(D104,Pop_Land!$B$2:$K$237,2,FALSE)</f>
        <v>625978</v>
      </c>
      <c r="J104" s="82" cm="1" vm="398">
        <f t="array" ref="J104">IFERROR(_FV(E104,"Gross tertiary education enrollment (%)",TRUE),0.25)</f>
        <v>0.19151769999999999</v>
      </c>
      <c r="K104" s="50">
        <f t="shared" si="13"/>
        <v>119885.8668106</v>
      </c>
      <c r="L104" s="48">
        <f>VLOOKUP(D104,Pop_Land!$B$2:$K$237,7,FALSE)</f>
        <v>1000</v>
      </c>
      <c r="M104" s="30" cm="1" vm="399">
        <f t="array" ref="M104">_FV(E104,"GDP")</f>
        <v>71104919108.141098</v>
      </c>
      <c r="N104" s="30">
        <f>IFERROR(VLOOKUP(D104,WorldBankGDP!$A$5:$G$271,7,FALSE),0)</f>
        <v>86710803337.099396</v>
      </c>
      <c r="O104" s="28">
        <f>IFERROR(VLOOKUP(D104,WorldBankGDP!$J$5:$O$200,6,FALSE),0)</f>
        <v>86768000000</v>
      </c>
      <c r="P104" s="28">
        <f t="shared" si="18"/>
        <v>414000000000</v>
      </c>
      <c r="Q104" s="44">
        <f>IFERROR(VLOOKUP(D104,'coal-proved-reserves'!$A$1:$D$88,4,FALSE),0)</f>
        <v>0</v>
      </c>
      <c r="R104" s="44">
        <f>IFERROR(VLOOKUP(D104,Oil!$B$3:$D$51,3,FALSE),0)</f>
        <v>0</v>
      </c>
      <c r="S104" s="50">
        <f>IFERROR(VLOOKUP(D104,Uranium!$B$2:$C$18,2,FALSE),0)</f>
        <v>0</v>
      </c>
      <c r="T104" s="57">
        <f>IFERROR(VLOOKUP(D104,'Nat Gas'!$C$2:$F$101,3,FALSE),0)</f>
        <v>0</v>
      </c>
      <c r="U104" s="27">
        <f>IFERROR(VLOOKUP(D104,Gold!$B$3:$J$126,6,FALSE),0)</f>
        <v>2.2400000000000002</v>
      </c>
      <c r="V104" s="44">
        <f>IFERROR(VLOOKUP(D104,AgriLand!$D$2:$F$195,3,FALSE),0)</f>
        <v>325089.36880438804</v>
      </c>
      <c r="W104" s="48">
        <f t="shared" si="19"/>
        <v>314910.63119561196</v>
      </c>
      <c r="X104" s="56">
        <f>IFERROR(VLOOKUP(D104,'Rare Earth'!$C$21:$D$29,2,FALSE),0)</f>
        <v>0</v>
      </c>
      <c r="Y104" s="56">
        <f>IFERROR(VLOOKUP(D104,'Rare Earth'!$H$21:$I$33,2,FALSE),0)</f>
        <v>0</v>
      </c>
      <c r="Z104" s="56">
        <f>IFERROR(VLOOKUP(D104,'Rare Earth'!$C$34:$E$47,3,FALSE),0)</f>
        <v>0</v>
      </c>
      <c r="AA104" s="56">
        <f>IFERROR(VLOOKUP(D104,'Rare Earth'!$C$3:$D$15,2,FALSE),0)</f>
        <v>0</v>
      </c>
      <c r="AB104" s="56">
        <f>IFERROR(VLOOKUP(D104,'Iron Ore'!$H$2:$L$17,4,FALSE),0)</f>
        <v>0</v>
      </c>
      <c r="AC104" s="56">
        <f>IFERROR(VLOOKUP(D104,Silver!$B$1:$C$12,2,FALSE),0)</f>
        <v>0</v>
      </c>
      <c r="AD104" s="56">
        <f>IFERROR(VLOOKUP(D104,'Rare Earth'!$C$50:$E$63,3,FALSE),0)</f>
        <v>0</v>
      </c>
      <c r="AE104" s="56">
        <f>IFERROR(VLOOKUP(D104,'Rare Earth'!$H$3:$J$15,3,FALSE),0)</f>
        <v>0</v>
      </c>
      <c r="AF104" s="30">
        <f>K104*LookUps!$G$18</f>
        <v>1498573335.1324999</v>
      </c>
      <c r="AG104" s="28">
        <f>V104*LookUps!$G$8</f>
        <v>812723422.01097012</v>
      </c>
      <c r="AH104" s="28">
        <f>W104*LookUps!$G$9</f>
        <v>4251293521.1407614</v>
      </c>
      <c r="AI104" s="28">
        <f>Q104*LookUps!$G$3</f>
        <v>0</v>
      </c>
      <c r="AJ104" s="28">
        <f>R104*LookUps!$G$4</f>
        <v>0</v>
      </c>
      <c r="AK104" s="28">
        <f>S104*LookUps!$G$5*(32150.7/16)</f>
        <v>0</v>
      </c>
      <c r="AL104" s="60">
        <f>T104*1000000*LookUps!$G$6</f>
        <v>0</v>
      </c>
      <c r="AM104" s="60">
        <f>U104*LookUps!$J$7</f>
        <v>6877677744.000001</v>
      </c>
      <c r="AN104" s="83">
        <f>X104*LookUps!$G$10</f>
        <v>0</v>
      </c>
      <c r="AO104" s="52">
        <f>Y104*LookUps!$G$11</f>
        <v>0</v>
      </c>
      <c r="AP104" s="30">
        <f>Z104*LookUps!$G$12*2009</f>
        <v>0</v>
      </c>
      <c r="AQ104" s="30">
        <f>AA104*LookUps!$G$13</f>
        <v>0</v>
      </c>
      <c r="AR104" s="30">
        <f>AB104*LookUps!$G$14</f>
        <v>0</v>
      </c>
      <c r="AS104" s="30">
        <f>AC104*LookUps!$G$15*32150.7</f>
        <v>0</v>
      </c>
      <c r="AT104" s="30">
        <f>AD104*LookUps!$G$16*1000</f>
        <v>0</v>
      </c>
      <c r="AU104" s="30">
        <f>AE104*LookUps!$G$17</f>
        <v>0</v>
      </c>
      <c r="AV104" s="89">
        <f t="shared" si="14"/>
        <v>1.3440268022284233E-2</v>
      </c>
      <c r="AW104" s="90">
        <f t="shared" si="15"/>
        <v>0.41399999999999998</v>
      </c>
      <c r="AX104" s="89">
        <f t="shared" si="16"/>
        <v>-0.40055973197771577</v>
      </c>
    </row>
    <row r="105" spans="2:50" x14ac:dyDescent="0.25">
      <c r="B105" s="56" t="s">
        <v>754</v>
      </c>
      <c r="C105" t="s">
        <v>671</v>
      </c>
      <c r="D105" t="s">
        <v>85</v>
      </c>
      <c r="E105" t="e" vm="400">
        <v>#VALUE!</v>
      </c>
      <c r="F105" s="56">
        <f t="shared" si="17"/>
        <v>0</v>
      </c>
      <c r="G105" t="str" cm="1">
        <f t="array" ref="G105">_FV(E105,"Abbreviation")</f>
        <v>MO</v>
      </c>
      <c r="H105" s="27" cm="1" vm="401">
        <f t="array" ref="H105">_FV(E105,"Population")</f>
        <v>682300</v>
      </c>
      <c r="I105" s="27">
        <f>VLOOKUP(D105,Pop_Land!$B$2:$K$237,2,FALSE)</f>
        <v>649335</v>
      </c>
      <c r="J105" s="82" cm="1" vm="402">
        <f t="array" ref="J105">IFERROR(_FV(E105,"Gross tertiary education enrollment (%)",TRUE),0.25)</f>
        <v>0.90657100000000002</v>
      </c>
      <c r="K105" s="50">
        <f t="shared" si="13"/>
        <v>588668.28028499999</v>
      </c>
      <c r="L105" s="48">
        <f>VLOOKUP(D105,Pop_Land!$B$2:$K$237,7,FALSE)</f>
        <v>11.583011583011583</v>
      </c>
      <c r="M105" s="30" cm="1" vm="403">
        <f t="array" ref="M105">_FV(E105,"GDP")</f>
        <v>53859116535.530602</v>
      </c>
      <c r="N105" s="30">
        <f>IFERROR(VLOOKUP(D105,WorldBankGDP!$A$5:$G$271,7,FALSE),0)</f>
        <v>29905190181.75</v>
      </c>
      <c r="O105" s="28">
        <f>IFERROR(VLOOKUP(D105,WorldBankGDP!$J$5:$O$200,6,FALSE),0)</f>
        <v>29905000000</v>
      </c>
      <c r="P105" s="28">
        <f t="shared" si="18"/>
        <v>0</v>
      </c>
      <c r="Q105" s="44">
        <f>IFERROR(VLOOKUP(D105,'coal-proved-reserves'!$A$1:$D$88,4,FALSE),0)</f>
        <v>0</v>
      </c>
      <c r="R105" s="44">
        <f>IFERROR(VLOOKUP(D105,Oil!$B$3:$D$51,3,FALSE),0)</f>
        <v>0</v>
      </c>
      <c r="S105" s="50">
        <f>IFERROR(VLOOKUP(D105,Uranium!$B$2:$C$18,2,FALSE),0)</f>
        <v>0</v>
      </c>
      <c r="T105" s="57">
        <f>IFERROR(VLOOKUP(D105,'Nat Gas'!$C$2:$F$101,3,FALSE),0)</f>
        <v>0</v>
      </c>
      <c r="U105" s="27">
        <f>IFERROR(VLOOKUP(D105,Gold!$B$3:$J$126,6,FALSE),0)</f>
        <v>0</v>
      </c>
      <c r="V105" s="44">
        <f>IFERROR(VLOOKUP(D105,AgriLand!$D$2:$F$195,3,FALSE),0)</f>
        <v>0</v>
      </c>
      <c r="W105" s="48">
        <f t="shared" si="19"/>
        <v>7413.1274131274131</v>
      </c>
      <c r="X105" s="56">
        <f>IFERROR(VLOOKUP(D105,'Rare Earth'!$C$21:$D$29,2,FALSE),0)</f>
        <v>0</v>
      </c>
      <c r="Y105" s="56">
        <f>IFERROR(VLOOKUP(D105,'Rare Earth'!$H$21:$I$33,2,FALSE),0)</f>
        <v>0</v>
      </c>
      <c r="Z105" s="56">
        <f>IFERROR(VLOOKUP(D105,'Rare Earth'!$C$34:$E$47,3,FALSE),0)</f>
        <v>0</v>
      </c>
      <c r="AA105" s="56">
        <f>IFERROR(VLOOKUP(D105,'Rare Earth'!$C$3:$D$15,2,FALSE),0)</f>
        <v>0</v>
      </c>
      <c r="AB105" s="56">
        <f>IFERROR(VLOOKUP(D105,'Iron Ore'!$H$2:$L$17,4,FALSE),0)</f>
        <v>0</v>
      </c>
      <c r="AC105" s="56">
        <f>IFERROR(VLOOKUP(D105,Silver!$B$1:$C$12,2,FALSE),0)</f>
        <v>0</v>
      </c>
      <c r="AD105" s="56">
        <f>IFERROR(VLOOKUP(D105,'Rare Earth'!$C$50:$E$63,3,FALSE),0)</f>
        <v>0</v>
      </c>
      <c r="AE105" s="56">
        <f>IFERROR(VLOOKUP(D105,'Rare Earth'!$H$3:$J$15,3,FALSE),0)</f>
        <v>0</v>
      </c>
      <c r="AF105" s="30">
        <f>K105*LookUps!$G$18</f>
        <v>7358353503.5625</v>
      </c>
      <c r="AG105" s="28">
        <f>V105*LookUps!$G$8</f>
        <v>0</v>
      </c>
      <c r="AH105" s="28">
        <f>W105*LookUps!$G$9</f>
        <v>100077220.07722008</v>
      </c>
      <c r="AI105" s="28">
        <f>Q105*LookUps!$G$3</f>
        <v>0</v>
      </c>
      <c r="AJ105" s="28">
        <f>R105*LookUps!$G$4</f>
        <v>0</v>
      </c>
      <c r="AK105" s="28">
        <f>S105*LookUps!$G$5*(32150.7/16)</f>
        <v>0</v>
      </c>
      <c r="AL105" s="60">
        <f>T105*1000000*LookUps!$G$6</f>
        <v>0</v>
      </c>
      <c r="AM105" s="60">
        <f>U105*LookUps!$J$7</f>
        <v>0</v>
      </c>
      <c r="AN105" s="83">
        <f>X105*LookUps!$G$10</f>
        <v>0</v>
      </c>
      <c r="AO105" s="52">
        <f>Y105*LookUps!$G$11</f>
        <v>0</v>
      </c>
      <c r="AP105" s="30">
        <f>Z105*LookUps!$G$12*2009</f>
        <v>0</v>
      </c>
      <c r="AQ105" s="30">
        <f>AA105*LookUps!$G$13</f>
        <v>0</v>
      </c>
      <c r="AR105" s="30">
        <f>AB105*LookUps!$G$14</f>
        <v>0</v>
      </c>
      <c r="AS105" s="30">
        <f>AC105*LookUps!$G$15*32150.7</f>
        <v>0</v>
      </c>
      <c r="AT105" s="30">
        <f>AD105*LookUps!$G$16*1000</f>
        <v>0</v>
      </c>
      <c r="AU105" s="30">
        <f>AE105*LookUps!$G$17</f>
        <v>0</v>
      </c>
      <c r="AV105" s="89">
        <f t="shared" si="14"/>
        <v>7.4584307236397196E-3</v>
      </c>
      <c r="AW105" s="90">
        <f t="shared" si="15"/>
        <v>0</v>
      </c>
      <c r="AX105" s="89">
        <f t="shared" si="16"/>
        <v>7.4584307236397196E-3</v>
      </c>
    </row>
    <row r="106" spans="2:50" x14ac:dyDescent="0.25">
      <c r="B106" s="56" t="s">
        <v>670</v>
      </c>
      <c r="C106" t="s">
        <v>670</v>
      </c>
      <c r="D106" t="s">
        <v>135</v>
      </c>
      <c r="E106" t="e" vm="404">
        <v>#VALUE!</v>
      </c>
      <c r="F106" s="56">
        <f t="shared" si="17"/>
        <v>3</v>
      </c>
      <c r="G106" t="str" cm="1">
        <f t="array" ref="G106">_FV(E106,"Abbreviation")</f>
        <v>MG</v>
      </c>
      <c r="H106" s="27" cm="1" vm="405">
        <f t="array" ref="H106">_FV(E106,"Population")</f>
        <v>26969307</v>
      </c>
      <c r="I106" s="27">
        <f>VLOOKUP(D106,Pop_Land!$B$2:$K$237,2,FALSE)</f>
        <v>27691018</v>
      </c>
      <c r="J106" s="82" cm="1" vm="406">
        <f t="array" ref="J106">IFERROR(_FV(E106,"Gross tertiary education enrollment (%)",TRUE),0.25)</f>
        <v>5.3504899999999994E-2</v>
      </c>
      <c r="K106" s="50">
        <f t="shared" si="13"/>
        <v>1481605.1489881999</v>
      </c>
      <c r="L106" s="48">
        <f>VLOOKUP(D106,Pop_Land!$B$2:$K$237,7,FALSE)</f>
        <v>224631.27413127414</v>
      </c>
      <c r="M106" s="30" cm="1" vm="407">
        <f t="array" ref="M106">_FV(E106,"GDP")</f>
        <v>14083906356.618</v>
      </c>
      <c r="N106" s="30">
        <f>IFERROR(VLOOKUP(D106,WorldBankGDP!$A$5:$G$271,7,FALSE),0)</f>
        <v>14637400395.688999</v>
      </c>
      <c r="O106" s="28">
        <f>IFERROR(VLOOKUP(D106,WorldBankGDP!$J$5:$O$200,6,FALSE),0)</f>
        <v>14184000000</v>
      </c>
      <c r="P106" s="28">
        <f t="shared" si="18"/>
        <v>4451218604.00912</v>
      </c>
      <c r="Q106" s="44">
        <f>IFERROR(VLOOKUP(D106,'coal-proved-reserves'!$A$1:$D$88,4,FALSE),0)</f>
        <v>0</v>
      </c>
      <c r="R106" s="44">
        <f>IFERROR(VLOOKUP(D106,Oil!$B$3:$D$51,3,FALSE),0)</f>
        <v>0</v>
      </c>
      <c r="S106" s="50">
        <f>IFERROR(VLOOKUP(D106,Uranium!$B$2:$C$18,2,FALSE),0)</f>
        <v>0</v>
      </c>
      <c r="T106" s="57">
        <f>IFERROR(VLOOKUP(D106,'Nat Gas'!$C$2:$F$101,3,FALSE),0)</f>
        <v>0</v>
      </c>
      <c r="U106" s="27">
        <f>IFERROR(VLOOKUP(D106,Gold!$B$3:$J$126,6,FALSE),0)</f>
        <v>0</v>
      </c>
      <c r="V106" s="44">
        <f>IFERROR(VLOOKUP(D106,AgriLand!$D$2:$F$195,3,FALSE),0)</f>
        <v>101053745.75099728</v>
      </c>
      <c r="W106" s="48">
        <f t="shared" si="19"/>
        <v>42710269.693018183</v>
      </c>
      <c r="X106" s="56">
        <f>IFERROR(VLOOKUP(D106,'Rare Earth'!$C$21:$D$29,2,FALSE),0)</f>
        <v>0</v>
      </c>
      <c r="Y106" s="56">
        <f>IFERROR(VLOOKUP(D106,'Rare Earth'!$H$21:$I$33,2,FALSE),0)</f>
        <v>100000</v>
      </c>
      <c r="Z106" s="56">
        <f>IFERROR(VLOOKUP(D106,'Rare Earth'!$C$34:$E$47,3,FALSE),0)</f>
        <v>0</v>
      </c>
      <c r="AA106" s="56">
        <f>IFERROR(VLOOKUP(D106,'Rare Earth'!$C$3:$D$15,2,FALSE),0)</f>
        <v>0</v>
      </c>
      <c r="AB106" s="56">
        <f>IFERROR(VLOOKUP(D106,'Iron Ore'!$H$2:$L$17,4,FALSE),0)</f>
        <v>0</v>
      </c>
      <c r="AC106" s="56">
        <f>IFERROR(VLOOKUP(D106,Silver!$B$1:$C$12,2,FALSE),0)</f>
        <v>0</v>
      </c>
      <c r="AD106" s="56">
        <f>IFERROR(VLOOKUP(D106,'Rare Earth'!$C$50:$E$63,3,FALSE),0)</f>
        <v>0</v>
      </c>
      <c r="AE106" s="56">
        <f>IFERROR(VLOOKUP(D106,'Rare Earth'!$H$3:$J$15,3,FALSE),0)</f>
        <v>0</v>
      </c>
      <c r="AF106" s="30">
        <f>K106*LookUps!$G$18</f>
        <v>18520064362.352497</v>
      </c>
      <c r="AG106" s="28">
        <f>V106*LookUps!$G$8</f>
        <v>252634364377.49319</v>
      </c>
      <c r="AH106" s="28">
        <f>W106*LookUps!$G$9</f>
        <v>576588640855.74548</v>
      </c>
      <c r="AI106" s="28">
        <f>Q106*LookUps!$G$3</f>
        <v>0</v>
      </c>
      <c r="AJ106" s="28">
        <f>R106*LookUps!$G$4</f>
        <v>0</v>
      </c>
      <c r="AK106" s="28">
        <f>S106*LookUps!$G$5*(32150.7/16)</f>
        <v>0</v>
      </c>
      <c r="AL106" s="60">
        <f>T106*1000000*LookUps!$G$6</f>
        <v>0</v>
      </c>
      <c r="AM106" s="60">
        <f>U106*LookUps!$J$7</f>
        <v>0</v>
      </c>
      <c r="AN106" s="83">
        <f>X106*LookUps!$G$10</f>
        <v>0</v>
      </c>
      <c r="AO106" s="52">
        <f>Y106*LookUps!$G$11</f>
        <v>6000000000</v>
      </c>
      <c r="AP106" s="30">
        <f>Z106*LookUps!$G$12*2009</f>
        <v>0</v>
      </c>
      <c r="AQ106" s="30">
        <f>AA106*LookUps!$G$13</f>
        <v>0</v>
      </c>
      <c r="AR106" s="30">
        <f>AB106*LookUps!$G$14</f>
        <v>0</v>
      </c>
      <c r="AS106" s="30">
        <f>AC106*LookUps!$G$15*32150.7</f>
        <v>0</v>
      </c>
      <c r="AT106" s="30">
        <f>AD106*LookUps!$G$16*1000</f>
        <v>0</v>
      </c>
      <c r="AU106" s="30">
        <f>AE106*LookUps!$G$17</f>
        <v>0</v>
      </c>
      <c r="AV106" s="89">
        <f t="shared" si="14"/>
        <v>0.85374306959559121</v>
      </c>
      <c r="AW106" s="90">
        <f t="shared" si="15"/>
        <v>4.4512186040091203E-3</v>
      </c>
      <c r="AX106" s="89">
        <f t="shared" si="16"/>
        <v>0.84929185099158211</v>
      </c>
    </row>
    <row r="107" spans="2:50" x14ac:dyDescent="0.25">
      <c r="B107" s="56" t="s">
        <v>670</v>
      </c>
      <c r="C107" t="s">
        <v>670</v>
      </c>
      <c r="D107" t="s">
        <v>148</v>
      </c>
      <c r="E107" t="e" vm="408">
        <v>#VALUE!</v>
      </c>
      <c r="F107" s="56">
        <f t="shared" si="17"/>
        <v>3</v>
      </c>
      <c r="G107" t="str" cm="1">
        <f t="array" ref="G107">_FV(E107,"Abbreviation")</f>
        <v>MW</v>
      </c>
      <c r="H107" s="27" cm="1" vm="409">
        <f t="array" ref="H107">_FV(E107,"Population")</f>
        <v>18628747</v>
      </c>
      <c r="I107" s="27">
        <f>VLOOKUP(D107,Pop_Land!$B$2:$K$237,2,FALSE)</f>
        <v>19129952</v>
      </c>
      <c r="J107" s="82" cm="1" vm="410">
        <f t="array" ref="J107">IFERROR(_FV(E107,"Gross tertiary education enrollment (%)",TRUE),0.25)</f>
        <v>8.2387999999999992E-3</v>
      </c>
      <c r="K107" s="50">
        <f t="shared" si="13"/>
        <v>157607.84853759999</v>
      </c>
      <c r="L107" s="48">
        <f>VLOOKUP(D107,Pop_Land!$B$2:$K$237,7,FALSE)</f>
        <v>36401.544401544401</v>
      </c>
      <c r="M107" s="30" cm="1" vm="411">
        <f t="array" ref="M107">_FV(E107,"GDP")</f>
        <v>7666704427.0091496</v>
      </c>
      <c r="N107" s="30">
        <f>IFERROR(VLOOKUP(D107,WorldBankGDP!$A$5:$G$271,7,FALSE),0)</f>
        <v>12626718073.7439</v>
      </c>
      <c r="O107" s="28">
        <f>IFERROR(VLOOKUP(D107,WorldBankGDP!$J$5:$O$200,6,FALSE),0)</f>
        <v>12176000000</v>
      </c>
      <c r="P107" s="28">
        <f t="shared" si="18"/>
        <v>4991024581.9829559</v>
      </c>
      <c r="Q107" s="44">
        <f>IFERROR(VLOOKUP(D107,'coal-proved-reserves'!$A$1:$D$88,4,FALSE),0)</f>
        <v>0</v>
      </c>
      <c r="R107" s="44">
        <f>IFERROR(VLOOKUP(D107,Oil!$B$3:$D$51,3,FALSE),0)</f>
        <v>0</v>
      </c>
      <c r="S107" s="50">
        <f>IFERROR(VLOOKUP(D107,Uranium!$B$2:$C$18,2,FALSE),0)</f>
        <v>0</v>
      </c>
      <c r="T107" s="57">
        <f>IFERROR(VLOOKUP(D107,'Nat Gas'!$C$2:$F$101,3,FALSE),0)</f>
        <v>0</v>
      </c>
      <c r="U107" s="27">
        <f>IFERROR(VLOOKUP(D107,Gold!$B$3:$J$126,6,FALSE),0)</f>
        <v>0.4</v>
      </c>
      <c r="V107" s="44">
        <f>IFERROR(VLOOKUP(D107,AgriLand!$D$2:$F$195,3,FALSE),0)</f>
        <v>13961454.052894842</v>
      </c>
      <c r="W107" s="48">
        <f t="shared" si="19"/>
        <v>9335534.3640935756</v>
      </c>
      <c r="X107" s="56">
        <f>IFERROR(VLOOKUP(D107,'Rare Earth'!$C$21:$D$29,2,FALSE),0)</f>
        <v>0</v>
      </c>
      <c r="Y107" s="56">
        <f>IFERROR(VLOOKUP(D107,'Rare Earth'!$H$21:$I$33,2,FALSE),0)</f>
        <v>0</v>
      </c>
      <c r="Z107" s="56">
        <f>IFERROR(VLOOKUP(D107,'Rare Earth'!$C$34:$E$47,3,FALSE),0)</f>
        <v>0</v>
      </c>
      <c r="AA107" s="56">
        <f>IFERROR(VLOOKUP(D107,'Rare Earth'!$C$3:$D$15,2,FALSE),0)</f>
        <v>0</v>
      </c>
      <c r="AB107" s="56">
        <f>IFERROR(VLOOKUP(D107,'Iron Ore'!$H$2:$L$17,4,FALSE),0)</f>
        <v>0</v>
      </c>
      <c r="AC107" s="56">
        <f>IFERROR(VLOOKUP(D107,Silver!$B$1:$C$12,2,FALSE),0)</f>
        <v>0</v>
      </c>
      <c r="AD107" s="56">
        <f>IFERROR(VLOOKUP(D107,'Rare Earth'!$C$50:$E$63,3,FALSE),0)</f>
        <v>0</v>
      </c>
      <c r="AE107" s="56">
        <f>IFERROR(VLOOKUP(D107,'Rare Earth'!$H$3:$J$15,3,FALSE),0)</f>
        <v>0</v>
      </c>
      <c r="AF107" s="30">
        <f>K107*LookUps!$G$18</f>
        <v>1970098106.7199998</v>
      </c>
      <c r="AG107" s="28">
        <f>V107*LookUps!$G$8</f>
        <v>34903635132.237106</v>
      </c>
      <c r="AH107" s="28">
        <f>W107*LookUps!$G$9</f>
        <v>126029713915.26328</v>
      </c>
      <c r="AI107" s="28">
        <f>Q107*LookUps!$G$3</f>
        <v>0</v>
      </c>
      <c r="AJ107" s="28">
        <f>R107*LookUps!$G$4</f>
        <v>0</v>
      </c>
      <c r="AK107" s="28">
        <f>S107*LookUps!$G$5*(32150.7/16)</f>
        <v>0</v>
      </c>
      <c r="AL107" s="60">
        <f>T107*1000000*LookUps!$G$6</f>
        <v>0</v>
      </c>
      <c r="AM107" s="60">
        <f>U107*LookUps!$J$7</f>
        <v>1228156740</v>
      </c>
      <c r="AN107" s="83">
        <f>X107*LookUps!$G$10</f>
        <v>0</v>
      </c>
      <c r="AO107" s="52">
        <f>Y107*LookUps!$G$11</f>
        <v>0</v>
      </c>
      <c r="AP107" s="30">
        <f>Z107*LookUps!$G$12*2009</f>
        <v>0</v>
      </c>
      <c r="AQ107" s="30">
        <f>AA107*LookUps!$G$13</f>
        <v>0</v>
      </c>
      <c r="AR107" s="30">
        <f>AB107*LookUps!$G$14</f>
        <v>0</v>
      </c>
      <c r="AS107" s="30">
        <f>AC107*LookUps!$G$15*32150.7</f>
        <v>0</v>
      </c>
      <c r="AT107" s="30">
        <f>AD107*LookUps!$G$16*1000</f>
        <v>0</v>
      </c>
      <c r="AU107" s="30">
        <f>AE107*LookUps!$G$17</f>
        <v>0</v>
      </c>
      <c r="AV107" s="89">
        <f t="shared" si="14"/>
        <v>0.16413160389422041</v>
      </c>
      <c r="AW107" s="90">
        <f t="shared" si="15"/>
        <v>4.9910245819829559E-3</v>
      </c>
      <c r="AX107" s="89">
        <f t="shared" si="16"/>
        <v>0.15914057931223746</v>
      </c>
    </row>
    <row r="108" spans="2:50" x14ac:dyDescent="0.25">
      <c r="B108" s="56" t="s">
        <v>754</v>
      </c>
      <c r="C108" t="s">
        <v>675</v>
      </c>
      <c r="D108" t="s">
        <v>41</v>
      </c>
      <c r="E108" t="e" vm="412">
        <v>#VALUE!</v>
      </c>
      <c r="F108" s="56">
        <f t="shared" si="17"/>
        <v>0</v>
      </c>
      <c r="G108" t="str" cm="1">
        <f t="array" ref="G108">_FV(E108,"Abbreviation")</f>
        <v>MY</v>
      </c>
      <c r="H108" s="27" cm="1" vm="413">
        <f t="array" ref="H108">_FV(E108,"Population")</f>
        <v>32447385</v>
      </c>
      <c r="I108" s="27">
        <f>VLOOKUP(D108,Pop_Land!$B$2:$K$237,2,FALSE)</f>
        <v>32365999</v>
      </c>
      <c r="J108" s="82" cm="1" vm="414">
        <f t="array" ref="J108">IFERROR(_FV(E108,"Gross tertiary education enrollment (%)",TRUE),0.25)</f>
        <v>0.45125390000000004</v>
      </c>
      <c r="K108" s="50">
        <f t="shared" si="13"/>
        <v>14605283.276146101</v>
      </c>
      <c r="L108" s="48">
        <f>VLOOKUP(D108,Pop_Land!$B$2:$K$237,7,FALSE)</f>
        <v>126853.28185328186</v>
      </c>
      <c r="M108" s="30" cm="1" vm="415">
        <f t="array" ref="M108">_FV(E108,"GDP")</f>
        <v>364701517787.84399</v>
      </c>
      <c r="N108" s="30">
        <f>IFERROR(VLOOKUP(D108,WorldBankGDP!$A$5:$G$271,7,FALSE),0)</f>
        <v>372701358820.26398</v>
      </c>
      <c r="O108" s="28">
        <f>IFERROR(VLOOKUP(D108,WorldBankGDP!$J$5:$O$200,6,FALSE),0)</f>
        <v>372754000000</v>
      </c>
      <c r="P108" s="28">
        <f t="shared" si="18"/>
        <v>1278000000000</v>
      </c>
      <c r="Q108" s="44">
        <f>IFERROR(VLOOKUP(D108,'coal-proved-reserves'!$A$1:$D$88,4,FALSE),0)</f>
        <v>0</v>
      </c>
      <c r="R108" s="44">
        <f>IFERROR(VLOOKUP(D108,Oil!$B$3:$D$51,3,FALSE),0)</f>
        <v>2663283801.5556273</v>
      </c>
      <c r="S108" s="50">
        <f>IFERROR(VLOOKUP(D108,Uranium!$B$2:$C$18,2,FALSE),0)</f>
        <v>0</v>
      </c>
      <c r="T108" s="57">
        <f>IFERROR(VLOOKUP(D108,'Nat Gas'!$C$2:$F$101,3,FALSE),0)</f>
        <v>38.283999999999999</v>
      </c>
      <c r="U108" s="27">
        <f>IFERROR(VLOOKUP(D108,Gold!$B$3:$J$126,6,FALSE),0)</f>
        <v>38.880000000000003</v>
      </c>
      <c r="V108" s="44">
        <f>IFERROR(VLOOKUP(D108,AgriLand!$D$2:$F$195,3,FALSE),0)</f>
        <v>21179402.245550744</v>
      </c>
      <c r="W108" s="48">
        <f t="shared" si="19"/>
        <v>60006698.140549652</v>
      </c>
      <c r="X108" s="56">
        <f>IFERROR(VLOOKUP(D108,'Rare Earth'!$C$21:$D$29,2,FALSE),0)</f>
        <v>0</v>
      </c>
      <c r="Y108" s="56">
        <f>IFERROR(VLOOKUP(D108,'Rare Earth'!$H$21:$I$33,2,FALSE),0)</f>
        <v>0</v>
      </c>
      <c r="Z108" s="56">
        <f>IFERROR(VLOOKUP(D108,'Rare Earth'!$C$34:$E$47,3,FALSE),0)</f>
        <v>0</v>
      </c>
      <c r="AA108" s="56">
        <f>IFERROR(VLOOKUP(D108,'Rare Earth'!$C$3:$D$15,2,FALSE),0)</f>
        <v>0</v>
      </c>
      <c r="AB108" s="56">
        <f>IFERROR(VLOOKUP(D108,'Iron Ore'!$H$2:$L$17,4,FALSE),0)</f>
        <v>0</v>
      </c>
      <c r="AC108" s="56">
        <f>IFERROR(VLOOKUP(D108,Silver!$B$1:$C$12,2,FALSE),0)</f>
        <v>0</v>
      </c>
      <c r="AD108" s="56">
        <f>IFERROR(VLOOKUP(D108,'Rare Earth'!$C$50:$E$63,3,FALSE),0)</f>
        <v>0</v>
      </c>
      <c r="AE108" s="56">
        <f>IFERROR(VLOOKUP(D108,'Rare Earth'!$H$3:$J$15,3,FALSE),0)</f>
        <v>0</v>
      </c>
      <c r="AF108" s="30">
        <f>K108*LookUps!$G$18</f>
        <v>182566040951.82626</v>
      </c>
      <c r="AG108" s="28">
        <f>V108*LookUps!$G$8</f>
        <v>52948505613.876862</v>
      </c>
      <c r="AH108" s="28">
        <f>W108*LookUps!$G$9</f>
        <v>810090424897.42029</v>
      </c>
      <c r="AI108" s="28">
        <f>Q108*LookUps!$G$3</f>
        <v>0</v>
      </c>
      <c r="AJ108" s="28">
        <f>R108*LookUps!$G$4</f>
        <v>266328380155.56274</v>
      </c>
      <c r="AK108" s="28">
        <f>S108*LookUps!$G$5*(32150.7/16)</f>
        <v>0</v>
      </c>
      <c r="AL108" s="60">
        <f>T108*1000000*LookUps!$G$6</f>
        <v>459408000000</v>
      </c>
      <c r="AM108" s="60">
        <f>U108*LookUps!$J$7</f>
        <v>119376835128.00002</v>
      </c>
      <c r="AN108" s="83">
        <f>X108*LookUps!$G$10</f>
        <v>0</v>
      </c>
      <c r="AO108" s="52">
        <f>Y108*LookUps!$G$11</f>
        <v>0</v>
      </c>
      <c r="AP108" s="30">
        <f>Z108*LookUps!$G$12*2009</f>
        <v>0</v>
      </c>
      <c r="AQ108" s="30">
        <f>AA108*LookUps!$G$13</f>
        <v>0</v>
      </c>
      <c r="AR108" s="30">
        <f>AB108*LookUps!$G$14</f>
        <v>0</v>
      </c>
      <c r="AS108" s="30">
        <f>AC108*LookUps!$G$15*32150.7</f>
        <v>0</v>
      </c>
      <c r="AT108" s="30">
        <f>AD108*LookUps!$G$16*1000</f>
        <v>0</v>
      </c>
      <c r="AU108" s="30">
        <f>AE108*LookUps!$G$17</f>
        <v>0</v>
      </c>
      <c r="AV108" s="89">
        <f t="shared" si="14"/>
        <v>1.890718186746686</v>
      </c>
      <c r="AW108" s="90">
        <f t="shared" si="15"/>
        <v>1.278</v>
      </c>
      <c r="AX108" s="89">
        <f t="shared" si="16"/>
        <v>0.61271818674668599</v>
      </c>
    </row>
    <row r="109" spans="2:50" x14ac:dyDescent="0.25">
      <c r="B109" s="56" t="s">
        <v>675</v>
      </c>
      <c r="C109" t="s">
        <v>675</v>
      </c>
      <c r="D109" t="s">
        <v>152</v>
      </c>
      <c r="E109" t="e" vm="416">
        <v>#VALUE!</v>
      </c>
      <c r="F109" s="56">
        <f t="shared" si="17"/>
        <v>5</v>
      </c>
      <c r="G109" t="str" cm="1">
        <f t="array" ref="G109">_FV(E109,"Abbreviation")</f>
        <v>MV</v>
      </c>
      <c r="H109" s="27" cm="1" vm="417">
        <f t="array" ref="H109">_FV(E109,"Population")</f>
        <v>530953</v>
      </c>
      <c r="I109" s="27">
        <f>VLOOKUP(D109,Pop_Land!$B$2:$K$237,2,FALSE)</f>
        <v>540544</v>
      </c>
      <c r="J109" s="82" cm="1" vm="418">
        <f t="array" ref="J109">IFERROR(_FV(E109,"Gross tertiary education enrollment (%)",TRUE),0.25)</f>
        <v>0.31223590000000001</v>
      </c>
      <c r="K109" s="50">
        <f t="shared" si="13"/>
        <v>168777.24232960001</v>
      </c>
      <c r="L109" s="48">
        <f>VLOOKUP(D109,Pop_Land!$B$2:$K$237,7,FALSE)</f>
        <v>115.83011583011583</v>
      </c>
      <c r="M109" s="30" cm="1" vm="419">
        <f t="array" ref="M109">_FV(E109,"GDP")</f>
        <v>5729248472.2402802</v>
      </c>
      <c r="N109" s="30">
        <f>IFERROR(VLOOKUP(D109,WorldBankGDP!$A$5:$G$271,7,FALSE),0)</f>
        <v>4889666931.6385498</v>
      </c>
      <c r="O109" s="28">
        <f>IFERROR(VLOOKUP(D109,WorldBankGDP!$J$5:$O$200,6,FALSE),0)</f>
        <v>5070000000</v>
      </c>
      <c r="P109" s="28">
        <f t="shared" si="18"/>
        <v>1491896302.1713691</v>
      </c>
      <c r="Q109" s="44">
        <f>IFERROR(VLOOKUP(D109,'coal-proved-reserves'!$A$1:$D$88,4,FALSE),0)</f>
        <v>0</v>
      </c>
      <c r="R109" s="44">
        <f>IFERROR(VLOOKUP(D109,Oil!$B$3:$D$51,3,FALSE),0)</f>
        <v>0</v>
      </c>
      <c r="S109" s="50">
        <f>IFERROR(VLOOKUP(D109,Uranium!$B$2:$C$18,2,FALSE),0)</f>
        <v>0</v>
      </c>
      <c r="T109" s="57">
        <f>IFERROR(VLOOKUP(D109,'Nat Gas'!$C$2:$F$101,3,FALSE),0)</f>
        <v>0</v>
      </c>
      <c r="U109" s="27">
        <f>IFERROR(VLOOKUP(D109,Gold!$B$3:$J$126,6,FALSE),0)</f>
        <v>0</v>
      </c>
      <c r="V109" s="44">
        <f>IFERROR(VLOOKUP(D109,AgriLand!$D$2:$F$195,3,FALSE),0)</f>
        <v>0</v>
      </c>
      <c r="W109" s="48">
        <f t="shared" si="19"/>
        <v>74131.274131274127</v>
      </c>
      <c r="X109" s="56">
        <f>IFERROR(VLOOKUP(D109,'Rare Earth'!$C$21:$D$29,2,FALSE),0)</f>
        <v>0</v>
      </c>
      <c r="Y109" s="56">
        <f>IFERROR(VLOOKUP(D109,'Rare Earth'!$H$21:$I$33,2,FALSE),0)</f>
        <v>0</v>
      </c>
      <c r="Z109" s="56">
        <f>IFERROR(VLOOKUP(D109,'Rare Earth'!$C$34:$E$47,3,FALSE),0)</f>
        <v>0</v>
      </c>
      <c r="AA109" s="56">
        <f>IFERROR(VLOOKUP(D109,'Rare Earth'!$C$3:$D$15,2,FALSE),0)</f>
        <v>0</v>
      </c>
      <c r="AB109" s="56">
        <f>IFERROR(VLOOKUP(D109,'Iron Ore'!$H$2:$L$17,4,FALSE),0)</f>
        <v>0</v>
      </c>
      <c r="AC109" s="56">
        <f>IFERROR(VLOOKUP(D109,Silver!$B$1:$C$12,2,FALSE),0)</f>
        <v>0</v>
      </c>
      <c r="AD109" s="56">
        <f>IFERROR(VLOOKUP(D109,'Rare Earth'!$C$50:$E$63,3,FALSE),0)</f>
        <v>0</v>
      </c>
      <c r="AE109" s="56">
        <f>IFERROR(VLOOKUP(D109,'Rare Earth'!$H$3:$J$15,3,FALSE),0)</f>
        <v>0</v>
      </c>
      <c r="AF109" s="30">
        <f>K109*LookUps!$G$18</f>
        <v>2109715529.1200001</v>
      </c>
      <c r="AG109" s="28">
        <f>V109*LookUps!$G$8</f>
        <v>0</v>
      </c>
      <c r="AH109" s="28">
        <f>W109*LookUps!$G$9</f>
        <v>1000772200.7722007</v>
      </c>
      <c r="AI109" s="28">
        <f>Q109*LookUps!$G$3</f>
        <v>0</v>
      </c>
      <c r="AJ109" s="28">
        <f>R109*LookUps!$G$4</f>
        <v>0</v>
      </c>
      <c r="AK109" s="28">
        <f>S109*LookUps!$G$5*(32150.7/16)</f>
        <v>0</v>
      </c>
      <c r="AL109" s="60">
        <f>T109*1000000*LookUps!$G$6</f>
        <v>0</v>
      </c>
      <c r="AM109" s="60">
        <f>U109*LookUps!$J$7</f>
        <v>0</v>
      </c>
      <c r="AN109" s="83">
        <f>X109*LookUps!$G$10</f>
        <v>0</v>
      </c>
      <c r="AO109" s="52">
        <f>Y109*LookUps!$G$11</f>
        <v>0</v>
      </c>
      <c r="AP109" s="30">
        <f>Z109*LookUps!$G$12*2009</f>
        <v>0</v>
      </c>
      <c r="AQ109" s="30">
        <f>AA109*LookUps!$G$13</f>
        <v>0</v>
      </c>
      <c r="AR109" s="30">
        <f>AB109*LookUps!$G$14</f>
        <v>0</v>
      </c>
      <c r="AS109" s="30">
        <f>AC109*LookUps!$G$15*32150.7</f>
        <v>0</v>
      </c>
      <c r="AT109" s="30">
        <f>AD109*LookUps!$G$16*1000</f>
        <v>0</v>
      </c>
      <c r="AU109" s="30">
        <f>AE109*LookUps!$G$17</f>
        <v>0</v>
      </c>
      <c r="AV109" s="89">
        <f t="shared" si="14"/>
        <v>3.1104877298922008E-3</v>
      </c>
      <c r="AW109" s="90">
        <f t="shared" si="15"/>
        <v>1.491896302171369E-3</v>
      </c>
      <c r="AX109" s="89">
        <f t="shared" si="16"/>
        <v>1.6185914277208318E-3</v>
      </c>
    </row>
    <row r="110" spans="2:50" x14ac:dyDescent="0.25">
      <c r="B110" s="56" t="s">
        <v>670</v>
      </c>
      <c r="C110" t="s">
        <v>670</v>
      </c>
      <c r="D110" t="s">
        <v>119</v>
      </c>
      <c r="E110" t="e" vm="420">
        <v>#VALUE!</v>
      </c>
      <c r="F110" s="56">
        <f t="shared" si="17"/>
        <v>3</v>
      </c>
      <c r="G110" t="str" cm="1">
        <f t="array" ref="G110">_FV(E110,"Abbreviation")</f>
        <v>ML</v>
      </c>
      <c r="H110" s="27" cm="1" vm="421">
        <f t="array" ref="H110">_FV(E110,"Population")</f>
        <v>19658031</v>
      </c>
      <c r="I110" s="27">
        <f>VLOOKUP(D110,Pop_Land!$B$2:$K$237,2,FALSE)</f>
        <v>20250833</v>
      </c>
      <c r="J110" s="82" cm="1" vm="422">
        <f t="array" ref="J110">IFERROR(_FV(E110,"Gross tertiary education enrollment (%)",TRUE),0.25)</f>
        <v>4.5168999999999994E-2</v>
      </c>
      <c r="K110" s="50">
        <f t="shared" si="13"/>
        <v>914709.87577699986</v>
      </c>
      <c r="L110" s="48">
        <f>VLOOKUP(D110,Pop_Land!$B$2:$K$237,7,FALSE)</f>
        <v>471115.83011583012</v>
      </c>
      <c r="M110" s="30" cm="1" vm="423">
        <f t="array" ref="M110">_FV(E110,"GDP")</f>
        <v>17510141171.340302</v>
      </c>
      <c r="N110" s="30">
        <f>IFERROR(VLOOKUP(D110,WorldBankGDP!$A$5:$G$271,7,FALSE),0)</f>
        <v>19143741503.148201</v>
      </c>
      <c r="O110" s="28">
        <f>IFERROR(VLOOKUP(D110,WorldBankGDP!$J$5:$O$200,6,FALSE),0)</f>
        <v>19188000000</v>
      </c>
      <c r="P110" s="28">
        <f t="shared" si="18"/>
        <v>0</v>
      </c>
      <c r="Q110" s="44">
        <f>IFERROR(VLOOKUP(D110,'coal-proved-reserves'!$A$1:$D$88,4,FALSE),0)</f>
        <v>0</v>
      </c>
      <c r="R110" s="44">
        <f>IFERROR(VLOOKUP(D110,Oil!$B$3:$D$51,3,FALSE),0)</f>
        <v>0</v>
      </c>
      <c r="S110" s="50">
        <f>IFERROR(VLOOKUP(D110,Uranium!$B$2:$C$18,2,FALSE),0)</f>
        <v>0</v>
      </c>
      <c r="T110" s="57">
        <f>IFERROR(VLOOKUP(D110,'Nat Gas'!$C$2:$F$101,3,FALSE),0)</f>
        <v>0</v>
      </c>
      <c r="U110" s="27">
        <f>IFERROR(VLOOKUP(D110,Gold!$B$3:$J$126,6,FALSE),0)</f>
        <v>0</v>
      </c>
      <c r="V110" s="44">
        <f>IFERROR(VLOOKUP(D110,AgriLand!$D$2:$F$195,3,FALSE),0)</f>
        <v>101809888.21828678</v>
      </c>
      <c r="W110" s="48">
        <f t="shared" si="19"/>
        <v>199704243.05584449</v>
      </c>
      <c r="X110" s="56">
        <f>IFERROR(VLOOKUP(D110,'Rare Earth'!$C$21:$D$29,2,FALSE),0)</f>
        <v>0</v>
      </c>
      <c r="Y110" s="56">
        <f>IFERROR(VLOOKUP(D110,'Rare Earth'!$H$21:$I$33,2,FALSE),0)</f>
        <v>0</v>
      </c>
      <c r="Z110" s="56">
        <f>IFERROR(VLOOKUP(D110,'Rare Earth'!$C$34:$E$47,3,FALSE),0)</f>
        <v>0</v>
      </c>
      <c r="AA110" s="56">
        <f>IFERROR(VLOOKUP(D110,'Rare Earth'!$C$3:$D$15,2,FALSE),0)</f>
        <v>400000</v>
      </c>
      <c r="AB110" s="56">
        <f>IFERROR(VLOOKUP(D110,'Iron Ore'!$H$2:$L$17,4,FALSE),0)</f>
        <v>0</v>
      </c>
      <c r="AC110" s="56">
        <f>IFERROR(VLOOKUP(D110,Silver!$B$1:$C$12,2,FALSE),0)</f>
        <v>0</v>
      </c>
      <c r="AD110" s="56">
        <f>IFERROR(VLOOKUP(D110,'Rare Earth'!$C$50:$E$63,3,FALSE),0)</f>
        <v>0</v>
      </c>
      <c r="AE110" s="56">
        <f>IFERROR(VLOOKUP(D110,'Rare Earth'!$H$3:$J$15,3,FALSE),0)</f>
        <v>0</v>
      </c>
      <c r="AF110" s="30">
        <f>K110*LookUps!$G$18</f>
        <v>11433873447.212498</v>
      </c>
      <c r="AG110" s="28">
        <f>V110*LookUps!$G$8</f>
        <v>254524720545.71695</v>
      </c>
      <c r="AH110" s="28">
        <f>W110*LookUps!$G$9</f>
        <v>2696007281253.9004</v>
      </c>
      <c r="AI110" s="28">
        <f>Q110*LookUps!$G$3</f>
        <v>0</v>
      </c>
      <c r="AJ110" s="28">
        <f>R110*LookUps!$G$4</f>
        <v>0</v>
      </c>
      <c r="AK110" s="28">
        <f>S110*LookUps!$G$5*(32150.7/16)</f>
        <v>0</v>
      </c>
      <c r="AL110" s="60">
        <f>T110*1000000*LookUps!$G$6</f>
        <v>0</v>
      </c>
      <c r="AM110" s="60">
        <f>U110*LookUps!$J$7</f>
        <v>0</v>
      </c>
      <c r="AN110" s="83">
        <f>X110*LookUps!$G$10</f>
        <v>0</v>
      </c>
      <c r="AO110" s="52">
        <f>Y110*LookUps!$G$11</f>
        <v>0</v>
      </c>
      <c r="AP110" s="30">
        <f>Z110*LookUps!$G$12*2009</f>
        <v>0</v>
      </c>
      <c r="AQ110" s="30">
        <f>AA110*LookUps!$G$13</f>
        <v>26482758620.689659</v>
      </c>
      <c r="AR110" s="30">
        <f>AB110*LookUps!$G$14</f>
        <v>0</v>
      </c>
      <c r="AS110" s="30">
        <f>AC110*LookUps!$G$15*32150.7</f>
        <v>0</v>
      </c>
      <c r="AT110" s="30">
        <f>AD110*LookUps!$G$16*1000</f>
        <v>0</v>
      </c>
      <c r="AU110" s="30">
        <f>AE110*LookUps!$G$17</f>
        <v>0</v>
      </c>
      <c r="AV110" s="89">
        <f t="shared" si="14"/>
        <v>2.9884486338675194</v>
      </c>
      <c r="AW110" s="90">
        <f t="shared" si="15"/>
        <v>0</v>
      </c>
      <c r="AX110" s="89">
        <f t="shared" si="16"/>
        <v>2.9884486338675194</v>
      </c>
    </row>
    <row r="111" spans="2:50" x14ac:dyDescent="0.25">
      <c r="B111" s="56" t="s">
        <v>675</v>
      </c>
      <c r="C111" t="s">
        <v>675</v>
      </c>
      <c r="D111" t="s">
        <v>129</v>
      </c>
      <c r="E111" t="e" vm="424">
        <v>#VALUE!</v>
      </c>
      <c r="F111" s="56">
        <f t="shared" si="17"/>
        <v>5</v>
      </c>
      <c r="G111" t="str" cm="1">
        <f t="array" ref="G111">_FV(E111,"Abbreviation")</f>
        <v>MT</v>
      </c>
      <c r="H111" s="27" cm="1" vm="425">
        <f t="array" ref="H111">_FV(E111,"Population")</f>
        <v>502653</v>
      </c>
      <c r="I111" s="27">
        <f>VLOOKUP(D111,Pop_Land!$B$2:$K$237,2,FALSE)</f>
        <v>441543</v>
      </c>
      <c r="J111" s="82" cm="1" vm="426">
        <f t="array" ref="J111">IFERROR(_FV(E111,"Gross tertiary education enrollment (%)",TRUE),0.25)</f>
        <v>0.54259920000000006</v>
      </c>
      <c r="K111" s="50">
        <f t="shared" si="13"/>
        <v>239580.87856560003</v>
      </c>
      <c r="L111" s="48">
        <f>VLOOKUP(D111,Pop_Land!$B$2:$K$237,7,FALSE)</f>
        <v>123.55212355212356</v>
      </c>
      <c r="M111" s="30" cm="1" vm="427">
        <f t="array" ref="M111">_FV(E111,"GDP")</f>
        <v>14786156563.3046</v>
      </c>
      <c r="N111" s="30">
        <f>IFERROR(VLOOKUP(D111,WorldBankGDP!$A$5:$G$271,7,FALSE),0)</f>
        <v>17189730469.555401</v>
      </c>
      <c r="O111" s="28">
        <f>IFERROR(VLOOKUP(D111,WorldBankGDP!$J$5:$O$200,6,FALSE),0)</f>
        <v>17201000000</v>
      </c>
      <c r="P111" s="28">
        <f t="shared" si="18"/>
        <v>6691475152.7234974</v>
      </c>
      <c r="Q111" s="44">
        <f>IFERROR(VLOOKUP(D111,'coal-proved-reserves'!$A$1:$D$88,4,FALSE),0)</f>
        <v>0</v>
      </c>
      <c r="R111" s="44">
        <f>IFERROR(VLOOKUP(D111,Oil!$B$3:$D$51,3,FALSE),0)</f>
        <v>0</v>
      </c>
      <c r="S111" s="50">
        <f>IFERROR(VLOOKUP(D111,Uranium!$B$2:$C$18,2,FALSE),0)</f>
        <v>0</v>
      </c>
      <c r="T111" s="57">
        <f>IFERROR(VLOOKUP(D111,'Nat Gas'!$C$2:$F$101,3,FALSE),0)</f>
        <v>0</v>
      </c>
      <c r="U111" s="27">
        <f>IFERROR(VLOOKUP(D111,Gold!$B$3:$J$126,6,FALSE),0)</f>
        <v>0.06</v>
      </c>
      <c r="V111" s="44">
        <f>IFERROR(VLOOKUP(D111,AgriLand!$D$2:$F$195,3,FALSE),0)</f>
        <v>25649.538596291764</v>
      </c>
      <c r="W111" s="48">
        <f t="shared" si="19"/>
        <v>53423.820477067311</v>
      </c>
      <c r="X111" s="56">
        <f>IFERROR(VLOOKUP(D111,'Rare Earth'!$C$21:$D$29,2,FALSE),0)</f>
        <v>0</v>
      </c>
      <c r="Y111" s="56">
        <f>IFERROR(VLOOKUP(D111,'Rare Earth'!$H$21:$I$33,2,FALSE),0)</f>
        <v>0</v>
      </c>
      <c r="Z111" s="56">
        <f>IFERROR(VLOOKUP(D111,'Rare Earth'!$C$34:$E$47,3,FALSE),0)</f>
        <v>0</v>
      </c>
      <c r="AA111" s="56">
        <f>IFERROR(VLOOKUP(D111,'Rare Earth'!$C$3:$D$15,2,FALSE),0)</f>
        <v>0</v>
      </c>
      <c r="AB111" s="56">
        <f>IFERROR(VLOOKUP(D111,'Iron Ore'!$H$2:$L$17,4,FALSE),0)</f>
        <v>0</v>
      </c>
      <c r="AC111" s="56">
        <f>IFERROR(VLOOKUP(D111,Silver!$B$1:$C$12,2,FALSE),0)</f>
        <v>0</v>
      </c>
      <c r="AD111" s="56">
        <f>IFERROR(VLOOKUP(D111,'Rare Earth'!$C$50:$E$63,3,FALSE),0)</f>
        <v>0</v>
      </c>
      <c r="AE111" s="56">
        <f>IFERROR(VLOOKUP(D111,'Rare Earth'!$H$3:$J$15,3,FALSE),0)</f>
        <v>0</v>
      </c>
      <c r="AF111" s="30">
        <f>K111*LookUps!$G$18</f>
        <v>2994760982.0700002</v>
      </c>
      <c r="AG111" s="28">
        <f>V111*LookUps!$G$8</f>
        <v>64123846.490729414</v>
      </c>
      <c r="AH111" s="28">
        <f>W111*LookUps!$G$9</f>
        <v>721221576.44040871</v>
      </c>
      <c r="AI111" s="28">
        <f>Q111*LookUps!$G$3</f>
        <v>0</v>
      </c>
      <c r="AJ111" s="28">
        <f>R111*LookUps!$G$4</f>
        <v>0</v>
      </c>
      <c r="AK111" s="28">
        <f>S111*LookUps!$G$5*(32150.7/16)</f>
        <v>0</v>
      </c>
      <c r="AL111" s="60">
        <f>T111*1000000*LookUps!$G$6</f>
        <v>0</v>
      </c>
      <c r="AM111" s="60">
        <f>U111*LookUps!$J$7</f>
        <v>184223511</v>
      </c>
      <c r="AN111" s="83">
        <f>X111*LookUps!$G$10</f>
        <v>0</v>
      </c>
      <c r="AO111" s="52">
        <f>Y111*LookUps!$G$11</f>
        <v>0</v>
      </c>
      <c r="AP111" s="30">
        <f>Z111*LookUps!$G$12*2009</f>
        <v>0</v>
      </c>
      <c r="AQ111" s="30">
        <f>AA111*LookUps!$G$13</f>
        <v>0</v>
      </c>
      <c r="AR111" s="30">
        <f>AB111*LookUps!$G$14</f>
        <v>0</v>
      </c>
      <c r="AS111" s="30">
        <f>AC111*LookUps!$G$15*32150.7</f>
        <v>0</v>
      </c>
      <c r="AT111" s="30">
        <f>AD111*LookUps!$G$16*1000</f>
        <v>0</v>
      </c>
      <c r="AU111" s="30">
        <f>AE111*LookUps!$G$17</f>
        <v>0</v>
      </c>
      <c r="AV111" s="89">
        <f t="shared" si="14"/>
        <v>3.9643299160011386E-3</v>
      </c>
      <c r="AW111" s="90">
        <f t="shared" si="15"/>
        <v>6.6914751527234976E-3</v>
      </c>
      <c r="AX111" s="89">
        <f t="shared" si="16"/>
        <v>-2.727145236722359E-3</v>
      </c>
    </row>
    <row r="112" spans="2:50" x14ac:dyDescent="0.25">
      <c r="B112" s="56" t="s">
        <v>755</v>
      </c>
      <c r="C112" t="s">
        <v>675</v>
      </c>
      <c r="D112" t="s">
        <v>190</v>
      </c>
      <c r="E112" t="e" vm="428">
        <v>#VALUE!</v>
      </c>
      <c r="F112" s="56">
        <f t="shared" si="17"/>
        <v>1</v>
      </c>
      <c r="G112" t="str" cm="1">
        <f t="array" ref="G112">_FV(E112,"Abbreviation")</f>
        <v>MH</v>
      </c>
      <c r="H112" s="27" cm="1" vm="429">
        <f t="array" ref="H112">_FV(E112,"Population")</f>
        <v>58791</v>
      </c>
      <c r="I112" s="27">
        <f>VLOOKUP(D112,Pop_Land!$B$2:$K$237,2,FALSE)</f>
        <v>59190</v>
      </c>
      <c r="J112" s="82" cm="1" vm="430">
        <f t="array" ref="J112">IFERROR(_FV(E112,"Gross tertiary education enrollment (%)",TRUE),0.25)</f>
        <v>0.23661269999999998</v>
      </c>
      <c r="K112" s="50">
        <f t="shared" si="13"/>
        <v>14005.105712999999</v>
      </c>
      <c r="L112" s="48">
        <f>VLOOKUP(D112,Pop_Land!$B$2:$K$237,7,FALSE)</f>
        <v>69.498069498069498</v>
      </c>
      <c r="M112" s="30" cm="1" vm="431">
        <f t="array" ref="M112">_FV(E112,"GDP")</f>
        <v>221278000</v>
      </c>
      <c r="N112" s="30">
        <f>IFERROR(VLOOKUP(D112,WorldBankGDP!$A$5:$G$271,7,FALSE),0)</f>
        <v>248665600</v>
      </c>
      <c r="O112" s="28">
        <f>IFERROR(VLOOKUP(D112,WorldBankGDP!$J$5:$O$200,6,FALSE),0)</f>
        <v>248000000</v>
      </c>
      <c r="P112" s="28">
        <f t="shared" si="18"/>
        <v>0</v>
      </c>
      <c r="Q112" s="44">
        <f>IFERROR(VLOOKUP(D112,'coal-proved-reserves'!$A$1:$D$88,4,FALSE),0)</f>
        <v>0</v>
      </c>
      <c r="R112" s="44">
        <f>IFERROR(VLOOKUP(D112,Oil!$B$3:$D$51,3,FALSE),0)</f>
        <v>0</v>
      </c>
      <c r="S112" s="50">
        <f>IFERROR(VLOOKUP(D112,Uranium!$B$2:$C$18,2,FALSE),0)</f>
        <v>0</v>
      </c>
      <c r="T112" s="57">
        <f>IFERROR(VLOOKUP(D112,'Nat Gas'!$C$2:$F$101,3,FALSE),0)</f>
        <v>0</v>
      </c>
      <c r="U112" s="27">
        <f>IFERROR(VLOOKUP(D112,Gold!$B$3:$J$126,6,FALSE),0)</f>
        <v>0</v>
      </c>
      <c r="V112" s="44">
        <f>IFERROR(VLOOKUP(D112,AgriLand!$D$2:$F$195,3,FALSE),0)</f>
        <v>0</v>
      </c>
      <c r="W112" s="48">
        <f t="shared" si="19"/>
        <v>44478.764478764482</v>
      </c>
      <c r="X112" s="56">
        <f>IFERROR(VLOOKUP(D112,'Rare Earth'!$C$21:$D$29,2,FALSE),0)</f>
        <v>0</v>
      </c>
      <c r="Y112" s="56">
        <f>IFERROR(VLOOKUP(D112,'Rare Earth'!$H$21:$I$33,2,FALSE),0)</f>
        <v>0</v>
      </c>
      <c r="Z112" s="56">
        <f>IFERROR(VLOOKUP(D112,'Rare Earth'!$C$34:$E$47,3,FALSE),0)</f>
        <v>0</v>
      </c>
      <c r="AA112" s="56">
        <f>IFERROR(VLOOKUP(D112,'Rare Earth'!$C$3:$D$15,2,FALSE),0)</f>
        <v>0</v>
      </c>
      <c r="AB112" s="56">
        <f>IFERROR(VLOOKUP(D112,'Iron Ore'!$H$2:$L$17,4,FALSE),0)</f>
        <v>0</v>
      </c>
      <c r="AC112" s="56">
        <f>IFERROR(VLOOKUP(D112,Silver!$B$1:$C$12,2,FALSE),0)</f>
        <v>0</v>
      </c>
      <c r="AD112" s="56">
        <f>IFERROR(VLOOKUP(D112,'Rare Earth'!$C$50:$E$63,3,FALSE),0)</f>
        <v>0</v>
      </c>
      <c r="AE112" s="56">
        <f>IFERROR(VLOOKUP(D112,'Rare Earth'!$H$3:$J$15,3,FALSE),0)</f>
        <v>0</v>
      </c>
      <c r="AF112" s="30">
        <f>K112*LookUps!$G$18</f>
        <v>175063821.41249999</v>
      </c>
      <c r="AG112" s="28">
        <f>V112*LookUps!$G$8</f>
        <v>0</v>
      </c>
      <c r="AH112" s="28">
        <f>W112*LookUps!$G$9</f>
        <v>600463320.46332049</v>
      </c>
      <c r="AI112" s="28">
        <f>Q112*LookUps!$G$3</f>
        <v>0</v>
      </c>
      <c r="AJ112" s="28">
        <f>R112*LookUps!$G$4</f>
        <v>0</v>
      </c>
      <c r="AK112" s="28">
        <f>S112*LookUps!$G$5*(32150.7/16)</f>
        <v>0</v>
      </c>
      <c r="AL112" s="60">
        <f>T112*1000000*LookUps!$G$6</f>
        <v>0</v>
      </c>
      <c r="AM112" s="60">
        <f>U112*LookUps!$J$7</f>
        <v>0</v>
      </c>
      <c r="AN112" s="83">
        <f>X112*LookUps!$G$10</f>
        <v>0</v>
      </c>
      <c r="AO112" s="52">
        <f>Y112*LookUps!$G$11</f>
        <v>0</v>
      </c>
      <c r="AP112" s="30">
        <f>Z112*LookUps!$G$12*2009</f>
        <v>0</v>
      </c>
      <c r="AQ112" s="30">
        <f>AA112*LookUps!$G$13</f>
        <v>0</v>
      </c>
      <c r="AR112" s="30">
        <f>AB112*LookUps!$G$14</f>
        <v>0</v>
      </c>
      <c r="AS112" s="30">
        <f>AC112*LookUps!$G$15*32150.7</f>
        <v>0</v>
      </c>
      <c r="AT112" s="30">
        <f>AD112*LookUps!$G$16*1000</f>
        <v>0</v>
      </c>
      <c r="AU112" s="30">
        <f>AE112*LookUps!$G$17</f>
        <v>0</v>
      </c>
      <c r="AV112" s="89">
        <f t="shared" si="14"/>
        <v>7.7552714187582048E-4</v>
      </c>
      <c r="AW112" s="90">
        <f t="shared" si="15"/>
        <v>0</v>
      </c>
      <c r="AX112" s="89">
        <f t="shared" si="16"/>
        <v>7.7552714187582048E-4</v>
      </c>
    </row>
    <row r="113" spans="2:50" x14ac:dyDescent="0.25">
      <c r="B113" s="56" t="s">
        <v>670</v>
      </c>
      <c r="C113" t="s">
        <v>670</v>
      </c>
      <c r="D113" t="s">
        <v>151</v>
      </c>
      <c r="E113" t="e" vm="432">
        <v>#VALUE!</v>
      </c>
      <c r="F113" s="56">
        <f t="shared" si="17"/>
        <v>3</v>
      </c>
      <c r="G113" t="str" cm="1">
        <f t="array" ref="G113">_FV(E113,"Abbreviation")</f>
        <v>MR</v>
      </c>
      <c r="H113" s="27" cm="1" vm="433">
        <f t="array" ref="H113">_FV(E113,"Population")</f>
        <v>4525696</v>
      </c>
      <c r="I113" s="27">
        <f>VLOOKUP(D113,Pop_Land!$B$2:$K$237,2,FALSE)</f>
        <v>4649658</v>
      </c>
      <c r="J113" s="82" cm="1" vm="434">
        <f t="array" ref="J113">IFERROR(_FV(E113,"Gross tertiary education enrollment (%)",TRUE),0.25)</f>
        <v>4.9991199999999993E-2</v>
      </c>
      <c r="K113" s="50">
        <f t="shared" si="13"/>
        <v>232441.98300959996</v>
      </c>
      <c r="L113" s="48">
        <f>VLOOKUP(D113,Pop_Land!$B$2:$K$237,7,FALSE)</f>
        <v>397953.66795366799</v>
      </c>
      <c r="M113" s="30" cm="1" vm="435">
        <f t="array" ref="M113">_FV(E113,"GDP")</f>
        <v>7593752450.2054996</v>
      </c>
      <c r="N113" s="30">
        <f>IFERROR(VLOOKUP(D113,WorldBankGDP!$A$5:$G$271,7,FALSE),0)</f>
        <v>8227580740.4988899</v>
      </c>
      <c r="O113" s="28">
        <f>IFERROR(VLOOKUP(D113,WorldBankGDP!$J$5:$O$200,6,FALSE),0)</f>
        <v>9130000000</v>
      </c>
      <c r="P113" s="28">
        <f t="shared" si="18"/>
        <v>6299017657.4454622</v>
      </c>
      <c r="Q113" s="44">
        <f>IFERROR(VLOOKUP(D113,'coal-proved-reserves'!$A$1:$D$88,4,FALSE),0)</f>
        <v>0</v>
      </c>
      <c r="R113" s="44">
        <f>IFERROR(VLOOKUP(D113,Oil!$B$3:$D$51,3,FALSE),0)</f>
        <v>0</v>
      </c>
      <c r="S113" s="50">
        <f>IFERROR(VLOOKUP(D113,Uranium!$B$2:$C$18,2,FALSE),0)</f>
        <v>0</v>
      </c>
      <c r="T113" s="57">
        <f>IFERROR(VLOOKUP(D113,'Nat Gas'!$C$2:$F$101,3,FALSE),0)</f>
        <v>1</v>
      </c>
      <c r="U113" s="27">
        <f>IFERROR(VLOOKUP(D113,Gold!$B$3:$J$126,6,FALSE),0)</f>
        <v>1.02</v>
      </c>
      <c r="V113" s="44">
        <f>IFERROR(VLOOKUP(D113,AgriLand!$D$2:$F$195,3,FALSE),0)</f>
        <v>98004465.343692452</v>
      </c>
      <c r="W113" s="48">
        <f t="shared" si="19"/>
        <v>156685882.14665505</v>
      </c>
      <c r="X113" s="56">
        <f>IFERROR(VLOOKUP(D113,'Rare Earth'!$C$21:$D$29,2,FALSE),0)</f>
        <v>0</v>
      </c>
      <c r="Y113" s="56">
        <f>IFERROR(VLOOKUP(D113,'Rare Earth'!$H$21:$I$33,2,FALSE),0)</f>
        <v>0</v>
      </c>
      <c r="Z113" s="56">
        <f>IFERROR(VLOOKUP(D113,'Rare Earth'!$C$34:$E$47,3,FALSE),0)</f>
        <v>0</v>
      </c>
      <c r="AA113" s="56">
        <f>IFERROR(VLOOKUP(D113,'Rare Earth'!$C$3:$D$15,2,FALSE),0)</f>
        <v>0</v>
      </c>
      <c r="AB113" s="56">
        <f>IFERROR(VLOOKUP(D113,'Iron Ore'!$H$2:$L$17,4,FALSE),0)</f>
        <v>0</v>
      </c>
      <c r="AC113" s="56">
        <f>IFERROR(VLOOKUP(D113,Silver!$B$1:$C$12,2,FALSE),0)</f>
        <v>0</v>
      </c>
      <c r="AD113" s="56">
        <f>IFERROR(VLOOKUP(D113,'Rare Earth'!$C$50:$E$63,3,FALSE),0)</f>
        <v>0</v>
      </c>
      <c r="AE113" s="56">
        <f>IFERROR(VLOOKUP(D113,'Rare Earth'!$H$3:$J$15,3,FALSE),0)</f>
        <v>0</v>
      </c>
      <c r="AF113" s="30">
        <f>K113*LookUps!$G$18</f>
        <v>2905524787.6199994</v>
      </c>
      <c r="AG113" s="28">
        <f>V113*LookUps!$G$8</f>
        <v>245011163359.23114</v>
      </c>
      <c r="AH113" s="28">
        <f>W113*LookUps!$G$9</f>
        <v>2115259408979.8433</v>
      </c>
      <c r="AI113" s="28">
        <f>Q113*LookUps!$G$3</f>
        <v>0</v>
      </c>
      <c r="AJ113" s="28">
        <f>R113*LookUps!$G$4</f>
        <v>0</v>
      </c>
      <c r="AK113" s="28">
        <f>S113*LookUps!$G$5*(32150.7/16)</f>
        <v>0</v>
      </c>
      <c r="AL113" s="60">
        <f>T113*1000000*LookUps!$G$6</f>
        <v>12000000000</v>
      </c>
      <c r="AM113" s="60">
        <f>U113*LookUps!$J$7</f>
        <v>3131799687</v>
      </c>
      <c r="AN113" s="83">
        <f>X113*LookUps!$G$10</f>
        <v>0</v>
      </c>
      <c r="AO113" s="52">
        <f>Y113*LookUps!$G$11</f>
        <v>0</v>
      </c>
      <c r="AP113" s="30">
        <f>Z113*LookUps!$G$12*2009</f>
        <v>0</v>
      </c>
      <c r="AQ113" s="30">
        <f>AA113*LookUps!$G$13</f>
        <v>0</v>
      </c>
      <c r="AR113" s="30">
        <f>AB113*LookUps!$G$14</f>
        <v>0</v>
      </c>
      <c r="AS113" s="30">
        <f>AC113*LookUps!$G$15*32150.7</f>
        <v>0</v>
      </c>
      <c r="AT113" s="30">
        <f>AD113*LookUps!$G$16*1000</f>
        <v>0</v>
      </c>
      <c r="AU113" s="30">
        <f>AE113*LookUps!$G$17</f>
        <v>0</v>
      </c>
      <c r="AV113" s="89">
        <f t="shared" si="14"/>
        <v>2.3783078968136944</v>
      </c>
      <c r="AW113" s="90">
        <f t="shared" si="15"/>
        <v>6.2990176574454623E-3</v>
      </c>
      <c r="AX113" s="89">
        <f t="shared" si="16"/>
        <v>2.3720088791562488</v>
      </c>
    </row>
    <row r="114" spans="2:50" x14ac:dyDescent="0.25">
      <c r="B114" s="56" t="s">
        <v>670</v>
      </c>
      <c r="C114" t="s">
        <v>670</v>
      </c>
      <c r="D114" t="s">
        <v>125</v>
      </c>
      <c r="E114" t="e" vm="436">
        <v>#VALUE!</v>
      </c>
      <c r="F114" s="56">
        <f t="shared" si="17"/>
        <v>3</v>
      </c>
      <c r="G114" t="str" cm="1">
        <f t="array" ref="G114">_FV(E114,"Abbreviation")</f>
        <v>MU</v>
      </c>
      <c r="H114" s="27" cm="1" vm="437">
        <f t="array" ref="H114">_FV(E114,"Population")</f>
        <v>1265711</v>
      </c>
      <c r="I114" s="27">
        <f>VLOOKUP(D114,Pop_Land!$B$2:$K$237,2,FALSE)</f>
        <v>1271768</v>
      </c>
      <c r="J114" s="82" cm="1" vm="438">
        <f t="array" ref="J114">IFERROR(_FV(E114,"Gross tertiary education enrollment (%)",TRUE),0.25)</f>
        <v>0.4059604</v>
      </c>
      <c r="K114" s="50">
        <f t="shared" si="13"/>
        <v>516287.44598720002</v>
      </c>
      <c r="L114" s="48">
        <f>VLOOKUP(D114,Pop_Land!$B$2:$K$237,7,FALSE)</f>
        <v>783.78378378378386</v>
      </c>
      <c r="M114" s="30" cm="1" vm="439">
        <f t="array" ref="M114">_FV(E114,"GDP")</f>
        <v>14180444557.2047</v>
      </c>
      <c r="N114" s="30">
        <f>IFERROR(VLOOKUP(D114,WorldBankGDP!$A$5:$G$271,7,FALSE),0)</f>
        <v>11156657769.697399</v>
      </c>
      <c r="O114" s="28">
        <f>IFERROR(VLOOKUP(D114,WorldBankGDP!$J$5:$O$200,6,FALSE),0)</f>
        <v>11078000000</v>
      </c>
      <c r="P114" s="28">
        <f t="shared" si="18"/>
        <v>9618595543.151947</v>
      </c>
      <c r="Q114" s="44">
        <f>IFERROR(VLOOKUP(D114,'coal-proved-reserves'!$A$1:$D$88,4,FALSE),0)</f>
        <v>0</v>
      </c>
      <c r="R114" s="44">
        <f>IFERROR(VLOOKUP(D114,Oil!$B$3:$D$51,3,FALSE),0)</f>
        <v>0</v>
      </c>
      <c r="S114" s="50">
        <f>IFERROR(VLOOKUP(D114,Uranium!$B$2:$C$18,2,FALSE),0)</f>
        <v>0</v>
      </c>
      <c r="T114" s="57">
        <f>IFERROR(VLOOKUP(D114,'Nat Gas'!$C$2:$F$101,3,FALSE),0)</f>
        <v>0</v>
      </c>
      <c r="U114" s="27">
        <f>IFERROR(VLOOKUP(D114,Gold!$B$3:$J$126,6,FALSE),0)</f>
        <v>12.44</v>
      </c>
      <c r="V114" s="44">
        <f>IFERROR(VLOOKUP(D114,AgriLand!$D$2:$F$195,3,FALSE),0)</f>
        <v>212510.6280617622</v>
      </c>
      <c r="W114" s="48">
        <f t="shared" si="19"/>
        <v>289110.99355985946</v>
      </c>
      <c r="X114" s="56">
        <f>IFERROR(VLOOKUP(D114,'Rare Earth'!$C$21:$D$29,2,FALSE),0)</f>
        <v>0</v>
      </c>
      <c r="Y114" s="56">
        <f>IFERROR(VLOOKUP(D114,'Rare Earth'!$H$21:$I$33,2,FALSE),0)</f>
        <v>0</v>
      </c>
      <c r="Z114" s="56">
        <f>IFERROR(VLOOKUP(D114,'Rare Earth'!$C$34:$E$47,3,FALSE),0)</f>
        <v>0</v>
      </c>
      <c r="AA114" s="56">
        <f>IFERROR(VLOOKUP(D114,'Rare Earth'!$C$3:$D$15,2,FALSE),0)</f>
        <v>0</v>
      </c>
      <c r="AB114" s="56">
        <f>IFERROR(VLOOKUP(D114,'Iron Ore'!$H$2:$L$17,4,FALSE),0)</f>
        <v>0</v>
      </c>
      <c r="AC114" s="56">
        <f>IFERROR(VLOOKUP(D114,Silver!$B$1:$C$12,2,FALSE),0)</f>
        <v>0</v>
      </c>
      <c r="AD114" s="56">
        <f>IFERROR(VLOOKUP(D114,'Rare Earth'!$C$50:$E$63,3,FALSE),0)</f>
        <v>0</v>
      </c>
      <c r="AE114" s="56">
        <f>IFERROR(VLOOKUP(D114,'Rare Earth'!$H$3:$J$15,3,FALSE),0)</f>
        <v>0</v>
      </c>
      <c r="AF114" s="30">
        <f>K114*LookUps!$G$18</f>
        <v>6453593074.8400002</v>
      </c>
      <c r="AG114" s="28">
        <f>V114*LookUps!$G$8</f>
        <v>531276570.15440547</v>
      </c>
      <c r="AH114" s="28">
        <f>W114*LookUps!$G$9</f>
        <v>3902998413.0581026</v>
      </c>
      <c r="AI114" s="28">
        <f>Q114*LookUps!$G$3</f>
        <v>0</v>
      </c>
      <c r="AJ114" s="28">
        <f>R114*LookUps!$G$4</f>
        <v>0</v>
      </c>
      <c r="AK114" s="28">
        <f>S114*LookUps!$G$5*(32150.7/16)</f>
        <v>0</v>
      </c>
      <c r="AL114" s="60">
        <f>T114*1000000*LookUps!$G$6</f>
        <v>0</v>
      </c>
      <c r="AM114" s="60">
        <f>U114*LookUps!$J$7</f>
        <v>38195674614</v>
      </c>
      <c r="AN114" s="83">
        <f>X114*LookUps!$G$10</f>
        <v>0</v>
      </c>
      <c r="AO114" s="52">
        <f>Y114*LookUps!$G$11</f>
        <v>0</v>
      </c>
      <c r="AP114" s="30">
        <f>Z114*LookUps!$G$12*2009</f>
        <v>0</v>
      </c>
      <c r="AQ114" s="30">
        <f>AA114*LookUps!$G$13</f>
        <v>0</v>
      </c>
      <c r="AR114" s="30">
        <f>AB114*LookUps!$G$14</f>
        <v>0</v>
      </c>
      <c r="AS114" s="30">
        <f>AC114*LookUps!$G$15*32150.7</f>
        <v>0</v>
      </c>
      <c r="AT114" s="30">
        <f>AD114*LookUps!$G$16*1000</f>
        <v>0</v>
      </c>
      <c r="AU114" s="30">
        <f>AE114*LookUps!$G$17</f>
        <v>0</v>
      </c>
      <c r="AV114" s="89">
        <f t="shared" si="14"/>
        <v>4.9083542672052505E-2</v>
      </c>
      <c r="AW114" s="90">
        <f t="shared" si="15"/>
        <v>9.6185955431519476E-3</v>
      </c>
      <c r="AX114" s="89">
        <f t="shared" si="16"/>
        <v>3.9464947128900557E-2</v>
      </c>
    </row>
    <row r="115" spans="2:50" x14ac:dyDescent="0.25">
      <c r="B115" s="56" t="s">
        <v>755</v>
      </c>
      <c r="C115" t="s">
        <v>939</v>
      </c>
      <c r="D115" t="s">
        <v>19</v>
      </c>
      <c r="E115" t="e" vm="440">
        <v>#VALUE!</v>
      </c>
      <c r="F115" s="56">
        <f t="shared" si="17"/>
        <v>1</v>
      </c>
      <c r="G115" t="str" cm="1">
        <f t="array" ref="G115">_FV(E115,"Abbreviation")</f>
        <v>MX</v>
      </c>
      <c r="H115" s="27" cm="1" vm="441">
        <f t="array" ref="H115">_FV(E115,"Population")</f>
        <v>126014024</v>
      </c>
      <c r="I115" s="27">
        <f>VLOOKUP(D115,Pop_Land!$B$2:$K$237,2,FALSE)</f>
        <v>132099040</v>
      </c>
      <c r="J115" s="82" cm="1" vm="442">
        <f t="array" ref="J115">IFERROR(_FV(E115,"Gross tertiary education enrollment (%)",TRUE),0.25)</f>
        <v>0.40228960000000002</v>
      </c>
      <c r="K115" s="50">
        <f t="shared" si="13"/>
        <v>53142069.961984001</v>
      </c>
      <c r="L115" s="48">
        <f>VLOOKUP(D115,Pop_Land!$B$2:$K$237,7,FALSE)</f>
        <v>750559.84555984556</v>
      </c>
      <c r="M115" s="30" cm="1" vm="443">
        <f t="array" ref="M115">_FV(E115,"GDP")</f>
        <v>1258286717124.53</v>
      </c>
      <c r="N115" s="30">
        <f>IFERROR(VLOOKUP(D115,WorldBankGDP!$A$5:$G$271,7,FALSE),0)</f>
        <v>1293037866360.1699</v>
      </c>
      <c r="O115" s="28">
        <f>IFERROR(VLOOKUP(D115,WorldBankGDP!$J$5:$O$200,6,FALSE),0)</f>
        <v>1294830000000</v>
      </c>
      <c r="P115" s="28">
        <f t="shared" si="18"/>
        <v>1364000000000</v>
      </c>
      <c r="Q115" s="44">
        <f>IFERROR(VLOOKUP(D115,'coal-proved-reserves'!$A$1:$D$88,4,FALSE),0)</f>
        <v>1211000000</v>
      </c>
      <c r="R115" s="44">
        <f>IFERROR(VLOOKUP(D115,Oil!$B$3:$D$51,3,FALSE),0)</f>
        <v>5913741489.9673414</v>
      </c>
      <c r="S115" s="50">
        <f>IFERROR(VLOOKUP(D115,Uranium!$B$2:$C$18,2,FALSE),0)</f>
        <v>0</v>
      </c>
      <c r="T115" s="57">
        <f>IFERROR(VLOOKUP(D115,'Nat Gas'!$C$2:$F$101,3,FALSE),0)</f>
        <v>16.548999999999999</v>
      </c>
      <c r="U115" s="27">
        <f>IFERROR(VLOOKUP(D115,Gold!$B$3:$J$126,6,FALSE),0)</f>
        <v>119.92</v>
      </c>
      <c r="V115" s="44">
        <f>IFERROR(VLOOKUP(D115,AgriLand!$D$2:$F$195,3,FALSE),0)</f>
        <v>264133413.3040677</v>
      </c>
      <c r="W115" s="48">
        <f t="shared" si="19"/>
        <v>216224887.85423344</v>
      </c>
      <c r="X115" s="56">
        <f>IFERROR(VLOOKUP(D115,'Rare Earth'!$C$21:$D$29,2,FALSE),0)</f>
        <v>0</v>
      </c>
      <c r="Y115" s="56">
        <f>IFERROR(VLOOKUP(D115,'Rare Earth'!$H$21:$I$33,2,FALSE),0)</f>
        <v>0</v>
      </c>
      <c r="Z115" s="56">
        <f>IFERROR(VLOOKUP(D115,'Rare Earth'!$C$34:$E$47,3,FALSE),0)</f>
        <v>53000000</v>
      </c>
      <c r="AA115" s="56">
        <f>IFERROR(VLOOKUP(D115,'Rare Earth'!$C$3:$D$15,2,FALSE),0)</f>
        <v>900000</v>
      </c>
      <c r="AB115" s="56">
        <f>IFERROR(VLOOKUP(D115,'Iron Ore'!$H$2:$L$17,4,FALSE),0)</f>
        <v>0</v>
      </c>
      <c r="AC115" s="56">
        <f>IFERROR(VLOOKUP(D115,Silver!$B$1:$C$12,2,FALSE),0)</f>
        <v>37000</v>
      </c>
      <c r="AD115" s="56">
        <f>IFERROR(VLOOKUP(D115,'Rare Earth'!$C$50:$E$63,3,FALSE),0)</f>
        <v>0</v>
      </c>
      <c r="AE115" s="56">
        <f>IFERROR(VLOOKUP(D115,'Rare Earth'!$H$3:$J$15,3,FALSE),0)</f>
        <v>22000000</v>
      </c>
      <c r="AF115" s="30">
        <f>K115*LookUps!$G$18</f>
        <v>664275874524.80005</v>
      </c>
      <c r="AG115" s="28">
        <f>V115*LookUps!$G$8</f>
        <v>660333533260.16931</v>
      </c>
      <c r="AH115" s="28">
        <f>W115*LookUps!$G$9</f>
        <v>2919035986032.1514</v>
      </c>
      <c r="AI115" s="28">
        <f>Q115*LookUps!$G$3</f>
        <v>181650000000</v>
      </c>
      <c r="AJ115" s="28">
        <f>R115*LookUps!$G$4</f>
        <v>591374148996.73413</v>
      </c>
      <c r="AK115" s="28">
        <f>S115*LookUps!$G$5*(32150.7/16)</f>
        <v>0</v>
      </c>
      <c r="AL115" s="60">
        <f>T115*1000000*LookUps!$G$6</f>
        <v>198588000000</v>
      </c>
      <c r="AM115" s="60">
        <f>U115*LookUps!$J$7</f>
        <v>368201390652</v>
      </c>
      <c r="AN115" s="83">
        <f>X115*LookUps!$G$10</f>
        <v>0</v>
      </c>
      <c r="AO115" s="52">
        <f>Y115*LookUps!$G$11</f>
        <v>0</v>
      </c>
      <c r="AP115" s="30">
        <f>Z115*LookUps!$G$12*2009</f>
        <v>367345650000</v>
      </c>
      <c r="AQ115" s="30">
        <f>AA115*LookUps!$G$13</f>
        <v>59586206896.551727</v>
      </c>
      <c r="AR115" s="30">
        <f>AB115*LookUps!$G$14</f>
        <v>0</v>
      </c>
      <c r="AS115" s="30">
        <f>AC115*LookUps!$G$15*32150.7</f>
        <v>29739397500</v>
      </c>
      <c r="AT115" s="30">
        <f>AD115*LookUps!$G$16*1000</f>
        <v>0</v>
      </c>
      <c r="AU115" s="30">
        <f>AE115*LookUps!$G$17</f>
        <v>66000000000</v>
      </c>
      <c r="AV115" s="89">
        <f t="shared" si="14"/>
        <v>6.1061301878624068</v>
      </c>
      <c r="AW115" s="90">
        <f t="shared" si="15"/>
        <v>1.3640000000000001</v>
      </c>
      <c r="AX115" s="89">
        <f t="shared" si="16"/>
        <v>4.7421301878624069</v>
      </c>
    </row>
    <row r="116" spans="2:50" x14ac:dyDescent="0.25">
      <c r="B116" s="56" t="s">
        <v>675</v>
      </c>
      <c r="C116" t="s">
        <v>675</v>
      </c>
      <c r="D116" t="s">
        <v>188</v>
      </c>
      <c r="E116" t="e" vm="444">
        <v>#VALUE!</v>
      </c>
      <c r="F116" s="56">
        <f t="shared" si="17"/>
        <v>5</v>
      </c>
      <c r="G116" t="str" cm="1">
        <f t="array" ref="G116">_FV(E116,"Abbreviation")</f>
        <v>FM</v>
      </c>
      <c r="H116" s="27" cm="1" vm="445">
        <f t="array" ref="H116">_FV(E116,"Population")</f>
        <v>113815</v>
      </c>
      <c r="I116" s="27">
        <f>VLOOKUP(D116,Pop_Land!$B$2:$K$237,2,FALSE)</f>
        <v>548914</v>
      </c>
      <c r="J116" s="82" cm="1" vm="446">
        <f t="array" ref="J116">IFERROR(_FV(E116,"Gross tertiary education enrollment (%)",TRUE),0.25)</f>
        <v>0.14117969999999999</v>
      </c>
      <c r="K116" s="50">
        <f t="shared" si="13"/>
        <v>77495.5138458</v>
      </c>
      <c r="L116" s="48">
        <f>VLOOKUP(D116,Pop_Land!$B$2:$K$237,7,FALSE)</f>
        <v>270.27027027027026</v>
      </c>
      <c r="M116" s="30" cm="1" vm="447">
        <f t="array" ref="M116">_FV(E116,"GDP")</f>
        <v>401932279.01922101</v>
      </c>
      <c r="N116" s="30">
        <f>IFERROR(VLOOKUP(D116,WorldBankGDP!$A$5:$G$271,7,FALSE),0)</f>
        <v>404178049.75397801</v>
      </c>
      <c r="O116" s="28">
        <f>IFERROR(VLOOKUP(D116,WorldBankGDP!$J$5:$O$200,6,FALSE),0)</f>
        <v>407000000</v>
      </c>
      <c r="P116" s="28">
        <f t="shared" si="18"/>
        <v>0</v>
      </c>
      <c r="Q116" s="44">
        <f>IFERROR(VLOOKUP(D116,'coal-proved-reserves'!$A$1:$D$88,4,FALSE),0)</f>
        <v>0</v>
      </c>
      <c r="R116" s="44">
        <f>IFERROR(VLOOKUP(D116,Oil!$B$3:$D$51,3,FALSE),0)</f>
        <v>0</v>
      </c>
      <c r="S116" s="50">
        <f>IFERROR(VLOOKUP(D116,Uranium!$B$2:$C$18,2,FALSE),0)</f>
        <v>0</v>
      </c>
      <c r="T116" s="57">
        <f>IFERROR(VLOOKUP(D116,'Nat Gas'!$C$2:$F$101,3,FALSE),0)</f>
        <v>0</v>
      </c>
      <c r="U116" s="27">
        <f>IFERROR(VLOOKUP(D116,Gold!$B$3:$J$126,6,FALSE),0)</f>
        <v>0</v>
      </c>
      <c r="V116" s="44">
        <f>IFERROR(VLOOKUP(D116,AgriLand!$D$2:$F$195,3,FALSE),0)</f>
        <v>0</v>
      </c>
      <c r="W116" s="48">
        <f t="shared" si="19"/>
        <v>172972.97297297296</v>
      </c>
      <c r="X116" s="56">
        <f>IFERROR(VLOOKUP(D116,'Rare Earth'!$C$21:$D$29,2,FALSE),0)</f>
        <v>0</v>
      </c>
      <c r="Y116" s="56">
        <f>IFERROR(VLOOKUP(D116,'Rare Earth'!$H$21:$I$33,2,FALSE),0)</f>
        <v>0</v>
      </c>
      <c r="Z116" s="56">
        <f>IFERROR(VLOOKUP(D116,'Rare Earth'!$C$34:$E$47,3,FALSE),0)</f>
        <v>0</v>
      </c>
      <c r="AA116" s="56">
        <f>IFERROR(VLOOKUP(D116,'Rare Earth'!$C$3:$D$15,2,FALSE),0)</f>
        <v>0</v>
      </c>
      <c r="AB116" s="56">
        <f>IFERROR(VLOOKUP(D116,'Iron Ore'!$H$2:$L$17,4,FALSE),0)</f>
        <v>0</v>
      </c>
      <c r="AC116" s="56">
        <f>IFERROR(VLOOKUP(D116,Silver!$B$1:$C$12,2,FALSE),0)</f>
        <v>0</v>
      </c>
      <c r="AD116" s="56">
        <f>IFERROR(VLOOKUP(D116,'Rare Earth'!$C$50:$E$63,3,FALSE),0)</f>
        <v>0</v>
      </c>
      <c r="AE116" s="56">
        <f>IFERROR(VLOOKUP(D116,'Rare Earth'!$H$3:$J$15,3,FALSE),0)</f>
        <v>0</v>
      </c>
      <c r="AF116" s="30">
        <f>K116*LookUps!$G$18</f>
        <v>968693923.07249999</v>
      </c>
      <c r="AG116" s="28">
        <f>V116*LookUps!$G$8</f>
        <v>0</v>
      </c>
      <c r="AH116" s="28">
        <f>W116*LookUps!$G$9</f>
        <v>2335135135.1351352</v>
      </c>
      <c r="AI116" s="28">
        <f>Q116*LookUps!$G$3</f>
        <v>0</v>
      </c>
      <c r="AJ116" s="28">
        <f>R116*LookUps!$G$4</f>
        <v>0</v>
      </c>
      <c r="AK116" s="28">
        <f>S116*LookUps!$G$5*(32150.7/16)</f>
        <v>0</v>
      </c>
      <c r="AL116" s="60">
        <f>T116*1000000*LookUps!$G$6</f>
        <v>0</v>
      </c>
      <c r="AM116" s="60">
        <f>U116*LookUps!$J$7</f>
        <v>0</v>
      </c>
      <c r="AN116" s="83">
        <f>X116*LookUps!$G$10</f>
        <v>0</v>
      </c>
      <c r="AO116" s="52">
        <f>Y116*LookUps!$G$11</f>
        <v>0</v>
      </c>
      <c r="AP116" s="30">
        <f>Z116*LookUps!$G$12*2009</f>
        <v>0</v>
      </c>
      <c r="AQ116" s="30">
        <f>AA116*LookUps!$G$13</f>
        <v>0</v>
      </c>
      <c r="AR116" s="30">
        <f>AB116*LookUps!$G$14</f>
        <v>0</v>
      </c>
      <c r="AS116" s="30">
        <f>AC116*LookUps!$G$15*32150.7</f>
        <v>0</v>
      </c>
      <c r="AT116" s="30">
        <f>AD116*LookUps!$G$16*1000</f>
        <v>0</v>
      </c>
      <c r="AU116" s="30">
        <f>AE116*LookUps!$G$17</f>
        <v>0</v>
      </c>
      <c r="AV116" s="89">
        <f t="shared" si="14"/>
        <v>3.3038290582076348E-3</v>
      </c>
      <c r="AW116" s="90">
        <f t="shared" si="15"/>
        <v>0</v>
      </c>
      <c r="AX116" s="89">
        <f t="shared" si="16"/>
        <v>3.3038290582076348E-3</v>
      </c>
    </row>
    <row r="117" spans="2:50" x14ac:dyDescent="0.25">
      <c r="B117" s="56" t="s">
        <v>756</v>
      </c>
      <c r="C117" t="s">
        <v>672</v>
      </c>
      <c r="D117" t="s">
        <v>144</v>
      </c>
      <c r="E117" t="e" vm="448">
        <v>#VALUE!</v>
      </c>
      <c r="F117" s="56">
        <f t="shared" si="17"/>
        <v>2</v>
      </c>
      <c r="G117" t="str" cm="1">
        <f t="array" ref="G117">_FV(E117,"Abbreviation")</f>
        <v>MD</v>
      </c>
      <c r="H117" s="27" cm="1" vm="449">
        <f t="array" ref="H117">_FV(E117,"Population")</f>
        <v>2657637</v>
      </c>
      <c r="I117" s="27">
        <f>VLOOKUP(D117,Pop_Land!$B$2:$K$237,2,FALSE)</f>
        <v>4033963</v>
      </c>
      <c r="J117" s="82" cm="1" vm="450">
        <f t="array" ref="J117">IFERROR(_FV(E117,"Gross tertiary education enrollment (%)",TRUE),0.25)</f>
        <v>0.39821240000000002</v>
      </c>
      <c r="K117" s="50">
        <f t="shared" si="13"/>
        <v>1606374.0877412001</v>
      </c>
      <c r="L117" s="48">
        <f>VLOOKUP(D117,Pop_Land!$B$2:$K$237,7,FALSE)</f>
        <v>12683.397683397685</v>
      </c>
      <c r="M117" s="30" cm="1" vm="451">
        <f t="array" ref="M117">_FV(E117,"GDP")</f>
        <v>11955435456.7957</v>
      </c>
      <c r="N117" s="30">
        <f>IFERROR(VLOOKUP(D117,WorldBankGDP!$A$5:$G$271,7,FALSE),0)</f>
        <v>13679221333.2052</v>
      </c>
      <c r="O117" s="28">
        <f>IFERROR(VLOOKUP(D117,WorldBankGDP!$J$5:$O$200,6,FALSE),0)</f>
        <v>13672000000</v>
      </c>
      <c r="P117" s="28">
        <f t="shared" si="18"/>
        <v>3439578780.9201231</v>
      </c>
      <c r="Q117" s="44">
        <f>IFERROR(VLOOKUP(D117,'coal-proved-reserves'!$A$1:$D$88,4,FALSE),0)</f>
        <v>0</v>
      </c>
      <c r="R117" s="44">
        <f>IFERROR(VLOOKUP(D117,Oil!$B$3:$D$51,3,FALSE),0)</f>
        <v>0</v>
      </c>
      <c r="S117" s="50">
        <f>IFERROR(VLOOKUP(D117,Uranium!$B$2:$C$18,2,FALSE),0)</f>
        <v>0</v>
      </c>
      <c r="T117" s="57">
        <f>IFERROR(VLOOKUP(D117,'Nat Gas'!$C$2:$F$101,3,FALSE),0)</f>
        <v>0</v>
      </c>
      <c r="U117" s="27">
        <f>IFERROR(VLOOKUP(D117,Gold!$B$3:$J$126,6,FALSE),0)</f>
        <v>0</v>
      </c>
      <c r="V117" s="44">
        <f>IFERROR(VLOOKUP(D117,AgriLand!$D$2:$F$195,3,FALSE),0)</f>
        <v>5577415.5650953893</v>
      </c>
      <c r="W117" s="48">
        <f t="shared" si="19"/>
        <v>2539958.9522791291</v>
      </c>
      <c r="X117" s="56">
        <f>IFERROR(VLOOKUP(D117,'Rare Earth'!$C$21:$D$29,2,FALSE),0)</f>
        <v>0</v>
      </c>
      <c r="Y117" s="56">
        <f>IFERROR(VLOOKUP(D117,'Rare Earth'!$H$21:$I$33,2,FALSE),0)</f>
        <v>0</v>
      </c>
      <c r="Z117" s="56">
        <f>IFERROR(VLOOKUP(D117,'Rare Earth'!$C$34:$E$47,3,FALSE),0)</f>
        <v>0</v>
      </c>
      <c r="AA117" s="56">
        <f>IFERROR(VLOOKUP(D117,'Rare Earth'!$C$3:$D$15,2,FALSE),0)</f>
        <v>0</v>
      </c>
      <c r="AB117" s="56">
        <f>IFERROR(VLOOKUP(D117,'Iron Ore'!$H$2:$L$17,4,FALSE),0)</f>
        <v>0</v>
      </c>
      <c r="AC117" s="56">
        <f>IFERROR(VLOOKUP(D117,Silver!$B$1:$C$12,2,FALSE),0)</f>
        <v>0</v>
      </c>
      <c r="AD117" s="56">
        <f>IFERROR(VLOOKUP(D117,'Rare Earth'!$C$50:$E$63,3,FALSE),0)</f>
        <v>0</v>
      </c>
      <c r="AE117" s="56">
        <f>IFERROR(VLOOKUP(D117,'Rare Earth'!$H$3:$J$15,3,FALSE),0)</f>
        <v>0</v>
      </c>
      <c r="AF117" s="30">
        <f>K117*LookUps!$G$18</f>
        <v>20079676096.765003</v>
      </c>
      <c r="AG117" s="28">
        <f>V117*LookUps!$G$8</f>
        <v>13943538912.738474</v>
      </c>
      <c r="AH117" s="28">
        <f>W117*LookUps!$G$9</f>
        <v>34289445855.768242</v>
      </c>
      <c r="AI117" s="28">
        <f>Q117*LookUps!$G$3</f>
        <v>0</v>
      </c>
      <c r="AJ117" s="28">
        <f>R117*LookUps!$G$4</f>
        <v>0</v>
      </c>
      <c r="AK117" s="28">
        <f>S117*LookUps!$G$5*(32150.7/16)</f>
        <v>0</v>
      </c>
      <c r="AL117" s="60">
        <f>T117*1000000*LookUps!$G$6</f>
        <v>0</v>
      </c>
      <c r="AM117" s="60">
        <f>U117*LookUps!$J$7</f>
        <v>0</v>
      </c>
      <c r="AN117" s="83">
        <f>X117*LookUps!$G$10</f>
        <v>0</v>
      </c>
      <c r="AO117" s="52">
        <f>Y117*LookUps!$G$11</f>
        <v>0</v>
      </c>
      <c r="AP117" s="30">
        <f>Z117*LookUps!$G$12*2009</f>
        <v>0</v>
      </c>
      <c r="AQ117" s="30">
        <f>AA117*LookUps!$G$13</f>
        <v>0</v>
      </c>
      <c r="AR117" s="30">
        <f>AB117*LookUps!$G$14</f>
        <v>0</v>
      </c>
      <c r="AS117" s="30">
        <f>AC117*LookUps!$G$15*32150.7</f>
        <v>0</v>
      </c>
      <c r="AT117" s="30">
        <f>AD117*LookUps!$G$16*1000</f>
        <v>0</v>
      </c>
      <c r="AU117" s="30">
        <f>AE117*LookUps!$G$17</f>
        <v>0</v>
      </c>
      <c r="AV117" s="89">
        <f t="shared" si="14"/>
        <v>6.8312660865271727E-2</v>
      </c>
      <c r="AW117" s="90">
        <f t="shared" si="15"/>
        <v>3.4395787809201233E-3</v>
      </c>
      <c r="AX117" s="89">
        <f t="shared" si="16"/>
        <v>6.4873082084351608E-2</v>
      </c>
    </row>
    <row r="118" spans="2:50" x14ac:dyDescent="0.25">
      <c r="B118" s="56" t="s">
        <v>754</v>
      </c>
      <c r="C118" t="s">
        <v>671</v>
      </c>
      <c r="D118" t="s">
        <v>136</v>
      </c>
      <c r="E118" t="e" vm="452">
        <v>#VALUE!</v>
      </c>
      <c r="F118" s="56">
        <f t="shared" si="17"/>
        <v>0</v>
      </c>
      <c r="G118" t="str" cm="1">
        <f t="array" ref="G118">_FV(E118,"Abbreviation")</f>
        <v>MN</v>
      </c>
      <c r="H118" s="27" cm="1" vm="453">
        <f t="array" ref="H118">_FV(E118,"Population")</f>
        <v>3225167</v>
      </c>
      <c r="I118" s="27">
        <f>VLOOKUP(D118,Pop_Land!$B$2:$K$237,2,FALSE)</f>
        <v>3278290</v>
      </c>
      <c r="J118" s="82" cm="1" vm="454">
        <f t="array" ref="J118">IFERROR(_FV(E118,"Gross tertiary education enrollment (%)",TRUE),0.25)</f>
        <v>0.65595439999999994</v>
      </c>
      <c r="K118" s="50">
        <f t="shared" si="13"/>
        <v>2150408.7499759998</v>
      </c>
      <c r="L118" s="48">
        <f>VLOOKUP(D118,Pop_Land!$B$2:$K$237,7,FALSE)</f>
        <v>599830.11583011586</v>
      </c>
      <c r="M118" s="30" cm="1" vm="455">
        <f t="array" ref="M118">_FV(E118,"GDP")</f>
        <v>13852850259.485399</v>
      </c>
      <c r="N118" s="30">
        <f>IFERROR(VLOOKUP(D118,WorldBankGDP!$A$5:$G$271,7,FALSE),0)</f>
        <v>15098022828.6106</v>
      </c>
      <c r="O118" s="28">
        <f>IFERROR(VLOOKUP(D118,WorldBankGDP!$J$5:$O$200,6,FALSE),0)</f>
        <v>15098000000</v>
      </c>
      <c r="P118" s="28">
        <f t="shared" si="18"/>
        <v>8000021024.8528175</v>
      </c>
      <c r="Q118" s="44">
        <f>IFERROR(VLOOKUP(D118,'coal-proved-reserves'!$A$1:$D$88,4,FALSE),0)</f>
        <v>2520000000</v>
      </c>
      <c r="R118" s="44">
        <f>IFERROR(VLOOKUP(D118,Oil!$B$3:$D$51,3,FALSE),0)</f>
        <v>0</v>
      </c>
      <c r="S118" s="50">
        <f>IFERROR(VLOOKUP(D118,Uranium!$B$2:$C$18,2,FALSE),0)</f>
        <v>143500</v>
      </c>
      <c r="T118" s="57">
        <f>IFERROR(VLOOKUP(D118,'Nat Gas'!$C$2:$F$101,3,FALSE),0)</f>
        <v>0</v>
      </c>
      <c r="U118" s="27">
        <f>IFERROR(VLOOKUP(D118,Gold!$B$3:$J$126,6,FALSE),0)</f>
        <v>6.84</v>
      </c>
      <c r="V118" s="44">
        <f>IFERROR(VLOOKUP(D118,AgriLand!$D$2:$F$195,3,FALSE),0)</f>
        <v>280299047.35964966</v>
      </c>
      <c r="W118" s="48">
        <f t="shared" si="19"/>
        <v>103592226.77162451</v>
      </c>
      <c r="X118" s="56">
        <f>IFERROR(VLOOKUP(D118,'Rare Earth'!$C$21:$D$29,2,FALSE),0)</f>
        <v>0</v>
      </c>
      <c r="Y118" s="56">
        <f>IFERROR(VLOOKUP(D118,'Rare Earth'!$H$21:$I$33,2,FALSE),0)</f>
        <v>0</v>
      </c>
      <c r="Z118" s="56">
        <f>IFERROR(VLOOKUP(D118,'Rare Earth'!$C$34:$E$47,3,FALSE),0)</f>
        <v>0</v>
      </c>
      <c r="AA118" s="56">
        <f>IFERROR(VLOOKUP(D118,'Rare Earth'!$C$3:$D$15,2,FALSE),0)</f>
        <v>0</v>
      </c>
      <c r="AB118" s="56">
        <f>IFERROR(VLOOKUP(D118,'Iron Ore'!$H$2:$L$17,4,FALSE),0)</f>
        <v>0</v>
      </c>
      <c r="AC118" s="56">
        <f>IFERROR(VLOOKUP(D118,Silver!$B$1:$C$12,2,FALSE),0)</f>
        <v>0</v>
      </c>
      <c r="AD118" s="56">
        <f>IFERROR(VLOOKUP(D118,'Rare Earth'!$C$50:$E$63,3,FALSE),0)</f>
        <v>0</v>
      </c>
      <c r="AE118" s="56">
        <f>IFERROR(VLOOKUP(D118,'Rare Earth'!$H$3:$J$15,3,FALSE),0)</f>
        <v>0</v>
      </c>
      <c r="AF118" s="30">
        <f>K118*LookUps!$G$18</f>
        <v>26880109374.699997</v>
      </c>
      <c r="AG118" s="28">
        <f>V118*LookUps!$G$8</f>
        <v>700747618399.12415</v>
      </c>
      <c r="AH118" s="28">
        <f>W118*LookUps!$G$9</f>
        <v>1398495061416.9309</v>
      </c>
      <c r="AI118" s="28">
        <f>Q118*LookUps!$G$3</f>
        <v>378000000000</v>
      </c>
      <c r="AJ118" s="28">
        <f>R118*LookUps!$G$4</f>
        <v>0</v>
      </c>
      <c r="AK118" s="28">
        <f>S118*LookUps!$G$5*(32150.7/16)</f>
        <v>14417579531.25</v>
      </c>
      <c r="AL118" s="60">
        <f>T118*1000000*LookUps!$G$6</f>
        <v>0</v>
      </c>
      <c r="AM118" s="60">
        <f>U118*LookUps!$J$7</f>
        <v>21001480254</v>
      </c>
      <c r="AN118" s="83">
        <f>X118*LookUps!$G$10</f>
        <v>0</v>
      </c>
      <c r="AO118" s="52">
        <f>Y118*LookUps!$G$11</f>
        <v>0</v>
      </c>
      <c r="AP118" s="30">
        <f>Z118*LookUps!$G$12*2009</f>
        <v>0</v>
      </c>
      <c r="AQ118" s="30">
        <f>AA118*LookUps!$G$13</f>
        <v>0</v>
      </c>
      <c r="AR118" s="30">
        <f>AB118*LookUps!$G$14</f>
        <v>0</v>
      </c>
      <c r="AS118" s="30">
        <f>AC118*LookUps!$G$15*32150.7</f>
        <v>0</v>
      </c>
      <c r="AT118" s="30">
        <f>AD118*LookUps!$G$16*1000</f>
        <v>0</v>
      </c>
      <c r="AU118" s="30">
        <f>AE118*LookUps!$G$17</f>
        <v>0</v>
      </c>
      <c r="AV118" s="89">
        <f t="shared" si="14"/>
        <v>2.5395418489760049</v>
      </c>
      <c r="AW118" s="90">
        <f t="shared" si="15"/>
        <v>8.0000210248528172E-3</v>
      </c>
      <c r="AX118" s="89">
        <f t="shared" si="16"/>
        <v>2.5315418279511519</v>
      </c>
    </row>
    <row r="119" spans="2:50" x14ac:dyDescent="0.25">
      <c r="B119" s="56" t="s">
        <v>756</v>
      </c>
      <c r="C119" t="s">
        <v>672</v>
      </c>
      <c r="D119" t="s">
        <v>153</v>
      </c>
      <c r="E119" t="e" vm="456">
        <v>#VALUE!</v>
      </c>
      <c r="F119" s="56">
        <f t="shared" si="17"/>
        <v>2</v>
      </c>
      <c r="G119" t="str" cm="1">
        <f t="array" ref="G119">_FV(E119,"Abbreviation")</f>
        <v>ME</v>
      </c>
      <c r="H119" s="27" cm="1" vm="457">
        <f t="array" ref="H119">_FV(E119,"Population")</f>
        <v>622137</v>
      </c>
      <c r="I119" s="27">
        <f>VLOOKUP(D119,Pop_Land!$B$2:$K$237,2,FALSE)</f>
        <v>628066</v>
      </c>
      <c r="J119" s="82" cm="1" vm="458">
        <f t="array" ref="J119">IFERROR(_FV(E119,"Gross tertiary education enrollment (%)",TRUE),0.25)</f>
        <v>0.56080969999999997</v>
      </c>
      <c r="K119" s="50">
        <f t="shared" si="13"/>
        <v>352225.50504019996</v>
      </c>
      <c r="L119" s="48">
        <f>VLOOKUP(D119,Pop_Land!$B$2:$K$237,7,FALSE)</f>
        <v>5193.0501930501932</v>
      </c>
      <c r="M119" s="30" cm="1" vm="459">
        <f t="array" ref="M119">_FV(E119,"GDP")</f>
        <v>5494736901.0299997</v>
      </c>
      <c r="N119" s="30">
        <f>IFERROR(VLOOKUP(D119,WorldBankGDP!$A$5:$G$271,7,FALSE),0)</f>
        <v>5809170961.7828503</v>
      </c>
      <c r="O119" s="28">
        <f>IFERROR(VLOOKUP(D119,WorldBankGDP!$J$5:$O$200,6,FALSE),0)</f>
        <v>5813000000</v>
      </c>
      <c r="P119" s="28">
        <f t="shared" si="18"/>
        <v>3592651301.6849508</v>
      </c>
      <c r="Q119" s="44">
        <f>IFERROR(VLOOKUP(D119,'coal-proved-reserves'!$A$1:$D$88,4,FALSE),0)</f>
        <v>0</v>
      </c>
      <c r="R119" s="44">
        <f>IFERROR(VLOOKUP(D119,Oil!$B$3:$D$51,3,FALSE),0)</f>
        <v>0</v>
      </c>
      <c r="S119" s="50">
        <f>IFERROR(VLOOKUP(D119,Uranium!$B$2:$C$18,2,FALSE),0)</f>
        <v>0</v>
      </c>
      <c r="T119" s="57">
        <f>IFERROR(VLOOKUP(D119,'Nat Gas'!$C$2:$F$101,3,FALSE),0)</f>
        <v>0</v>
      </c>
      <c r="U119" s="27">
        <f>IFERROR(VLOOKUP(D119,Gold!$B$3:$J$126,6,FALSE),0)</f>
        <v>0</v>
      </c>
      <c r="V119" s="44">
        <f>IFERROR(VLOOKUP(D119,AgriLand!$D$2:$F$195,3,FALSE),0)</f>
        <v>634566.61960768059</v>
      </c>
      <c r="W119" s="48">
        <f t="shared" si="19"/>
        <v>2688985.5039444431</v>
      </c>
      <c r="X119" s="56">
        <f>IFERROR(VLOOKUP(D119,'Rare Earth'!$C$21:$D$29,2,FALSE),0)</f>
        <v>0</v>
      </c>
      <c r="Y119" s="56">
        <f>IFERROR(VLOOKUP(D119,'Rare Earth'!$H$21:$I$33,2,FALSE),0)</f>
        <v>0</v>
      </c>
      <c r="Z119" s="56">
        <f>IFERROR(VLOOKUP(D119,'Rare Earth'!$C$34:$E$47,3,FALSE),0)</f>
        <v>0</v>
      </c>
      <c r="AA119" s="56">
        <f>IFERROR(VLOOKUP(D119,'Rare Earth'!$C$3:$D$15,2,FALSE),0)</f>
        <v>0</v>
      </c>
      <c r="AB119" s="56">
        <f>IFERROR(VLOOKUP(D119,'Iron Ore'!$H$2:$L$17,4,FALSE),0)</f>
        <v>0</v>
      </c>
      <c r="AC119" s="56">
        <f>IFERROR(VLOOKUP(D119,Silver!$B$1:$C$12,2,FALSE),0)</f>
        <v>0</v>
      </c>
      <c r="AD119" s="56">
        <f>IFERROR(VLOOKUP(D119,'Rare Earth'!$C$50:$E$63,3,FALSE),0)</f>
        <v>0</v>
      </c>
      <c r="AE119" s="56">
        <f>IFERROR(VLOOKUP(D119,'Rare Earth'!$H$3:$J$15,3,FALSE),0)</f>
        <v>0</v>
      </c>
      <c r="AF119" s="30">
        <f>K119*LookUps!$G$18</f>
        <v>4402818813.0024996</v>
      </c>
      <c r="AG119" s="28">
        <f>V119*LookUps!$G$8</f>
        <v>1586416549.0192015</v>
      </c>
      <c r="AH119" s="28">
        <f>W119*LookUps!$G$9</f>
        <v>36301304303.249985</v>
      </c>
      <c r="AI119" s="28">
        <f>Q119*LookUps!$G$3</f>
        <v>0</v>
      </c>
      <c r="AJ119" s="28">
        <f>R119*LookUps!$G$4</f>
        <v>0</v>
      </c>
      <c r="AK119" s="28">
        <f>S119*LookUps!$G$5*(32150.7/16)</f>
        <v>0</v>
      </c>
      <c r="AL119" s="60">
        <f>T119*1000000*LookUps!$G$6</f>
        <v>0</v>
      </c>
      <c r="AM119" s="60">
        <f>U119*LookUps!$J$7</f>
        <v>0</v>
      </c>
      <c r="AN119" s="83">
        <f>X119*LookUps!$G$10</f>
        <v>0</v>
      </c>
      <c r="AO119" s="52">
        <f>Y119*LookUps!$G$11</f>
        <v>0</v>
      </c>
      <c r="AP119" s="30">
        <f>Z119*LookUps!$G$12*2009</f>
        <v>0</v>
      </c>
      <c r="AQ119" s="30">
        <f>AA119*LookUps!$G$13</f>
        <v>0</v>
      </c>
      <c r="AR119" s="30">
        <f>AB119*LookUps!$G$14</f>
        <v>0</v>
      </c>
      <c r="AS119" s="30">
        <f>AC119*LookUps!$G$15*32150.7</f>
        <v>0</v>
      </c>
      <c r="AT119" s="30">
        <f>AD119*LookUps!$G$16*1000</f>
        <v>0</v>
      </c>
      <c r="AU119" s="30">
        <f>AE119*LookUps!$G$17</f>
        <v>0</v>
      </c>
      <c r="AV119" s="89">
        <f t="shared" si="14"/>
        <v>4.229053966527168E-2</v>
      </c>
      <c r="AW119" s="90">
        <f t="shared" si="15"/>
        <v>3.592651301684951E-3</v>
      </c>
      <c r="AX119" s="89">
        <f t="shared" si="16"/>
        <v>3.869788836358673E-2</v>
      </c>
    </row>
    <row r="120" spans="2:50" x14ac:dyDescent="0.25">
      <c r="B120" s="56" t="s">
        <v>670</v>
      </c>
      <c r="C120" t="s">
        <v>670</v>
      </c>
      <c r="D120" t="s">
        <v>64</v>
      </c>
      <c r="E120" t="e" vm="460">
        <v>#VALUE!</v>
      </c>
      <c r="F120" s="56">
        <f t="shared" si="17"/>
        <v>3</v>
      </c>
      <c r="G120" t="str" cm="1">
        <f t="array" ref="G120">_FV(E120,"Abbreviation")</f>
        <v>MA</v>
      </c>
      <c r="H120" s="27" cm="1" vm="461">
        <f t="array" ref="H120">_FV(E120,"Population")</f>
        <v>36910560</v>
      </c>
      <c r="I120" s="27">
        <f>VLOOKUP(D120,Pop_Land!$B$2:$K$237,2,FALSE)</f>
        <v>36910560</v>
      </c>
      <c r="J120" s="82" cm="1" vm="462">
        <f t="array" ref="J120">IFERROR(_FV(E120,"Gross tertiary education enrollment (%)",TRUE),0.25)</f>
        <v>0.35935929999999999</v>
      </c>
      <c r="K120" s="50">
        <f t="shared" si="13"/>
        <v>13264153.004208</v>
      </c>
      <c r="L120" s="48">
        <f>VLOOKUP(D120,Pop_Land!$B$2:$K$237,7,FALSE)</f>
        <v>172316.60231660234</v>
      </c>
      <c r="M120" s="30" cm="1" vm="463">
        <f t="array" ref="M120">_FV(E120,"GDP")</f>
        <v>118725279596.13</v>
      </c>
      <c r="N120" s="30">
        <f>IFERROR(VLOOKUP(D120,WorldBankGDP!$A$5:$G$271,7,FALSE),0)</f>
        <v>132725261467.431</v>
      </c>
      <c r="O120" s="28">
        <f>IFERROR(VLOOKUP(D120,WorldBankGDP!$J$5:$O$200,6,FALSE),0)</f>
        <v>131465000000</v>
      </c>
      <c r="P120" s="28">
        <f t="shared" si="18"/>
        <v>82401280303.694031</v>
      </c>
      <c r="Q120" s="44">
        <f>IFERROR(VLOOKUP(D120,'coal-proved-reserves'!$A$1:$D$88,4,FALSE),0)</f>
        <v>0</v>
      </c>
      <c r="R120" s="44">
        <f>IFERROR(VLOOKUP(D120,Oil!$B$3:$D$51,3,FALSE),0)</f>
        <v>0</v>
      </c>
      <c r="S120" s="50">
        <f>IFERROR(VLOOKUP(D120,Uranium!$B$2:$C$18,2,FALSE),0)</f>
        <v>0</v>
      </c>
      <c r="T120" s="57">
        <f>IFERROR(VLOOKUP(D120,'Nat Gas'!$C$2:$F$101,3,FALSE),0)</f>
        <v>5.0999999999999997E-2</v>
      </c>
      <c r="U120" s="27">
        <f>IFERROR(VLOOKUP(D120,Gold!$B$3:$J$126,6,FALSE),0)</f>
        <v>22.12</v>
      </c>
      <c r="V120" s="44">
        <f>IFERROR(VLOOKUP(D120,AgriLand!$D$2:$F$195,3,FALSE),0)</f>
        <v>74302117.153361946</v>
      </c>
      <c r="W120" s="48">
        <f t="shared" si="19"/>
        <v>35980508.329263553</v>
      </c>
      <c r="X120" s="56">
        <f>IFERROR(VLOOKUP(D120,'Rare Earth'!$C$21:$D$29,2,FALSE),0)</f>
        <v>0</v>
      </c>
      <c r="Y120" s="56">
        <f>IFERROR(VLOOKUP(D120,'Rare Earth'!$H$21:$I$33,2,FALSE),0)</f>
        <v>14000</v>
      </c>
      <c r="Z120" s="56">
        <f>IFERROR(VLOOKUP(D120,'Rare Earth'!$C$34:$E$47,3,FALSE),0)</f>
        <v>0</v>
      </c>
      <c r="AA120" s="56">
        <f>IFERROR(VLOOKUP(D120,'Rare Earth'!$C$3:$D$15,2,FALSE),0)</f>
        <v>0</v>
      </c>
      <c r="AB120" s="56">
        <f>IFERROR(VLOOKUP(D120,'Iron Ore'!$H$2:$L$17,4,FALSE),0)</f>
        <v>0</v>
      </c>
      <c r="AC120" s="56">
        <f>IFERROR(VLOOKUP(D120,Silver!$B$1:$C$12,2,FALSE),0)</f>
        <v>0</v>
      </c>
      <c r="AD120" s="56">
        <f>IFERROR(VLOOKUP(D120,'Rare Earth'!$C$50:$E$63,3,FALSE),0)</f>
        <v>0</v>
      </c>
      <c r="AE120" s="56">
        <f>IFERROR(VLOOKUP(D120,'Rare Earth'!$H$3:$J$15,3,FALSE),0)</f>
        <v>0</v>
      </c>
      <c r="AF120" s="30">
        <f>K120*LookUps!$G$18</f>
        <v>165801912552.60001</v>
      </c>
      <c r="AG120" s="28">
        <f>V120*LookUps!$G$8</f>
        <v>185755292883.40488</v>
      </c>
      <c r="AH120" s="28">
        <f>W120*LookUps!$G$9</f>
        <v>485736862445.05798</v>
      </c>
      <c r="AI120" s="28">
        <f>Q120*LookUps!$G$3</f>
        <v>0</v>
      </c>
      <c r="AJ120" s="28">
        <f>R120*LookUps!$G$4</f>
        <v>0</v>
      </c>
      <c r="AK120" s="28">
        <f>S120*LookUps!$G$5*(32150.7/16)</f>
        <v>0</v>
      </c>
      <c r="AL120" s="60">
        <f>T120*1000000*LookUps!$G$6</f>
        <v>612000000</v>
      </c>
      <c r="AM120" s="60">
        <f>U120*LookUps!$J$7</f>
        <v>67917067722</v>
      </c>
      <c r="AN120" s="83">
        <f>X120*LookUps!$G$10</f>
        <v>0</v>
      </c>
      <c r="AO120" s="52">
        <f>Y120*LookUps!$G$11</f>
        <v>840000000</v>
      </c>
      <c r="AP120" s="30">
        <f>Z120*LookUps!$G$12*2009</f>
        <v>0</v>
      </c>
      <c r="AQ120" s="30">
        <f>AA120*LookUps!$G$13</f>
        <v>0</v>
      </c>
      <c r="AR120" s="30">
        <f>AB120*LookUps!$G$14</f>
        <v>0</v>
      </c>
      <c r="AS120" s="30">
        <f>AC120*LookUps!$G$15*32150.7</f>
        <v>0</v>
      </c>
      <c r="AT120" s="30">
        <f>AD120*LookUps!$G$16*1000</f>
        <v>0</v>
      </c>
      <c r="AU120" s="30">
        <f>AE120*LookUps!$G$17</f>
        <v>0</v>
      </c>
      <c r="AV120" s="89">
        <f t="shared" si="14"/>
        <v>0.90666313560306289</v>
      </c>
      <c r="AW120" s="90">
        <f t="shared" si="15"/>
        <v>8.2401280303694036E-2</v>
      </c>
      <c r="AX120" s="89">
        <f t="shared" si="16"/>
        <v>0.8242618552993688</v>
      </c>
    </row>
    <row r="121" spans="2:50" x14ac:dyDescent="0.25">
      <c r="B121" s="56" t="s">
        <v>670</v>
      </c>
      <c r="C121" t="s">
        <v>670</v>
      </c>
      <c r="D121" t="s">
        <v>128</v>
      </c>
      <c r="E121" t="e" vm="464">
        <v>#VALUE!</v>
      </c>
      <c r="F121" s="56">
        <f t="shared" si="17"/>
        <v>3</v>
      </c>
      <c r="G121" t="str" cm="1">
        <f t="array" ref="G121">_FV(E121,"Abbreviation")</f>
        <v>MZ</v>
      </c>
      <c r="H121" s="27" cm="1" vm="465">
        <f t="array" ref="H121">_FV(E121,"Population")</f>
        <v>30366036</v>
      </c>
      <c r="I121" s="27">
        <f>VLOOKUP(D121,Pop_Land!$B$2:$K$237,2,FALSE)</f>
        <v>31255435</v>
      </c>
      <c r="J121" s="82" cm="1" vm="466">
        <f t="array" ref="J121">IFERROR(_FV(E121,"Gross tertiary education enrollment (%)",TRUE),0.25)</f>
        <v>7.3125499999999996E-2</v>
      </c>
      <c r="K121" s="50">
        <f t="shared" si="13"/>
        <v>2285569.3120924998</v>
      </c>
      <c r="L121" s="48">
        <f>VLOOKUP(D121,Pop_Land!$B$2:$K$237,7,FALSE)</f>
        <v>303621.62162162166</v>
      </c>
      <c r="M121" s="30" cm="1" vm="467">
        <f t="array" ref="M121">_FV(E121,"GDP")</f>
        <v>14934159925.523399</v>
      </c>
      <c r="N121" s="30">
        <f>IFERROR(VLOOKUP(D121,WorldBankGDP!$A$5:$G$271,7,FALSE),0)</f>
        <v>16095828896.634199</v>
      </c>
      <c r="O121" s="28">
        <f>IFERROR(VLOOKUP(D121,WorldBankGDP!$J$5:$O$200,6,FALSE),0)</f>
        <v>16104000000</v>
      </c>
      <c r="P121" s="28">
        <f t="shared" si="18"/>
        <v>17092146034.761532</v>
      </c>
      <c r="Q121" s="44">
        <f>IFERROR(VLOOKUP(D121,'coal-proved-reserves'!$A$1:$D$88,4,FALSE),0)</f>
        <v>0</v>
      </c>
      <c r="R121" s="44">
        <f>IFERROR(VLOOKUP(D121,Oil!$B$3:$D$51,3,FALSE),0)</f>
        <v>0</v>
      </c>
      <c r="S121" s="50">
        <f>IFERROR(VLOOKUP(D121,Uranium!$B$2:$C$18,2,FALSE),0)</f>
        <v>0</v>
      </c>
      <c r="T121" s="57">
        <f>IFERROR(VLOOKUP(D121,'Nat Gas'!$C$2:$F$101,3,FALSE),0)</f>
        <v>100</v>
      </c>
      <c r="U121" s="27">
        <f>IFERROR(VLOOKUP(D121,Gold!$B$3:$J$126,6,FALSE),0)</f>
        <v>0.67</v>
      </c>
      <c r="V121" s="44">
        <f>IFERROR(VLOOKUP(D121,AgriLand!$D$2:$F$195,3,FALSE),0)</f>
        <v>102335802.60166335</v>
      </c>
      <c r="W121" s="48">
        <f t="shared" si="19"/>
        <v>91982035.236174494</v>
      </c>
      <c r="X121" s="56">
        <f>IFERROR(VLOOKUP(D121,'Rare Earth'!$C$21:$D$29,2,FALSE),0)</f>
        <v>0</v>
      </c>
      <c r="Y121" s="56">
        <f>IFERROR(VLOOKUP(D121,'Rare Earth'!$H$21:$I$33,2,FALSE),0)</f>
        <v>0</v>
      </c>
      <c r="Z121" s="56">
        <f>IFERROR(VLOOKUP(D121,'Rare Earth'!$C$34:$E$47,3,FALSE),0)</f>
        <v>0</v>
      </c>
      <c r="AA121" s="56">
        <f>IFERROR(VLOOKUP(D121,'Rare Earth'!$C$3:$D$15,2,FALSE),0)</f>
        <v>0</v>
      </c>
      <c r="AB121" s="56">
        <f>IFERROR(VLOOKUP(D121,'Iron Ore'!$H$2:$L$17,4,FALSE),0)</f>
        <v>0</v>
      </c>
      <c r="AC121" s="56">
        <f>IFERROR(VLOOKUP(D121,Silver!$B$1:$C$12,2,FALSE),0)</f>
        <v>0</v>
      </c>
      <c r="AD121" s="56">
        <f>IFERROR(VLOOKUP(D121,'Rare Earth'!$C$50:$E$63,3,FALSE),0)</f>
        <v>26000000</v>
      </c>
      <c r="AE121" s="56">
        <f>IFERROR(VLOOKUP(D121,'Rare Earth'!$H$3:$J$15,3,FALSE),0)</f>
        <v>0</v>
      </c>
      <c r="AF121" s="30">
        <f>K121*LookUps!$G$18</f>
        <v>28569616401.156246</v>
      </c>
      <c r="AG121" s="28">
        <f>V121*LookUps!$G$8</f>
        <v>255839506504.15839</v>
      </c>
      <c r="AH121" s="28">
        <f>W121*LookUps!$G$9</f>
        <v>1241757475688.3557</v>
      </c>
      <c r="AI121" s="28">
        <f>Q121*LookUps!$G$3</f>
        <v>0</v>
      </c>
      <c r="AJ121" s="28">
        <f>R121*LookUps!$G$4</f>
        <v>0</v>
      </c>
      <c r="AK121" s="28">
        <f>S121*LookUps!$G$5*(32150.7/16)</f>
        <v>0</v>
      </c>
      <c r="AL121" s="60">
        <f>T121*1000000*LookUps!$G$6</f>
        <v>1200000000000</v>
      </c>
      <c r="AM121" s="60">
        <f>U121*LookUps!$J$7</f>
        <v>2057162539.5000002</v>
      </c>
      <c r="AN121" s="83">
        <f>X121*LookUps!$G$10</f>
        <v>0</v>
      </c>
      <c r="AO121" s="52">
        <f>Y121*LookUps!$G$11</f>
        <v>0</v>
      </c>
      <c r="AP121" s="30">
        <f>Z121*LookUps!$G$12*2009</f>
        <v>0</v>
      </c>
      <c r="AQ121" s="30">
        <f>AA121*LookUps!$G$13</f>
        <v>0</v>
      </c>
      <c r="AR121" s="30">
        <f>AB121*LookUps!$G$14</f>
        <v>0</v>
      </c>
      <c r="AS121" s="30">
        <f>AC121*LookUps!$G$15*32150.7</f>
        <v>0</v>
      </c>
      <c r="AT121" s="30">
        <f>AD121*LookUps!$G$16*1000</f>
        <v>390000000000</v>
      </c>
      <c r="AU121" s="30">
        <f>AE121*LookUps!$G$17</f>
        <v>0</v>
      </c>
      <c r="AV121" s="89">
        <f t="shared" si="14"/>
        <v>3.1182237611331702</v>
      </c>
      <c r="AW121" s="90">
        <f t="shared" si="15"/>
        <v>1.7092146034761533E-2</v>
      </c>
      <c r="AX121" s="89">
        <f t="shared" si="16"/>
        <v>3.1011316150984087</v>
      </c>
    </row>
    <row r="122" spans="2:50" x14ac:dyDescent="0.25">
      <c r="B122" s="56" t="s">
        <v>754</v>
      </c>
      <c r="C122" t="s">
        <v>671</v>
      </c>
      <c r="D122" t="s">
        <v>74</v>
      </c>
      <c r="E122" t="e" vm="468">
        <v>#VALUE!</v>
      </c>
      <c r="F122" s="56">
        <f t="shared" si="17"/>
        <v>0</v>
      </c>
      <c r="G122" t="str" cm="1">
        <f t="array" ref="G122">_FV(E122,"Abbreviation")</f>
        <v>MM</v>
      </c>
      <c r="H122" s="27" cm="1" vm="469">
        <f t="array" ref="H122">_FV(E122,"Population")</f>
        <v>54045420</v>
      </c>
      <c r="I122" s="27">
        <f>VLOOKUP(D122,Pop_Land!$B$2:$K$237,2,FALSE)</f>
        <v>54409800</v>
      </c>
      <c r="J122" s="82" cm="1" vm="470">
        <f t="array" ref="J122">IFERROR(_FV(E122,"Gross tertiary education enrollment (%)",TRUE),0.25)</f>
        <v>0.1881594</v>
      </c>
      <c r="K122" s="50">
        <f t="shared" si="13"/>
        <v>10237715.32212</v>
      </c>
      <c r="L122" s="48">
        <f>VLOOKUP(D122,Pop_Land!$B$2:$K$237,7,FALSE)</f>
        <v>252235.52123552124</v>
      </c>
      <c r="M122" s="30" cm="1" vm="471">
        <f t="array" ref="M122">_FV(E122,"GDP")</f>
        <v>76085852617.1371</v>
      </c>
      <c r="N122" s="30">
        <f>IFERROR(VLOOKUP(D122,WorldBankGDP!$A$5:$G$271,7,FALSE),0)</f>
        <v>65067808984.679199</v>
      </c>
      <c r="O122" s="28">
        <f>IFERROR(VLOOKUP(D122,WorldBankGDP!$J$5:$O$200,6,FALSE),0)</f>
        <v>65160000000</v>
      </c>
      <c r="P122" s="28">
        <f t="shared" si="18"/>
        <v>39473720767.033806</v>
      </c>
      <c r="Q122" s="44">
        <f>IFERROR(VLOOKUP(D122,'coal-proved-reserves'!$A$1:$D$88,4,FALSE),0)</f>
        <v>0</v>
      </c>
      <c r="R122" s="44">
        <f>IFERROR(VLOOKUP(D122,Oil!$B$3:$D$51,3,FALSE),0)</f>
        <v>0</v>
      </c>
      <c r="S122" s="50">
        <f>IFERROR(VLOOKUP(D122,Uranium!$B$2:$C$18,2,FALSE),0)</f>
        <v>0</v>
      </c>
      <c r="T122" s="57">
        <f>IFERROR(VLOOKUP(D122,'Nat Gas'!$C$2:$F$101,3,FALSE),0)</f>
        <v>10</v>
      </c>
      <c r="U122" s="27">
        <f>IFERROR(VLOOKUP(D122,Gold!$B$3:$J$126,6,FALSE),0)</f>
        <v>7.27</v>
      </c>
      <c r="V122" s="44">
        <f>IFERROR(VLOOKUP(D122,AgriLand!$D$2:$F$195,3,FALSE),0)</f>
        <v>31849412.617302943</v>
      </c>
      <c r="W122" s="48">
        <f t="shared" si="19"/>
        <v>129581320.97343065</v>
      </c>
      <c r="X122" s="56">
        <f>IFERROR(VLOOKUP(D122,'Rare Earth'!$C$21:$D$29,2,FALSE),0)</f>
        <v>0</v>
      </c>
      <c r="Y122" s="56">
        <f>IFERROR(VLOOKUP(D122,'Rare Earth'!$H$21:$I$33,2,FALSE),0)</f>
        <v>0</v>
      </c>
      <c r="Z122" s="56">
        <f>IFERROR(VLOOKUP(D122,'Rare Earth'!$C$34:$E$47,3,FALSE),0)</f>
        <v>0</v>
      </c>
      <c r="AA122" s="56">
        <f>IFERROR(VLOOKUP(D122,'Rare Earth'!$C$3:$D$15,2,FALSE),0)</f>
        <v>0</v>
      </c>
      <c r="AB122" s="56">
        <f>IFERROR(VLOOKUP(D122,'Iron Ore'!$H$2:$L$17,4,FALSE),0)</f>
        <v>0</v>
      </c>
      <c r="AC122" s="56">
        <f>IFERROR(VLOOKUP(D122,Silver!$B$1:$C$12,2,FALSE),0)</f>
        <v>0</v>
      </c>
      <c r="AD122" s="56">
        <f>IFERROR(VLOOKUP(D122,'Rare Earth'!$C$50:$E$63,3,FALSE),0)</f>
        <v>0</v>
      </c>
      <c r="AE122" s="56">
        <f>IFERROR(VLOOKUP(D122,'Rare Earth'!$H$3:$J$15,3,FALSE),0)</f>
        <v>0</v>
      </c>
      <c r="AF122" s="30">
        <f>K122*LookUps!$G$18</f>
        <v>127971441526.5</v>
      </c>
      <c r="AG122" s="28">
        <f>V122*LookUps!$G$8</f>
        <v>79623531543.257355</v>
      </c>
      <c r="AH122" s="28">
        <f>W122*LookUps!$G$9</f>
        <v>1749347833141.3137</v>
      </c>
      <c r="AI122" s="28">
        <f>Q122*LookUps!$G$3</f>
        <v>0</v>
      </c>
      <c r="AJ122" s="28">
        <f>R122*LookUps!$G$4</f>
        <v>0</v>
      </c>
      <c r="AK122" s="28">
        <f>S122*LookUps!$G$5*(32150.7/16)</f>
        <v>0</v>
      </c>
      <c r="AL122" s="60">
        <f>T122*1000000*LookUps!$G$6</f>
        <v>120000000000</v>
      </c>
      <c r="AM122" s="60">
        <f>U122*LookUps!$J$7</f>
        <v>22321748749.5</v>
      </c>
      <c r="AN122" s="83">
        <f>X122*LookUps!$G$10</f>
        <v>0</v>
      </c>
      <c r="AO122" s="52">
        <f>Y122*LookUps!$G$11</f>
        <v>0</v>
      </c>
      <c r="AP122" s="30">
        <f>Z122*LookUps!$G$12*2009</f>
        <v>0</v>
      </c>
      <c r="AQ122" s="30">
        <f>AA122*LookUps!$G$13</f>
        <v>0</v>
      </c>
      <c r="AR122" s="30">
        <f>AB122*LookUps!$G$14</f>
        <v>0</v>
      </c>
      <c r="AS122" s="30">
        <f>AC122*LookUps!$G$15*32150.7</f>
        <v>0</v>
      </c>
      <c r="AT122" s="30">
        <f>AD122*LookUps!$G$16*1000</f>
        <v>0</v>
      </c>
      <c r="AU122" s="30">
        <f>AE122*LookUps!$G$17</f>
        <v>0</v>
      </c>
      <c r="AV122" s="89">
        <f t="shared" si="14"/>
        <v>2.0992645549605711</v>
      </c>
      <c r="AW122" s="90">
        <f t="shared" si="15"/>
        <v>3.9473720767033808E-2</v>
      </c>
      <c r="AX122" s="89">
        <f t="shared" si="16"/>
        <v>2.0597908341935374</v>
      </c>
    </row>
    <row r="123" spans="2:50" x14ac:dyDescent="0.25">
      <c r="B123" s="56" t="s">
        <v>670</v>
      </c>
      <c r="C123" t="s">
        <v>670</v>
      </c>
      <c r="D123" t="s">
        <v>126</v>
      </c>
      <c r="E123" t="e" vm="472">
        <v>#VALUE!</v>
      </c>
      <c r="F123" s="56">
        <f t="shared" si="17"/>
        <v>3</v>
      </c>
      <c r="G123" t="str" cm="1">
        <f t="array" ref="G123">_FV(E123,"Abbreviation")</f>
        <v>NA</v>
      </c>
      <c r="H123" s="27" cm="1" vm="473">
        <f t="array" ref="H123">_FV(E123,"Population")</f>
        <v>2494530</v>
      </c>
      <c r="I123" s="27">
        <f>VLOOKUP(D123,Pop_Land!$B$2:$K$237,2,FALSE)</f>
        <v>2540905</v>
      </c>
      <c r="J123" s="82" cm="1" vm="474">
        <f t="array" ref="J123">IFERROR(_FV(E123,"Gross tertiary education enrollment (%)",TRUE),0.25)</f>
        <v>0.22888159999999999</v>
      </c>
      <c r="K123" s="50">
        <f t="shared" si="13"/>
        <v>581566.40184800001</v>
      </c>
      <c r="L123" s="48">
        <f>VLOOKUP(D123,Pop_Land!$B$2:$K$237,7,FALSE)</f>
        <v>317872.58687258686</v>
      </c>
      <c r="M123" s="30" cm="1" vm="475">
        <f t="array" ref="M123">_FV(E123,"GDP")</f>
        <v>12366527719.332199</v>
      </c>
      <c r="N123" s="30">
        <f>IFERROR(VLOOKUP(D123,WorldBankGDP!$A$5:$G$271,7,FALSE),0)</f>
        <v>12236250784.1336</v>
      </c>
      <c r="O123" s="28">
        <f>IFERROR(VLOOKUP(D123,WorldBankGDP!$J$5:$O$200,6,FALSE),0)</f>
        <v>12346000000</v>
      </c>
      <c r="P123" s="28">
        <f t="shared" si="18"/>
        <v>6920927238.1242647</v>
      </c>
      <c r="Q123" s="44">
        <f>IFERROR(VLOOKUP(D123,'coal-proved-reserves'!$A$1:$D$88,4,FALSE),0)</f>
        <v>0</v>
      </c>
      <c r="R123" s="44">
        <f>IFERROR(VLOOKUP(D123,Oil!$B$3:$D$51,3,FALSE),0)</f>
        <v>0</v>
      </c>
      <c r="S123" s="50">
        <f>IFERROR(VLOOKUP(D123,Uranium!$B$2:$C$18,2,FALSE),0)</f>
        <v>448300</v>
      </c>
      <c r="T123" s="57">
        <f>IFERROR(VLOOKUP(D123,'Nat Gas'!$C$2:$F$101,3,FALSE),0)</f>
        <v>2.2000000000000002</v>
      </c>
      <c r="U123" s="27">
        <f>IFERROR(VLOOKUP(D123,Gold!$B$3:$J$126,6,FALSE),0)</f>
        <v>0</v>
      </c>
      <c r="V123" s="44">
        <f>IFERROR(VLOOKUP(D123,AgriLand!$D$2:$F$195,3,FALSE),0)</f>
        <v>95901598.547406867</v>
      </c>
      <c r="W123" s="48">
        <f t="shared" si="19"/>
        <v>107536857.05104873</v>
      </c>
      <c r="X123" s="56">
        <f>IFERROR(VLOOKUP(D123,'Rare Earth'!$C$21:$D$29,2,FALSE),0)</f>
        <v>0</v>
      </c>
      <c r="Y123" s="56">
        <f>IFERROR(VLOOKUP(D123,'Rare Earth'!$H$21:$I$33,2,FALSE),0)</f>
        <v>0</v>
      </c>
      <c r="Z123" s="56">
        <f>IFERROR(VLOOKUP(D123,'Rare Earth'!$C$34:$E$47,3,FALSE),0)</f>
        <v>0</v>
      </c>
      <c r="AA123" s="56">
        <f>IFERROR(VLOOKUP(D123,'Rare Earth'!$C$3:$D$15,2,FALSE),0)</f>
        <v>0</v>
      </c>
      <c r="AB123" s="56">
        <f>IFERROR(VLOOKUP(D123,'Iron Ore'!$H$2:$L$17,4,FALSE),0)</f>
        <v>0</v>
      </c>
      <c r="AC123" s="56">
        <f>IFERROR(VLOOKUP(D123,Silver!$B$1:$C$12,2,FALSE),0)</f>
        <v>0</v>
      </c>
      <c r="AD123" s="56">
        <f>IFERROR(VLOOKUP(D123,'Rare Earth'!$C$50:$E$63,3,FALSE),0)</f>
        <v>0</v>
      </c>
      <c r="AE123" s="56">
        <f>IFERROR(VLOOKUP(D123,'Rare Earth'!$H$3:$J$15,3,FALSE),0)</f>
        <v>0</v>
      </c>
      <c r="AF123" s="30">
        <f>K123*LookUps!$G$18</f>
        <v>7269580023.1000004</v>
      </c>
      <c r="AG123" s="28">
        <f>V123*LookUps!$G$8</f>
        <v>239753996368.51718</v>
      </c>
      <c r="AH123" s="28">
        <f>W123*LookUps!$G$9</f>
        <v>1451747570189.1577</v>
      </c>
      <c r="AI123" s="28">
        <f>Q123*LookUps!$G$3</f>
        <v>0</v>
      </c>
      <c r="AJ123" s="28">
        <f>R123*LookUps!$G$4</f>
        <v>0</v>
      </c>
      <c r="AK123" s="28">
        <f>S123*LookUps!$G$5*(32150.7/16)</f>
        <v>45041121281.25</v>
      </c>
      <c r="AL123" s="60">
        <f>T123*1000000*LookUps!$G$6</f>
        <v>26400000000</v>
      </c>
      <c r="AM123" s="60">
        <f>U123*LookUps!$J$7</f>
        <v>0</v>
      </c>
      <c r="AN123" s="83">
        <f>X123*LookUps!$G$10</f>
        <v>0</v>
      </c>
      <c r="AO123" s="52">
        <f>Y123*LookUps!$G$11</f>
        <v>0</v>
      </c>
      <c r="AP123" s="30">
        <f>Z123*LookUps!$G$12*2009</f>
        <v>0</v>
      </c>
      <c r="AQ123" s="30">
        <f>AA123*LookUps!$G$13</f>
        <v>0</v>
      </c>
      <c r="AR123" s="30">
        <f>AB123*LookUps!$G$14</f>
        <v>0</v>
      </c>
      <c r="AS123" s="30">
        <f>AC123*LookUps!$G$15*32150.7</f>
        <v>0</v>
      </c>
      <c r="AT123" s="30">
        <f>AD123*LookUps!$G$16*1000</f>
        <v>0</v>
      </c>
      <c r="AU123" s="30">
        <f>AE123*LookUps!$G$17</f>
        <v>0</v>
      </c>
      <c r="AV123" s="89">
        <f t="shared" si="14"/>
        <v>1.7702122678620249</v>
      </c>
      <c r="AW123" s="90">
        <f t="shared" si="15"/>
        <v>6.9209272381242646E-3</v>
      </c>
      <c r="AX123" s="89">
        <f t="shared" si="16"/>
        <v>1.7632913406239006</v>
      </c>
    </row>
    <row r="124" spans="2:50" x14ac:dyDescent="0.25">
      <c r="B124" s="56" t="s">
        <v>754</v>
      </c>
      <c r="C124" t="s">
        <v>671</v>
      </c>
      <c r="D124" t="s">
        <v>105</v>
      </c>
      <c r="E124" t="e" vm="476">
        <v>#VALUE!</v>
      </c>
      <c r="F124" s="56">
        <f t="shared" si="17"/>
        <v>0</v>
      </c>
      <c r="G124" t="str" cm="1">
        <f t="array" ref="G124">_FV(E124,"Abbreviation")</f>
        <v>NP</v>
      </c>
      <c r="H124" s="27" cm="1" vm="477">
        <f t="array" ref="H124">_FV(E124,"Population")</f>
        <v>28608710</v>
      </c>
      <c r="I124" s="27">
        <f>VLOOKUP(D124,Pop_Land!$B$2:$K$237,2,FALSE)</f>
        <v>29136808</v>
      </c>
      <c r="J124" s="82" cm="1" vm="478">
        <f t="array" ref="J124">IFERROR(_FV(E124,"Gross tertiary education enrollment (%)",TRUE),0.25)</f>
        <v>0.1241086</v>
      </c>
      <c r="K124" s="50">
        <f t="shared" si="13"/>
        <v>3616128.4493487999</v>
      </c>
      <c r="L124" s="48">
        <f>VLOOKUP(D124,Pop_Land!$B$2:$K$237,7,FALSE)</f>
        <v>55347.490347490348</v>
      </c>
      <c r="M124" s="30" cm="1" vm="479">
        <f t="array" ref="M124">_FV(E124,"GDP")</f>
        <v>30641380604.298401</v>
      </c>
      <c r="N124" s="30">
        <f>IFERROR(VLOOKUP(D124,WorldBankGDP!$A$5:$G$271,7,FALSE),0)</f>
        <v>36288830373.410599</v>
      </c>
      <c r="O124" s="28">
        <f>IFERROR(VLOOKUP(D124,WorldBankGDP!$J$5:$O$200,6,FALSE),0)</f>
        <v>34520000000</v>
      </c>
      <c r="P124" s="28">
        <f t="shared" si="18"/>
        <v>9716381789.6230221</v>
      </c>
      <c r="Q124" s="44">
        <f>IFERROR(VLOOKUP(D124,'coal-proved-reserves'!$A$1:$D$88,4,FALSE),0)</f>
        <v>0</v>
      </c>
      <c r="R124" s="44">
        <f>IFERROR(VLOOKUP(D124,Oil!$B$3:$D$51,3,FALSE),0)</f>
        <v>0</v>
      </c>
      <c r="S124" s="50">
        <f>IFERROR(VLOOKUP(D124,Uranium!$B$2:$C$18,2,FALSE),0)</f>
        <v>0</v>
      </c>
      <c r="T124" s="57">
        <f>IFERROR(VLOOKUP(D124,'Nat Gas'!$C$2:$F$101,3,FALSE),0)</f>
        <v>0</v>
      </c>
      <c r="U124" s="27">
        <f>IFERROR(VLOOKUP(D124,Gold!$B$3:$J$126,6,FALSE),0)</f>
        <v>7.99</v>
      </c>
      <c r="V124" s="44">
        <f>IFERROR(VLOOKUP(D124,AgriLand!$D$2:$F$195,3,FALSE),0)</f>
        <v>10183212.770261884</v>
      </c>
      <c r="W124" s="48">
        <f t="shared" si="19"/>
        <v>25239181.052131943</v>
      </c>
      <c r="X124" s="56">
        <f>IFERROR(VLOOKUP(D124,'Rare Earth'!$C$21:$D$29,2,FALSE),0)</f>
        <v>0</v>
      </c>
      <c r="Y124" s="56">
        <f>IFERROR(VLOOKUP(D124,'Rare Earth'!$H$21:$I$33,2,FALSE),0)</f>
        <v>0</v>
      </c>
      <c r="Z124" s="56">
        <f>IFERROR(VLOOKUP(D124,'Rare Earth'!$C$34:$E$47,3,FALSE),0)</f>
        <v>0</v>
      </c>
      <c r="AA124" s="56">
        <f>IFERROR(VLOOKUP(D124,'Rare Earth'!$C$3:$D$15,2,FALSE),0)</f>
        <v>0</v>
      </c>
      <c r="AB124" s="56">
        <f>IFERROR(VLOOKUP(D124,'Iron Ore'!$H$2:$L$17,4,FALSE),0)</f>
        <v>0</v>
      </c>
      <c r="AC124" s="56">
        <f>IFERROR(VLOOKUP(D124,Silver!$B$1:$C$12,2,FALSE),0)</f>
        <v>0</v>
      </c>
      <c r="AD124" s="56">
        <f>IFERROR(VLOOKUP(D124,'Rare Earth'!$C$50:$E$63,3,FALSE),0)</f>
        <v>0</v>
      </c>
      <c r="AE124" s="56">
        <f>IFERROR(VLOOKUP(D124,'Rare Earth'!$H$3:$J$15,3,FALSE),0)</f>
        <v>0</v>
      </c>
      <c r="AF124" s="30">
        <f>K124*LookUps!$G$18</f>
        <v>45201605616.860001</v>
      </c>
      <c r="AG124" s="28">
        <f>V124*LookUps!$G$8</f>
        <v>25458031925.654709</v>
      </c>
      <c r="AH124" s="28">
        <f>W124*LookUps!$G$9</f>
        <v>340728944203.78125</v>
      </c>
      <c r="AI124" s="28">
        <f>Q124*LookUps!$G$3</f>
        <v>0</v>
      </c>
      <c r="AJ124" s="28">
        <f>R124*LookUps!$G$4</f>
        <v>0</v>
      </c>
      <c r="AK124" s="28">
        <f>S124*LookUps!$G$5*(32150.7/16)</f>
        <v>0</v>
      </c>
      <c r="AL124" s="60">
        <f>T124*1000000*LookUps!$G$6</f>
        <v>0</v>
      </c>
      <c r="AM124" s="60">
        <f>U124*LookUps!$J$7</f>
        <v>24532430881.5</v>
      </c>
      <c r="AN124" s="83">
        <f>X124*LookUps!$G$10</f>
        <v>0</v>
      </c>
      <c r="AO124" s="52">
        <f>Y124*LookUps!$G$11</f>
        <v>0</v>
      </c>
      <c r="AP124" s="30">
        <f>Z124*LookUps!$G$12*2009</f>
        <v>0</v>
      </c>
      <c r="AQ124" s="30">
        <f>AA124*LookUps!$G$13</f>
        <v>0</v>
      </c>
      <c r="AR124" s="30">
        <f>AB124*LookUps!$G$14</f>
        <v>0</v>
      </c>
      <c r="AS124" s="30">
        <f>AC124*LookUps!$G$15*32150.7</f>
        <v>0</v>
      </c>
      <c r="AT124" s="30">
        <f>AD124*LookUps!$G$16*1000</f>
        <v>0</v>
      </c>
      <c r="AU124" s="30">
        <f>AE124*LookUps!$G$17</f>
        <v>0</v>
      </c>
      <c r="AV124" s="89">
        <f t="shared" si="14"/>
        <v>0.43592101262779598</v>
      </c>
      <c r="AW124" s="90">
        <f t="shared" si="15"/>
        <v>9.7163817896230228E-3</v>
      </c>
      <c r="AX124" s="89">
        <f t="shared" si="16"/>
        <v>0.42620463083817295</v>
      </c>
    </row>
    <row r="125" spans="2:50" x14ac:dyDescent="0.25">
      <c r="B125" s="56" t="s">
        <v>756</v>
      </c>
      <c r="C125" t="s">
        <v>672</v>
      </c>
      <c r="D125" t="s">
        <v>22</v>
      </c>
      <c r="E125" t="e" vm="480">
        <v>#VALUE!</v>
      </c>
      <c r="F125" s="56">
        <f t="shared" si="17"/>
        <v>2</v>
      </c>
      <c r="G125" t="str" cm="1">
        <f t="array" ref="G125">_FV(E125,"Abbreviation")</f>
        <v>NL</v>
      </c>
      <c r="H125" s="27" cm="1" vm="481">
        <f t="array" ref="H125">_FV(E125,"Population")</f>
        <v>17332850</v>
      </c>
      <c r="I125" s="27">
        <f>VLOOKUP(D125,Pop_Land!$B$2:$K$237,2,FALSE)</f>
        <v>17134872</v>
      </c>
      <c r="J125" s="82" cm="1" vm="482">
        <f t="array" ref="J125">IFERROR(_FV(E125,"Gross tertiary education enrollment (%)",TRUE),0.25)</f>
        <v>0.84980450000000007</v>
      </c>
      <c r="K125" s="50">
        <f t="shared" si="13"/>
        <v>14561291.332524002</v>
      </c>
      <c r="L125" s="48">
        <f>VLOOKUP(D125,Pop_Land!$B$2:$K$237,7,FALSE)</f>
        <v>13019.30501930502</v>
      </c>
      <c r="M125" s="30" cm="1" vm="483">
        <f t="array" ref="M125">_FV(E125,"GDP")</f>
        <v>909070395160.78296</v>
      </c>
      <c r="N125" s="30">
        <f>IFERROR(VLOOKUP(D125,WorldBankGDP!$A$5:$G$271,7,FALSE),0)</f>
        <v>1018007056949.6</v>
      </c>
      <c r="O125" s="28">
        <f>IFERROR(VLOOKUP(D125,WorldBankGDP!$J$5:$O$200,6,FALSE),0)</f>
        <v>1018680000000</v>
      </c>
      <c r="P125" s="28">
        <f t="shared" si="18"/>
        <v>3837000000000</v>
      </c>
      <c r="Q125" s="44">
        <f>IFERROR(VLOOKUP(D125,'coal-proved-reserves'!$A$1:$D$88,4,FALSE),0)</f>
        <v>0</v>
      </c>
      <c r="R125" s="44">
        <f>IFERROR(VLOOKUP(D125,Oil!$B$3:$D$51,3,FALSE),0)</f>
        <v>0</v>
      </c>
      <c r="S125" s="50">
        <f>IFERROR(VLOOKUP(D125,Uranium!$B$2:$C$18,2,FALSE),0)</f>
        <v>0</v>
      </c>
      <c r="T125" s="57">
        <f>IFERROR(VLOOKUP(D125,'Nat Gas'!$C$2:$F$101,3,FALSE),0)</f>
        <v>31.702000000000002</v>
      </c>
      <c r="U125" s="27">
        <f>IFERROR(VLOOKUP(D125,Gold!$B$3:$J$126,6,FALSE),0)</f>
        <v>612.45000000000005</v>
      </c>
      <c r="V125" s="44">
        <f>IFERROR(VLOOKUP(D125,AgriLand!$D$2:$F$195,3,FALSE),0)</f>
        <v>4502260.0503317527</v>
      </c>
      <c r="W125" s="48">
        <f t="shared" si="19"/>
        <v>3830095.16202346</v>
      </c>
      <c r="X125" s="56">
        <f>IFERROR(VLOOKUP(D125,'Rare Earth'!$C$21:$D$29,2,FALSE),0)</f>
        <v>0</v>
      </c>
      <c r="Y125" s="56">
        <f>IFERROR(VLOOKUP(D125,'Rare Earth'!$H$21:$I$33,2,FALSE),0)</f>
        <v>0</v>
      </c>
      <c r="Z125" s="56">
        <f>IFERROR(VLOOKUP(D125,'Rare Earth'!$C$34:$E$47,3,FALSE),0)</f>
        <v>0</v>
      </c>
      <c r="AA125" s="56">
        <f>IFERROR(VLOOKUP(D125,'Rare Earth'!$C$3:$D$15,2,FALSE),0)</f>
        <v>0</v>
      </c>
      <c r="AB125" s="56">
        <f>IFERROR(VLOOKUP(D125,'Iron Ore'!$H$2:$L$17,4,FALSE),0)</f>
        <v>0</v>
      </c>
      <c r="AC125" s="56">
        <f>IFERROR(VLOOKUP(D125,Silver!$B$1:$C$12,2,FALSE),0)</f>
        <v>0</v>
      </c>
      <c r="AD125" s="56">
        <f>IFERROR(VLOOKUP(D125,'Rare Earth'!$C$50:$E$63,3,FALSE),0)</f>
        <v>0</v>
      </c>
      <c r="AE125" s="56">
        <f>IFERROR(VLOOKUP(D125,'Rare Earth'!$H$3:$J$15,3,FALSE),0)</f>
        <v>0</v>
      </c>
      <c r="AF125" s="30">
        <f>K125*LookUps!$G$18</f>
        <v>182016141656.55002</v>
      </c>
      <c r="AG125" s="28">
        <f>V125*LookUps!$G$8</f>
        <v>11255650125.829382</v>
      </c>
      <c r="AH125" s="28">
        <f>W125*LookUps!$G$9</f>
        <v>51706284687.316711</v>
      </c>
      <c r="AI125" s="28">
        <f>Q125*LookUps!$G$3</f>
        <v>0</v>
      </c>
      <c r="AJ125" s="28">
        <f>R125*LookUps!$G$4</f>
        <v>0</v>
      </c>
      <c r="AK125" s="28">
        <f>S125*LookUps!$G$5*(32150.7/16)</f>
        <v>0</v>
      </c>
      <c r="AL125" s="60">
        <f>T125*1000000*LookUps!$G$6</f>
        <v>380424000000</v>
      </c>
      <c r="AM125" s="60">
        <f>U125*LookUps!$J$7</f>
        <v>1880461488532.5002</v>
      </c>
      <c r="AN125" s="83">
        <f>X125*LookUps!$G$10</f>
        <v>0</v>
      </c>
      <c r="AO125" s="52">
        <f>Y125*LookUps!$G$11</f>
        <v>0</v>
      </c>
      <c r="AP125" s="30">
        <f>Z125*LookUps!$G$12*2009</f>
        <v>0</v>
      </c>
      <c r="AQ125" s="30">
        <f>AA125*LookUps!$G$13</f>
        <v>0</v>
      </c>
      <c r="AR125" s="30">
        <f>AB125*LookUps!$G$14</f>
        <v>0</v>
      </c>
      <c r="AS125" s="30">
        <f>AC125*LookUps!$G$15*32150.7</f>
        <v>0</v>
      </c>
      <c r="AT125" s="30">
        <f>AD125*LookUps!$G$16*1000</f>
        <v>0</v>
      </c>
      <c r="AU125" s="30">
        <f>AE125*LookUps!$G$17</f>
        <v>0</v>
      </c>
      <c r="AV125" s="89">
        <f t="shared" si="14"/>
        <v>2.5058635650021963</v>
      </c>
      <c r="AW125" s="90">
        <f t="shared" si="15"/>
        <v>3.8370000000000002</v>
      </c>
      <c r="AX125" s="89">
        <f t="shared" si="16"/>
        <v>-1.3311364349978039</v>
      </c>
    </row>
    <row r="126" spans="2:50" x14ac:dyDescent="0.25">
      <c r="B126" s="56" t="s">
        <v>755</v>
      </c>
      <c r="C126" t="s">
        <v>675</v>
      </c>
      <c r="D126" t="s">
        <v>53</v>
      </c>
      <c r="E126" t="e" vm="484">
        <v>#VALUE!</v>
      </c>
      <c r="F126" s="56">
        <f t="shared" si="17"/>
        <v>1</v>
      </c>
      <c r="G126" t="str" cm="1">
        <f t="array" ref="G126">_FV(E126,"Abbreviation")</f>
        <v>NZ</v>
      </c>
      <c r="H126" s="27" cm="1" vm="485">
        <f t="array" ref="H126">_FV(E126,"Population")</f>
        <v>4841000</v>
      </c>
      <c r="I126" s="27">
        <f>VLOOKUP(D126,Pop_Land!$B$2:$K$237,2,FALSE)</f>
        <v>4822233</v>
      </c>
      <c r="J126" s="82" cm="1" vm="486">
        <f t="array" ref="J126">IFERROR(_FV(E126,"Gross tertiary education enrollment (%)",TRUE),0.25)</f>
        <v>0.82033219999999996</v>
      </c>
      <c r="K126" s="50">
        <f t="shared" si="13"/>
        <v>3955833.0058025997</v>
      </c>
      <c r="L126" s="48">
        <f>VLOOKUP(D126,Pop_Land!$B$2:$K$237,7,FALSE)</f>
        <v>101664.09266409266</v>
      </c>
      <c r="M126" s="30" cm="1" vm="487">
        <f t="array" ref="M126">_FV(E126,"GDP")</f>
        <v>206928765543.935</v>
      </c>
      <c r="N126" s="30">
        <f>IFERROR(VLOOKUP(D126,WorldBankGDP!$A$5:$G$271,7,FALSE),0)</f>
        <v>249991512236.526</v>
      </c>
      <c r="O126" s="28">
        <f>IFERROR(VLOOKUP(D126,WorldBankGDP!$J$5:$O$200,6,FALSE),0)</f>
        <v>247685000000</v>
      </c>
      <c r="P126" s="28">
        <f t="shared" si="18"/>
        <v>894000000000</v>
      </c>
      <c r="Q126" s="44">
        <f>IFERROR(VLOOKUP(D126,'coal-proved-reserves'!$A$1:$D$88,4,FALSE),0)</f>
        <v>7575000000</v>
      </c>
      <c r="R126" s="44">
        <f>IFERROR(VLOOKUP(D126,Oil!$B$3:$D$51,3,FALSE),0)</f>
        <v>0</v>
      </c>
      <c r="S126" s="50">
        <f>IFERROR(VLOOKUP(D126,Uranium!$B$2:$C$18,2,FALSE),0)</f>
        <v>0</v>
      </c>
      <c r="T126" s="57">
        <f>IFERROR(VLOOKUP(D126,'Nat Gas'!$C$2:$F$101,3,FALSE),0)</f>
        <v>1.361</v>
      </c>
      <c r="U126" s="27">
        <f>IFERROR(VLOOKUP(D126,Gold!$B$3:$J$126,6,FALSE),0)</f>
        <v>0</v>
      </c>
      <c r="V126" s="44">
        <f>IFERROR(VLOOKUP(D126,AgriLand!$D$2:$F$195,3,FALSE),0)</f>
        <v>25864520.278168194</v>
      </c>
      <c r="W126" s="48">
        <f t="shared" si="19"/>
        <v>39200499.02685111</v>
      </c>
      <c r="X126" s="56">
        <f>IFERROR(VLOOKUP(D126,'Rare Earth'!$C$21:$D$29,2,FALSE),0)</f>
        <v>0</v>
      </c>
      <c r="Y126" s="56">
        <f>IFERROR(VLOOKUP(D126,'Rare Earth'!$H$21:$I$33,2,FALSE),0)</f>
        <v>0</v>
      </c>
      <c r="Z126" s="56">
        <f>IFERROR(VLOOKUP(D126,'Rare Earth'!$C$34:$E$47,3,FALSE),0)</f>
        <v>0</v>
      </c>
      <c r="AA126" s="56">
        <f>IFERROR(VLOOKUP(D126,'Rare Earth'!$C$3:$D$15,2,FALSE),0)</f>
        <v>0</v>
      </c>
      <c r="AB126" s="56">
        <f>IFERROR(VLOOKUP(D126,'Iron Ore'!$H$2:$L$17,4,FALSE),0)</f>
        <v>0</v>
      </c>
      <c r="AC126" s="56">
        <f>IFERROR(VLOOKUP(D126,Silver!$B$1:$C$12,2,FALSE),0)</f>
        <v>0</v>
      </c>
      <c r="AD126" s="56">
        <f>IFERROR(VLOOKUP(D126,'Rare Earth'!$C$50:$E$63,3,FALSE),0)</f>
        <v>0</v>
      </c>
      <c r="AE126" s="56">
        <f>IFERROR(VLOOKUP(D126,'Rare Earth'!$H$3:$J$15,3,FALSE),0)</f>
        <v>0</v>
      </c>
      <c r="AF126" s="30">
        <f>K126*LookUps!$G$18</f>
        <v>49447912572.532494</v>
      </c>
      <c r="AG126" s="28">
        <f>V126*LookUps!$G$8</f>
        <v>64661300695.420486</v>
      </c>
      <c r="AH126" s="28">
        <f>W126*LookUps!$G$9</f>
        <v>529206736862.48999</v>
      </c>
      <c r="AI126" s="28">
        <f>Q126*LookUps!$G$3</f>
        <v>1136250000000</v>
      </c>
      <c r="AJ126" s="28">
        <f>R126*LookUps!$G$4</f>
        <v>0</v>
      </c>
      <c r="AK126" s="28">
        <f>S126*LookUps!$G$5*(32150.7/16)</f>
        <v>0</v>
      </c>
      <c r="AL126" s="60">
        <f>T126*1000000*LookUps!$G$6</f>
        <v>16332000000</v>
      </c>
      <c r="AM126" s="60">
        <f>U126*LookUps!$J$7</f>
        <v>0</v>
      </c>
      <c r="AN126" s="83">
        <f>X126*LookUps!$G$10</f>
        <v>0</v>
      </c>
      <c r="AO126" s="52">
        <f>Y126*LookUps!$G$11</f>
        <v>0</v>
      </c>
      <c r="AP126" s="30">
        <f>Z126*LookUps!$G$12*2009</f>
        <v>0</v>
      </c>
      <c r="AQ126" s="30">
        <f>AA126*LookUps!$G$13</f>
        <v>0</v>
      </c>
      <c r="AR126" s="30">
        <f>AB126*LookUps!$G$14</f>
        <v>0</v>
      </c>
      <c r="AS126" s="30">
        <f>AC126*LookUps!$G$15*32150.7</f>
        <v>0</v>
      </c>
      <c r="AT126" s="30">
        <f>AD126*LookUps!$G$16*1000</f>
        <v>0</v>
      </c>
      <c r="AU126" s="30">
        <f>AE126*LookUps!$G$17</f>
        <v>0</v>
      </c>
      <c r="AV126" s="89">
        <f t="shared" si="14"/>
        <v>1.7958979501304428</v>
      </c>
      <c r="AW126" s="90">
        <f t="shared" si="15"/>
        <v>0.89400000000000002</v>
      </c>
      <c r="AX126" s="89">
        <f t="shared" si="16"/>
        <v>0.90189795013044283</v>
      </c>
    </row>
    <row r="127" spans="2:50" x14ac:dyDescent="0.25">
      <c r="B127" s="56" t="s">
        <v>675</v>
      </c>
      <c r="C127" t="s">
        <v>939</v>
      </c>
      <c r="D127" t="s">
        <v>124</v>
      </c>
      <c r="E127" t="e" vm="488">
        <v>#VALUE!</v>
      </c>
      <c r="F127" s="56">
        <f t="shared" si="17"/>
        <v>5</v>
      </c>
      <c r="G127" t="str" cm="1">
        <f t="array" ref="G127">_FV(E127,"Abbreviation")</f>
        <v>NI</v>
      </c>
      <c r="H127" s="27" cm="1" vm="489">
        <f t="array" ref="H127">_FV(E127,"Population")</f>
        <v>6545502</v>
      </c>
      <c r="I127" s="27">
        <f>VLOOKUP(D127,Pop_Land!$B$2:$K$237,2,FALSE)</f>
        <v>6624554</v>
      </c>
      <c r="J127" s="82" cm="1" vm="490">
        <f t="array" ref="J127">IFERROR(_FV(E127,"Gross tertiary education enrollment (%)",TRUE),0.25)</f>
        <v>0.17423739999999999</v>
      </c>
      <c r="K127" s="50">
        <f t="shared" si="13"/>
        <v>1154245.0651195999</v>
      </c>
      <c r="L127" s="48">
        <f>VLOOKUP(D127,Pop_Land!$B$2:$K$237,7,FALSE)</f>
        <v>46463.320463320466</v>
      </c>
      <c r="M127" s="30" cm="1" vm="491">
        <f t="array" ref="M127">_FV(E127,"GDP")</f>
        <v>12520915291.183701</v>
      </c>
      <c r="N127" s="30">
        <f>IFERROR(VLOOKUP(D127,WorldBankGDP!$A$5:$G$271,7,FALSE),0)</f>
        <v>14013022092.064501</v>
      </c>
      <c r="O127" s="28">
        <f>IFERROR(VLOOKUP(D127,WorldBankGDP!$J$5:$O$200,6,FALSE),0)</f>
        <v>14250000000</v>
      </c>
      <c r="P127" s="28">
        <f t="shared" si="18"/>
        <v>6902154554.2650156</v>
      </c>
      <c r="Q127" s="44">
        <f>IFERROR(VLOOKUP(D127,'coal-proved-reserves'!$A$1:$D$88,4,FALSE),0)</f>
        <v>0</v>
      </c>
      <c r="R127" s="44">
        <f>IFERROR(VLOOKUP(D127,Oil!$B$3:$D$51,3,FALSE),0)</f>
        <v>0</v>
      </c>
      <c r="S127" s="50">
        <f>IFERROR(VLOOKUP(D127,Uranium!$B$2:$C$18,2,FALSE),0)</f>
        <v>0</v>
      </c>
      <c r="T127" s="57">
        <f>IFERROR(VLOOKUP(D127,'Nat Gas'!$C$2:$F$101,3,FALSE),0)</f>
        <v>0</v>
      </c>
      <c r="U127" s="27">
        <f>IFERROR(VLOOKUP(D127,Gold!$B$3:$J$126,6,FALSE),0)</f>
        <v>0</v>
      </c>
      <c r="V127" s="44">
        <f>IFERROR(VLOOKUP(D127,AgriLand!$D$2:$F$195,3,FALSE),0)</f>
        <v>12515887.571311925</v>
      </c>
      <c r="W127" s="48">
        <f t="shared" si="19"/>
        <v>17220637.525213175</v>
      </c>
      <c r="X127" s="56">
        <f>IFERROR(VLOOKUP(D127,'Rare Earth'!$C$21:$D$29,2,FALSE),0)</f>
        <v>0</v>
      </c>
      <c r="Y127" s="56">
        <f>IFERROR(VLOOKUP(D127,'Rare Earth'!$H$21:$I$33,2,FALSE),0)</f>
        <v>0</v>
      </c>
      <c r="Z127" s="56">
        <f>IFERROR(VLOOKUP(D127,'Rare Earth'!$C$34:$E$47,3,FALSE),0)</f>
        <v>0</v>
      </c>
      <c r="AA127" s="56">
        <f>IFERROR(VLOOKUP(D127,'Rare Earth'!$C$3:$D$15,2,FALSE),0)</f>
        <v>0</v>
      </c>
      <c r="AB127" s="56">
        <f>IFERROR(VLOOKUP(D127,'Iron Ore'!$H$2:$L$17,4,FALSE),0)</f>
        <v>0</v>
      </c>
      <c r="AC127" s="56">
        <f>IFERROR(VLOOKUP(D127,Silver!$B$1:$C$12,2,FALSE),0)</f>
        <v>0</v>
      </c>
      <c r="AD127" s="56">
        <f>IFERROR(VLOOKUP(D127,'Rare Earth'!$C$50:$E$63,3,FALSE),0)</f>
        <v>0</v>
      </c>
      <c r="AE127" s="56">
        <f>IFERROR(VLOOKUP(D127,'Rare Earth'!$H$3:$J$15,3,FALSE),0)</f>
        <v>0</v>
      </c>
      <c r="AF127" s="30">
        <f>K127*LookUps!$G$18</f>
        <v>14428063313.994999</v>
      </c>
      <c r="AG127" s="28">
        <f>V127*LookUps!$G$8</f>
        <v>31289718928.279812</v>
      </c>
      <c r="AH127" s="28">
        <f>W127*LookUps!$G$9</f>
        <v>232478606590.37787</v>
      </c>
      <c r="AI127" s="28">
        <f>Q127*LookUps!$G$3</f>
        <v>0</v>
      </c>
      <c r="AJ127" s="28">
        <f>R127*LookUps!$G$4</f>
        <v>0</v>
      </c>
      <c r="AK127" s="28">
        <f>S127*LookUps!$G$5*(32150.7/16)</f>
        <v>0</v>
      </c>
      <c r="AL127" s="60">
        <f>T127*1000000*LookUps!$G$6</f>
        <v>0</v>
      </c>
      <c r="AM127" s="60">
        <f>U127*LookUps!$J$7</f>
        <v>0</v>
      </c>
      <c r="AN127" s="83">
        <f>X127*LookUps!$G$10</f>
        <v>0</v>
      </c>
      <c r="AO127" s="52">
        <f>Y127*LookUps!$G$11</f>
        <v>0</v>
      </c>
      <c r="AP127" s="30">
        <f>Z127*LookUps!$G$12*2009</f>
        <v>0</v>
      </c>
      <c r="AQ127" s="30">
        <f>AA127*LookUps!$G$13</f>
        <v>0</v>
      </c>
      <c r="AR127" s="30">
        <f>AB127*LookUps!$G$14</f>
        <v>0</v>
      </c>
      <c r="AS127" s="30">
        <f>AC127*LookUps!$G$15*32150.7</f>
        <v>0</v>
      </c>
      <c r="AT127" s="30">
        <f>AD127*LookUps!$G$16*1000</f>
        <v>0</v>
      </c>
      <c r="AU127" s="30">
        <f>AE127*LookUps!$G$17</f>
        <v>0</v>
      </c>
      <c r="AV127" s="89">
        <f t="shared" si="14"/>
        <v>0.27819638883265269</v>
      </c>
      <c r="AW127" s="90">
        <f t="shared" si="15"/>
        <v>6.9021545542650156E-3</v>
      </c>
      <c r="AX127" s="89">
        <f t="shared" si="16"/>
        <v>0.27129423427838767</v>
      </c>
    </row>
    <row r="128" spans="2:50" x14ac:dyDescent="0.25">
      <c r="B128" s="56" t="s">
        <v>670</v>
      </c>
      <c r="C128" t="s">
        <v>670</v>
      </c>
      <c r="D128" t="s">
        <v>145</v>
      </c>
      <c r="E128" t="e" vm="492">
        <v>#VALUE!</v>
      </c>
      <c r="F128" s="56">
        <f t="shared" si="17"/>
        <v>3</v>
      </c>
      <c r="G128" t="str" cm="1">
        <f t="array" ref="G128">_FV(E128,"Abbreviation")</f>
        <v>NE</v>
      </c>
      <c r="H128" s="27" cm="1" vm="493">
        <f t="array" ref="H128">_FV(E128,"Population")</f>
        <v>23310715</v>
      </c>
      <c r="I128" s="27">
        <f>VLOOKUP(D128,Pop_Land!$B$2:$K$237,2,FALSE)</f>
        <v>24206644</v>
      </c>
      <c r="J128" s="82" cm="1" vm="494">
        <f t="array" ref="J128">IFERROR(_FV(E128,"Gross tertiary education enrollment (%)",TRUE),0.25)</f>
        <v>4.4143499999999995E-2</v>
      </c>
      <c r="K128" s="50">
        <f t="shared" si="13"/>
        <v>1068565.989414</v>
      </c>
      <c r="L128" s="48">
        <f>VLOOKUP(D128,Pop_Land!$B$2:$K$237,7,FALSE)</f>
        <v>489073.35907335911</v>
      </c>
      <c r="M128" s="30" cm="1" vm="495">
        <f t="array" ref="M128">_FV(E128,"GDP")</f>
        <v>12928145120.0296</v>
      </c>
      <c r="N128" s="30">
        <f>IFERROR(VLOOKUP(D128,WorldBankGDP!$A$5:$G$271,7,FALSE),0)</f>
        <v>14950949875.2729</v>
      </c>
      <c r="O128" s="28">
        <f>IFERROR(VLOOKUP(D128,WorldBankGDP!$J$5:$O$200,6,FALSE),0)</f>
        <v>14959000000</v>
      </c>
      <c r="P128" s="28">
        <f t="shared" si="18"/>
        <v>4710369674.4827852</v>
      </c>
      <c r="Q128" s="44">
        <f>IFERROR(VLOOKUP(D128,'coal-proved-reserves'!$A$1:$D$88,4,FALSE),0)</f>
        <v>0</v>
      </c>
      <c r="R128" s="44">
        <f>IFERROR(VLOOKUP(D128,Oil!$B$3:$D$51,3,FALSE),0)</f>
        <v>0</v>
      </c>
      <c r="S128" s="50">
        <f>IFERROR(VLOOKUP(D128,Uranium!$B$2:$C$18,2,FALSE),0)</f>
        <v>276400</v>
      </c>
      <c r="T128" s="57">
        <f>IFERROR(VLOOKUP(D128,'Nat Gas'!$C$2:$F$101,3,FALSE),0)</f>
        <v>0</v>
      </c>
      <c r="U128" s="27">
        <f>IFERROR(VLOOKUP(D128,Gold!$B$3:$J$126,6,FALSE),0)</f>
        <v>0</v>
      </c>
      <c r="V128" s="44">
        <f>IFERROR(VLOOKUP(D128,AgriLand!$D$2:$F$195,3,FALSE),0)</f>
        <v>115151107.76369905</v>
      </c>
      <c r="W128" s="48">
        <f t="shared" si="19"/>
        <v>197855842.0432508</v>
      </c>
      <c r="X128" s="56">
        <f>IFERROR(VLOOKUP(D128,'Rare Earth'!$C$21:$D$29,2,FALSE),0)</f>
        <v>0</v>
      </c>
      <c r="Y128" s="56">
        <f>IFERROR(VLOOKUP(D128,'Rare Earth'!$H$21:$I$33,2,FALSE),0)</f>
        <v>0</v>
      </c>
      <c r="Z128" s="56">
        <f>IFERROR(VLOOKUP(D128,'Rare Earth'!$C$34:$E$47,3,FALSE),0)</f>
        <v>0</v>
      </c>
      <c r="AA128" s="56">
        <f>IFERROR(VLOOKUP(D128,'Rare Earth'!$C$3:$D$15,2,FALSE),0)</f>
        <v>0</v>
      </c>
      <c r="AB128" s="56">
        <f>IFERROR(VLOOKUP(D128,'Iron Ore'!$H$2:$L$17,4,FALSE),0)</f>
        <v>0</v>
      </c>
      <c r="AC128" s="56">
        <f>IFERROR(VLOOKUP(D128,Silver!$B$1:$C$12,2,FALSE),0)</f>
        <v>0</v>
      </c>
      <c r="AD128" s="56">
        <f>IFERROR(VLOOKUP(D128,'Rare Earth'!$C$50:$E$63,3,FALSE),0)</f>
        <v>0</v>
      </c>
      <c r="AE128" s="56">
        <f>IFERROR(VLOOKUP(D128,'Rare Earth'!$H$3:$J$15,3,FALSE),0)</f>
        <v>0</v>
      </c>
      <c r="AF128" s="30">
        <f>K128*LookUps!$G$18</f>
        <v>13357074867.674999</v>
      </c>
      <c r="AG128" s="28">
        <f>V128*LookUps!$G$8</f>
        <v>287877769409.24762</v>
      </c>
      <c r="AH128" s="28">
        <f>W128*LookUps!$G$9</f>
        <v>2671053867583.8857</v>
      </c>
      <c r="AI128" s="28">
        <f>Q128*LookUps!$G$3</f>
        <v>0</v>
      </c>
      <c r="AJ128" s="28">
        <f>R128*LookUps!$G$4</f>
        <v>0</v>
      </c>
      <c r="AK128" s="28">
        <f>S128*LookUps!$G$5*(32150.7/16)</f>
        <v>27770167125</v>
      </c>
      <c r="AL128" s="60">
        <f>T128*1000000*LookUps!$G$6</f>
        <v>0</v>
      </c>
      <c r="AM128" s="60">
        <f>U128*LookUps!$J$7</f>
        <v>0</v>
      </c>
      <c r="AN128" s="83">
        <f>X128*LookUps!$G$10</f>
        <v>0</v>
      </c>
      <c r="AO128" s="52">
        <f>Y128*LookUps!$G$11</f>
        <v>0</v>
      </c>
      <c r="AP128" s="30">
        <f>Z128*LookUps!$G$12*2009</f>
        <v>0</v>
      </c>
      <c r="AQ128" s="30">
        <f>AA128*LookUps!$G$13</f>
        <v>0</v>
      </c>
      <c r="AR128" s="30">
        <f>AB128*LookUps!$G$14</f>
        <v>0</v>
      </c>
      <c r="AS128" s="30">
        <f>AC128*LookUps!$G$15*32150.7</f>
        <v>0</v>
      </c>
      <c r="AT128" s="30">
        <f>AD128*LookUps!$G$16*1000</f>
        <v>0</v>
      </c>
      <c r="AU128" s="30">
        <f>AE128*LookUps!$G$17</f>
        <v>0</v>
      </c>
      <c r="AV128" s="89">
        <f t="shared" si="14"/>
        <v>3.0000588789858087</v>
      </c>
      <c r="AW128" s="90">
        <f t="shared" si="15"/>
        <v>4.7103696744827854E-3</v>
      </c>
      <c r="AX128" s="89">
        <f t="shared" si="16"/>
        <v>2.9953485093113259</v>
      </c>
    </row>
    <row r="129" spans="2:50" x14ac:dyDescent="0.25">
      <c r="B129" s="56" t="s">
        <v>670</v>
      </c>
      <c r="C129" t="s">
        <v>670</v>
      </c>
      <c r="D129" t="s">
        <v>34</v>
      </c>
      <c r="E129" t="e" vm="496">
        <v>#VALUE!</v>
      </c>
      <c r="F129" s="56">
        <f t="shared" si="17"/>
        <v>3</v>
      </c>
      <c r="G129" t="str" cm="1">
        <f t="array" ref="G129">_FV(E129,"Abbreviation")</f>
        <v>NG</v>
      </c>
      <c r="H129" s="27" cm="1" vm="497">
        <f t="array" ref="H129">_FV(E129,"Population")</f>
        <v>200963599</v>
      </c>
      <c r="I129" s="27">
        <f>VLOOKUP(D129,Pop_Land!$B$2:$K$237,2,FALSE)</f>
        <v>218514685</v>
      </c>
      <c r="J129" s="82" cm="1" vm="498">
        <f t="array" ref="J129">IFERROR(_FV(E129,"Gross tertiary education enrollment (%)",TRUE),0.25)</f>
        <v>0.1017443</v>
      </c>
      <c r="K129" s="50">
        <f t="shared" si="13"/>
        <v>22232623.6650455</v>
      </c>
      <c r="L129" s="48">
        <f>VLOOKUP(D129,Pop_Land!$B$2:$K$237,7,FALSE)</f>
        <v>351648.64864864864</v>
      </c>
      <c r="M129" s="30" cm="1" vm="499">
        <f t="array" ref="M129">_FV(E129,"GDP")</f>
        <v>448120428858.76898</v>
      </c>
      <c r="N129" s="30">
        <f>IFERROR(VLOOKUP(D129,WorldBankGDP!$A$5:$G$271,7,FALSE),0)</f>
        <v>440776971536.01501</v>
      </c>
      <c r="O129" s="28">
        <f>IFERROR(VLOOKUP(D129,WorldBankGDP!$J$5:$O$200,6,FALSE),0)</f>
        <v>441541000000</v>
      </c>
      <c r="P129" s="28">
        <f t="shared" si="18"/>
        <v>82342128802.798813</v>
      </c>
      <c r="Q129" s="44">
        <f>IFERROR(VLOOKUP(D129,'coal-proved-reserves'!$A$1:$D$88,4,FALSE),0)</f>
        <v>0</v>
      </c>
      <c r="R129" s="44">
        <f>IFERROR(VLOOKUP(D129,Oil!$B$3:$D$51,3,FALSE),0)</f>
        <v>35964761314.956619</v>
      </c>
      <c r="S129" s="50">
        <f>IFERROR(VLOOKUP(D129,Uranium!$B$2:$C$18,2,FALSE),0)</f>
        <v>0</v>
      </c>
      <c r="T129" s="57">
        <f>IFERROR(VLOOKUP(D129,'Nat Gas'!$C$2:$F$101,3,FALSE),0)</f>
        <v>180.49</v>
      </c>
      <c r="U129" s="27">
        <f>IFERROR(VLOOKUP(D129,Gold!$B$3:$J$126,6,FALSE),0)</f>
        <v>21.37</v>
      </c>
      <c r="V129" s="44">
        <f>IFERROR(VLOOKUP(D129,AgriLand!$D$2:$F$195,3,FALSE),0)</f>
        <v>170807764.8057653</v>
      </c>
      <c r="W129" s="48">
        <f t="shared" si="19"/>
        <v>54247370.329369828</v>
      </c>
      <c r="X129" s="56">
        <f>IFERROR(VLOOKUP(D129,'Rare Earth'!$C$21:$D$29,2,FALSE),0)</f>
        <v>0</v>
      </c>
      <c r="Y129" s="56">
        <f>IFERROR(VLOOKUP(D129,'Rare Earth'!$H$21:$I$33,2,FALSE),0)</f>
        <v>0</v>
      </c>
      <c r="Z129" s="56">
        <f>IFERROR(VLOOKUP(D129,'Rare Earth'!$C$34:$E$47,3,FALSE),0)</f>
        <v>0</v>
      </c>
      <c r="AA129" s="56">
        <f>IFERROR(VLOOKUP(D129,'Rare Earth'!$C$3:$D$15,2,FALSE),0)</f>
        <v>0</v>
      </c>
      <c r="AB129" s="56">
        <f>IFERROR(VLOOKUP(D129,'Iron Ore'!$H$2:$L$17,4,FALSE),0)</f>
        <v>0</v>
      </c>
      <c r="AC129" s="56">
        <f>IFERROR(VLOOKUP(D129,Silver!$B$1:$C$12,2,FALSE),0)</f>
        <v>0</v>
      </c>
      <c r="AD129" s="56">
        <f>IFERROR(VLOOKUP(D129,'Rare Earth'!$C$50:$E$63,3,FALSE),0)</f>
        <v>0</v>
      </c>
      <c r="AE129" s="56">
        <f>IFERROR(VLOOKUP(D129,'Rare Earth'!$H$3:$J$15,3,FALSE),0)</f>
        <v>0</v>
      </c>
      <c r="AF129" s="30">
        <f>K129*LookUps!$G$18</f>
        <v>277907795813.06873</v>
      </c>
      <c r="AG129" s="28">
        <f>V129*LookUps!$G$8</f>
        <v>427019412014.41327</v>
      </c>
      <c r="AH129" s="28">
        <f>W129*LookUps!$G$9</f>
        <v>732339499446.49268</v>
      </c>
      <c r="AI129" s="28">
        <f>Q129*LookUps!$G$3</f>
        <v>0</v>
      </c>
      <c r="AJ129" s="28">
        <f>R129*LookUps!$G$4</f>
        <v>3596476131495.6621</v>
      </c>
      <c r="AK129" s="28">
        <f>S129*LookUps!$G$5*(32150.7/16)</f>
        <v>0</v>
      </c>
      <c r="AL129" s="60">
        <f>T129*1000000*LookUps!$G$6</f>
        <v>2165880000000</v>
      </c>
      <c r="AM129" s="60">
        <f>U129*LookUps!$J$7</f>
        <v>65614273834.5</v>
      </c>
      <c r="AN129" s="83">
        <f>X129*LookUps!$G$10</f>
        <v>0</v>
      </c>
      <c r="AO129" s="52">
        <f>Y129*LookUps!$G$11</f>
        <v>0</v>
      </c>
      <c r="AP129" s="30">
        <f>Z129*LookUps!$G$12*2009</f>
        <v>0</v>
      </c>
      <c r="AQ129" s="30">
        <f>AA129*LookUps!$G$13</f>
        <v>0</v>
      </c>
      <c r="AR129" s="30">
        <f>AB129*LookUps!$G$14</f>
        <v>0</v>
      </c>
      <c r="AS129" s="30">
        <f>AC129*LookUps!$G$15*32150.7</f>
        <v>0</v>
      </c>
      <c r="AT129" s="30">
        <f>AD129*LookUps!$G$16*1000</f>
        <v>0</v>
      </c>
      <c r="AU129" s="30">
        <f>AE129*LookUps!$G$17</f>
        <v>0</v>
      </c>
      <c r="AV129" s="89">
        <f t="shared" si="14"/>
        <v>7.2652371126041366</v>
      </c>
      <c r="AW129" s="90">
        <f t="shared" si="15"/>
        <v>8.2342128802798814E-2</v>
      </c>
      <c r="AX129" s="89">
        <f t="shared" si="16"/>
        <v>7.1828949838013374</v>
      </c>
    </row>
    <row r="130" spans="2:50" x14ac:dyDescent="0.25">
      <c r="B130" s="56" t="s">
        <v>754</v>
      </c>
      <c r="C130" t="s">
        <v>671</v>
      </c>
      <c r="D130" t="s">
        <v>233</v>
      </c>
      <c r="E130" t="e" vm="500">
        <v>#VALUE!</v>
      </c>
      <c r="F130" s="56">
        <f t="shared" si="17"/>
        <v>0</v>
      </c>
      <c r="G130" t="s">
        <v>954</v>
      </c>
      <c r="H130" s="27" cm="1" vm="501">
        <f t="array" ref="H130">_FV(E130,"Population")</f>
        <v>25666161</v>
      </c>
      <c r="I130" s="27">
        <f>VLOOKUP(D130,Pop_Land!$B$2:$K$237,2,FALSE)</f>
        <v>25778816</v>
      </c>
      <c r="J130" s="82" cm="1" vm="502">
        <f t="array" ref="J130">IFERROR(_FV(E130,"Gross tertiary education enrollment (%)",TRUE),0.25)</f>
        <v>0.2702157</v>
      </c>
      <c r="K130" s="50">
        <f t="shared" si="13"/>
        <v>6965840.8106112005</v>
      </c>
      <c r="L130" s="48">
        <f>VLOOKUP(D130,Pop_Land!$B$2:$K$237,7,FALSE)</f>
        <v>46490.347490347493</v>
      </c>
      <c r="M130" s="30" cm="1" vm="503">
        <f t="array" ref="M130">_FV(E130,"GDP")</f>
        <v>32100000000</v>
      </c>
      <c r="N130" s="30">
        <f>IFERROR(VLOOKUP(D130,WorldBankGDP!$A$5:$G$271,7,FALSE),0)</f>
        <v>0</v>
      </c>
      <c r="O130" s="93" vm="503">
        <f>M130</f>
        <v>32100000000</v>
      </c>
      <c r="P130" s="28">
        <f t="shared" si="18"/>
        <v>83179650000</v>
      </c>
      <c r="Q130" s="44">
        <f>IFERROR(VLOOKUP(D130,'coal-proved-reserves'!$A$1:$D$88,4,FALSE),0)</f>
        <v>0</v>
      </c>
      <c r="R130" s="44">
        <f>IFERROR(VLOOKUP(D130,Oil!$B$3:$D$51,3,FALSE),0)</f>
        <v>0</v>
      </c>
      <c r="S130" s="50">
        <f>IFERROR(VLOOKUP(D130,Uranium!$B$2:$C$18,2,FALSE),0)</f>
        <v>0</v>
      </c>
      <c r="T130" s="57">
        <f>IFERROR(VLOOKUP(D130,'Nat Gas'!$C$2:$F$101,3,FALSE),0)</f>
        <v>0</v>
      </c>
      <c r="U130" s="27">
        <f>IFERROR(VLOOKUP(D130,Gold!$B$3:$J$126,6,FALSE),0)</f>
        <v>0</v>
      </c>
      <c r="V130" s="44">
        <f>IFERROR(VLOOKUP(D130,AgriLand!$D$2:$F$195,3,FALSE),0)</f>
        <v>0</v>
      </c>
      <c r="W130" s="48">
        <f t="shared" si="19"/>
        <v>29753822.393822394</v>
      </c>
      <c r="X130" s="56">
        <f>IFERROR(VLOOKUP(D130,'Rare Earth'!$C$21:$D$29,2,FALSE),0)</f>
        <v>0</v>
      </c>
      <c r="Y130" s="56">
        <f>IFERROR(VLOOKUP(D130,'Rare Earth'!$H$21:$I$33,2,FALSE),0)</f>
        <v>0</v>
      </c>
      <c r="Z130" s="56">
        <f>IFERROR(VLOOKUP(D130,'Rare Earth'!$C$34:$E$47,3,FALSE),0)</f>
        <v>0</v>
      </c>
      <c r="AA130" s="56">
        <f>IFERROR(VLOOKUP(D130,'Rare Earth'!$C$3:$D$15,2,FALSE),0)</f>
        <v>0</v>
      </c>
      <c r="AB130" s="56">
        <f>IFERROR(VLOOKUP(D130,'Iron Ore'!$H$2:$L$17,4,FALSE),0)</f>
        <v>0</v>
      </c>
      <c r="AC130" s="56">
        <f>IFERROR(VLOOKUP(D130,Silver!$B$1:$C$12,2,FALSE),0)</f>
        <v>0</v>
      </c>
      <c r="AD130" s="56">
        <f>IFERROR(VLOOKUP(D130,'Rare Earth'!$C$50:$E$63,3,FALSE),0)</f>
        <v>0</v>
      </c>
      <c r="AE130" s="56">
        <f>IFERROR(VLOOKUP(D130,'Rare Earth'!$H$3:$J$15,3,FALSE),0)</f>
        <v>0</v>
      </c>
      <c r="AF130" s="30">
        <f>K130*LookUps!$G$18</f>
        <v>87073010132.639999</v>
      </c>
      <c r="AG130" s="28">
        <f>V130*LookUps!$G$8</f>
        <v>0</v>
      </c>
      <c r="AH130" s="28">
        <f>W130*LookUps!$G$9</f>
        <v>401676602316.60229</v>
      </c>
      <c r="AI130" s="28">
        <f>Q130*LookUps!$G$3</f>
        <v>0</v>
      </c>
      <c r="AJ130" s="28">
        <f>R130*LookUps!$G$4</f>
        <v>0</v>
      </c>
      <c r="AK130" s="28">
        <f>S130*LookUps!$G$5*(32150.7/16)</f>
        <v>0</v>
      </c>
      <c r="AL130" s="60">
        <f>T130*1000000*LookUps!$G$6</f>
        <v>0</v>
      </c>
      <c r="AM130" s="60">
        <f>U130*LookUps!$J$7</f>
        <v>0</v>
      </c>
      <c r="AN130" s="83">
        <f>X130*LookUps!$G$10</f>
        <v>0</v>
      </c>
      <c r="AO130" s="52">
        <f>Y130*LookUps!$G$11</f>
        <v>0</v>
      </c>
      <c r="AP130" s="30">
        <f>Z130*LookUps!$G$12*2009</f>
        <v>0</v>
      </c>
      <c r="AQ130" s="30">
        <f>AA130*LookUps!$G$13</f>
        <v>0</v>
      </c>
      <c r="AR130" s="30">
        <f>AB130*LookUps!$G$14</f>
        <v>0</v>
      </c>
      <c r="AS130" s="30">
        <f>AC130*LookUps!$G$15*32150.7</f>
        <v>0</v>
      </c>
      <c r="AT130" s="30">
        <f>AD130*LookUps!$G$16*1000</f>
        <v>0</v>
      </c>
      <c r="AU130" s="30">
        <f>AE130*LookUps!$G$17</f>
        <v>0</v>
      </c>
      <c r="AV130" s="89">
        <f t="shared" si="14"/>
        <v>0.48874961244924231</v>
      </c>
      <c r="AW130" s="90">
        <f t="shared" si="15"/>
        <v>8.3179649999999994E-2</v>
      </c>
      <c r="AX130" s="89">
        <f t="shared" si="16"/>
        <v>0.40556996244924232</v>
      </c>
    </row>
    <row r="131" spans="2:50" x14ac:dyDescent="0.25">
      <c r="B131" s="56" t="s">
        <v>756</v>
      </c>
      <c r="C131" t="s">
        <v>672</v>
      </c>
      <c r="D131" t="s">
        <v>137</v>
      </c>
      <c r="E131" t="e" vm="504">
        <v>#VALUE!</v>
      </c>
      <c r="F131" s="56">
        <f t="shared" si="17"/>
        <v>2</v>
      </c>
      <c r="G131" t="s">
        <v>197</v>
      </c>
      <c r="H131" s="27" cm="1" vm="505">
        <f t="array" ref="H131">_FV(E131,"Population")</f>
        <v>1836713</v>
      </c>
      <c r="I131" s="27">
        <f>VLOOKUP(D131,Pop_Land!$B$2:$K$237,2,FALSE)</f>
        <v>2083374</v>
      </c>
      <c r="J131" s="82" cm="1">
        <f t="array" ref="J131">IFERROR(_FV(E131,"Gross tertiary education enrollment (%)",TRUE),0.25)</f>
        <v>0.25</v>
      </c>
      <c r="K131" s="50">
        <f t="shared" si="13"/>
        <v>520843.5</v>
      </c>
      <c r="L131" s="48">
        <f>VLOOKUP(D131,Pop_Land!$B$2:$K$237,7,FALSE)</f>
        <v>9737.4517374517382</v>
      </c>
      <c r="M131" s="30" cm="1" vm="506">
        <f t="array" ref="M131">_FV(E131,"GDP")</f>
        <v>10220781069</v>
      </c>
      <c r="N131" s="30">
        <f>IFERROR(VLOOKUP(D131,WorldBankGDP!$A$5:$G$271,7,FALSE),0)</f>
        <v>13879269151.5718</v>
      </c>
      <c r="O131" s="28">
        <f>IFERROR(VLOOKUP(D131,WorldBankGDP!$J$5:$O$200,6,FALSE),0)</f>
        <v>13889000000</v>
      </c>
      <c r="P131" s="28">
        <f t="shared" si="18"/>
        <v>4367850789.8371506</v>
      </c>
      <c r="Q131" s="44">
        <f>IFERROR(VLOOKUP(D131,'coal-proved-reserves'!$A$1:$D$88,4,FALSE),0)</f>
        <v>0</v>
      </c>
      <c r="R131" s="44">
        <f>IFERROR(VLOOKUP(D131,Oil!$B$3:$D$51,3,FALSE),0)</f>
        <v>0</v>
      </c>
      <c r="S131" s="50">
        <f>IFERROR(VLOOKUP(D131,Uranium!$B$2:$C$18,2,FALSE),0)</f>
        <v>0</v>
      </c>
      <c r="T131" s="57">
        <f>IFERROR(VLOOKUP(D131,'Nat Gas'!$C$2:$F$101,3,FALSE),0)</f>
        <v>0</v>
      </c>
      <c r="U131" s="27">
        <f>IFERROR(VLOOKUP(D131,Gold!$B$3:$J$126,6,FALSE),0)</f>
        <v>6.89</v>
      </c>
      <c r="V131" s="44">
        <f>IFERROR(VLOOKUP(D131,AgriLand!$D$2:$F$195,3,FALSE),0)</f>
        <v>3123412.0217449702</v>
      </c>
      <c r="W131" s="48">
        <f t="shared" si="19"/>
        <v>3108557.0902241422</v>
      </c>
      <c r="X131" s="56">
        <f>IFERROR(VLOOKUP(D131,'Rare Earth'!$C$21:$D$29,2,FALSE),0)</f>
        <v>0</v>
      </c>
      <c r="Y131" s="56">
        <f>IFERROR(VLOOKUP(D131,'Rare Earth'!$H$21:$I$33,2,FALSE),0)</f>
        <v>0</v>
      </c>
      <c r="Z131" s="56">
        <f>IFERROR(VLOOKUP(D131,'Rare Earth'!$C$34:$E$47,3,FALSE),0)</f>
        <v>0</v>
      </c>
      <c r="AA131" s="56">
        <f>IFERROR(VLOOKUP(D131,'Rare Earth'!$C$3:$D$15,2,FALSE),0)</f>
        <v>0</v>
      </c>
      <c r="AB131" s="56">
        <f>IFERROR(VLOOKUP(D131,'Iron Ore'!$H$2:$L$17,4,FALSE),0)</f>
        <v>0</v>
      </c>
      <c r="AC131" s="56">
        <f>IFERROR(VLOOKUP(D131,Silver!$B$1:$C$12,2,FALSE),0)</f>
        <v>0</v>
      </c>
      <c r="AD131" s="56">
        <f>IFERROR(VLOOKUP(D131,'Rare Earth'!$C$50:$E$63,3,FALSE),0)</f>
        <v>0</v>
      </c>
      <c r="AE131" s="56">
        <f>IFERROR(VLOOKUP(D131,'Rare Earth'!$H$3:$J$15,3,FALSE),0)</f>
        <v>0</v>
      </c>
      <c r="AF131" s="30">
        <f>K131*LookUps!$G$18</f>
        <v>6510543750</v>
      </c>
      <c r="AG131" s="28">
        <f>V131*LookUps!$G$8</f>
        <v>7808530054.3624258</v>
      </c>
      <c r="AH131" s="28">
        <f>W131*LookUps!$G$9</f>
        <v>41965520718.025917</v>
      </c>
      <c r="AI131" s="28">
        <f>Q131*LookUps!$G$3</f>
        <v>0</v>
      </c>
      <c r="AJ131" s="28">
        <f>R131*LookUps!$G$4</f>
        <v>0</v>
      </c>
      <c r="AK131" s="28">
        <f>S131*LookUps!$G$5*(32150.7/16)</f>
        <v>0</v>
      </c>
      <c r="AL131" s="60">
        <f>T131*1000000*LookUps!$G$6</f>
        <v>0</v>
      </c>
      <c r="AM131" s="60">
        <f>U131*LookUps!$J$7</f>
        <v>21154999846.5</v>
      </c>
      <c r="AN131" s="83">
        <f>X131*LookUps!$G$10</f>
        <v>0</v>
      </c>
      <c r="AO131" s="52">
        <f>Y131*LookUps!$G$11</f>
        <v>0</v>
      </c>
      <c r="AP131" s="30">
        <f>Z131*LookUps!$G$12*2009</f>
        <v>0</v>
      </c>
      <c r="AQ131" s="30">
        <f>AA131*LookUps!$G$13</f>
        <v>0</v>
      </c>
      <c r="AR131" s="30">
        <f>AB131*LookUps!$G$14</f>
        <v>0</v>
      </c>
      <c r="AS131" s="30">
        <f>AC131*LookUps!$G$15*32150.7</f>
        <v>0</v>
      </c>
      <c r="AT131" s="30">
        <f>AD131*LookUps!$G$16*1000</f>
        <v>0</v>
      </c>
      <c r="AU131" s="30">
        <f>AE131*LookUps!$G$17</f>
        <v>0</v>
      </c>
      <c r="AV131" s="89">
        <f t="shared" si="14"/>
        <v>7.7439594368888337E-2</v>
      </c>
      <c r="AW131" s="90">
        <f t="shared" si="15"/>
        <v>4.3678507898371509E-3</v>
      </c>
      <c r="AX131" s="89">
        <f t="shared" si="16"/>
        <v>7.307174357905119E-2</v>
      </c>
    </row>
    <row r="132" spans="2:50" x14ac:dyDescent="0.25">
      <c r="B132" s="56" t="s">
        <v>755</v>
      </c>
      <c r="C132" t="s">
        <v>675</v>
      </c>
      <c r="D132" t="s">
        <v>172</v>
      </c>
      <c r="E132" t="e" vm="507">
        <v>#VALUE!</v>
      </c>
      <c r="F132" s="56">
        <f t="shared" ref="F132:F163" si="20">VLOOKUP(B132,GeoPol1,2,FALSE)</f>
        <v>1</v>
      </c>
      <c r="G132" t="str" cm="1">
        <f t="array" ref="G132">_FV(E132,"Abbreviation")</f>
        <v>MP</v>
      </c>
      <c r="H132" s="27" cm="1" vm="508">
        <f t="array" ref="H132">_FV(E132,"Population")</f>
        <v>57216</v>
      </c>
      <c r="I132" s="27">
        <f>VLOOKUP(D132,Pop_Land!$B$2:$K$237,2,FALSE)</f>
        <v>57559</v>
      </c>
      <c r="J132" s="82" cm="1">
        <f t="array" ref="J132">IFERROR(_FV(E132,"Gross tertiary education enrollment (%)",TRUE),0.25)</f>
        <v>0.25</v>
      </c>
      <c r="K132" s="50">
        <f t="shared" si="13"/>
        <v>14389.75</v>
      </c>
      <c r="L132" s="48">
        <f>VLOOKUP(D132,Pop_Land!$B$2:$K$237,7,FALSE)</f>
        <v>177.60617760617762</v>
      </c>
      <c r="M132" s="30" cm="1" vm="509">
        <f t="array" ref="M132">_FV(E132,"GDP")</f>
        <v>1323000000</v>
      </c>
      <c r="N132" s="30">
        <f>IFERROR(VLOOKUP(D132,WorldBankGDP!$A$5:$G$271,7,FALSE),0)</f>
        <v>0</v>
      </c>
      <c r="O132" s="93" vm="509">
        <f>M132</f>
        <v>1323000000</v>
      </c>
      <c r="P132" s="28">
        <f t="shared" ref="P132:P163" si="21">IFERROR(VLOOKUP(D132,Debt_BIS_WP,4,FALSE),0)</f>
        <v>0</v>
      </c>
      <c r="Q132" s="44">
        <f>IFERROR(VLOOKUP(D132,'coal-proved-reserves'!$A$1:$D$88,4,FALSE),0)</f>
        <v>0</v>
      </c>
      <c r="R132" s="44">
        <f>IFERROR(VLOOKUP(D132,Oil!$B$3:$D$51,3,FALSE),0)</f>
        <v>0</v>
      </c>
      <c r="S132" s="50">
        <f>IFERROR(VLOOKUP(D132,Uranium!$B$2:$C$18,2,FALSE),0)</f>
        <v>0</v>
      </c>
      <c r="T132" s="57">
        <f>IFERROR(VLOOKUP(D132,'Nat Gas'!$C$2:$F$101,3,FALSE),0)</f>
        <v>0</v>
      </c>
      <c r="U132" s="27">
        <f>IFERROR(VLOOKUP(D132,Gold!$B$3:$J$126,6,FALSE),0)</f>
        <v>0</v>
      </c>
      <c r="V132" s="44">
        <f>IFERROR(VLOOKUP(D132,AgriLand!$D$2:$F$195,3,FALSE),0)</f>
        <v>0</v>
      </c>
      <c r="W132" s="48">
        <f t="shared" ref="W132:W163" si="22">640*(L132-(V132/640))</f>
        <v>113667.95366795368</v>
      </c>
      <c r="X132" s="56">
        <f>IFERROR(VLOOKUP(D132,'Rare Earth'!$C$21:$D$29,2,FALSE),0)</f>
        <v>0</v>
      </c>
      <c r="Y132" s="56">
        <f>IFERROR(VLOOKUP(D132,'Rare Earth'!$H$21:$I$33,2,FALSE),0)</f>
        <v>0</v>
      </c>
      <c r="Z132" s="56">
        <f>IFERROR(VLOOKUP(D132,'Rare Earth'!$C$34:$E$47,3,FALSE),0)</f>
        <v>0</v>
      </c>
      <c r="AA132" s="56">
        <f>IFERROR(VLOOKUP(D132,'Rare Earth'!$C$3:$D$15,2,FALSE),0)</f>
        <v>0</v>
      </c>
      <c r="AB132" s="56">
        <f>IFERROR(VLOOKUP(D132,'Iron Ore'!$H$2:$L$17,4,FALSE),0)</f>
        <v>0</v>
      </c>
      <c r="AC132" s="56">
        <f>IFERROR(VLOOKUP(D132,Silver!$B$1:$C$12,2,FALSE),0)</f>
        <v>0</v>
      </c>
      <c r="AD132" s="56">
        <f>IFERROR(VLOOKUP(D132,'Rare Earth'!$C$50:$E$63,3,FALSE),0)</f>
        <v>0</v>
      </c>
      <c r="AE132" s="56">
        <f>IFERROR(VLOOKUP(D132,'Rare Earth'!$H$3:$J$15,3,FALSE),0)</f>
        <v>0</v>
      </c>
      <c r="AF132" s="30">
        <f>K132*LookUps!$G$18</f>
        <v>179871875</v>
      </c>
      <c r="AG132" s="28">
        <f>V132*LookUps!$G$8</f>
        <v>0</v>
      </c>
      <c r="AH132" s="28">
        <f>W132*LookUps!$G$9</f>
        <v>1534517374.5173748</v>
      </c>
      <c r="AI132" s="28">
        <f>Q132*LookUps!$G$3</f>
        <v>0</v>
      </c>
      <c r="AJ132" s="28">
        <f>R132*LookUps!$G$4</f>
        <v>0</v>
      </c>
      <c r="AK132" s="28">
        <f>S132*LookUps!$G$5*(32150.7/16)</f>
        <v>0</v>
      </c>
      <c r="AL132" s="60">
        <f>T132*1000000*LookUps!$G$6</f>
        <v>0</v>
      </c>
      <c r="AM132" s="60">
        <f>U132*LookUps!$J$7</f>
        <v>0</v>
      </c>
      <c r="AN132" s="83">
        <f>X132*LookUps!$G$10</f>
        <v>0</v>
      </c>
      <c r="AO132" s="52">
        <f>Y132*LookUps!$G$11</f>
        <v>0</v>
      </c>
      <c r="AP132" s="30">
        <f>Z132*LookUps!$G$12*2009</f>
        <v>0</v>
      </c>
      <c r="AQ132" s="30">
        <f>AA132*LookUps!$G$13</f>
        <v>0</v>
      </c>
      <c r="AR132" s="30">
        <f>AB132*LookUps!$G$14</f>
        <v>0</v>
      </c>
      <c r="AS132" s="30">
        <f>AC132*LookUps!$G$15*32150.7</f>
        <v>0</v>
      </c>
      <c r="AT132" s="30">
        <f>AD132*LookUps!$G$16*1000</f>
        <v>0</v>
      </c>
      <c r="AU132" s="30">
        <f>AE132*LookUps!$G$17</f>
        <v>0</v>
      </c>
      <c r="AV132" s="89">
        <f t="shared" si="14"/>
        <v>1.7143892495173748E-3</v>
      </c>
      <c r="AW132" s="90">
        <f t="shared" si="15"/>
        <v>0</v>
      </c>
      <c r="AX132" s="89">
        <f t="shared" si="16"/>
        <v>1.7143892495173748E-3</v>
      </c>
    </row>
    <row r="133" spans="2:50" x14ac:dyDescent="0.25">
      <c r="B133" s="56" t="s">
        <v>756</v>
      </c>
      <c r="C133" t="s">
        <v>672</v>
      </c>
      <c r="D133" t="s">
        <v>32</v>
      </c>
      <c r="E133" t="e" vm="510">
        <v>#VALUE!</v>
      </c>
      <c r="F133" s="56">
        <f t="shared" si="20"/>
        <v>2</v>
      </c>
      <c r="G133" t="str" cm="1">
        <f t="array" ref="G133">_FV(E133,"Abbreviation")</f>
        <v>NO</v>
      </c>
      <c r="H133" s="27" cm="1" vm="511">
        <f t="array" ref="H133">_FV(E133,"Population")</f>
        <v>5347896</v>
      </c>
      <c r="I133" s="27">
        <f>VLOOKUP(D133,Pop_Land!$B$2:$K$237,2,FALSE)</f>
        <v>5421241</v>
      </c>
      <c r="J133" s="82" cm="1" vm="512">
        <f t="array" ref="J133">IFERROR(_FV(E133,"Gross tertiary education enrollment (%)",TRUE),0.25)</f>
        <v>0.81992350000000003</v>
      </c>
      <c r="K133" s="50">
        <f t="shared" ref="K133:K196" si="23">J133*I133</f>
        <v>4445002.8950634999</v>
      </c>
      <c r="L133" s="48">
        <f>VLOOKUP(D133,Pop_Land!$B$2:$K$237,7,FALSE)</f>
        <v>141030.11583011583</v>
      </c>
      <c r="M133" s="30" cm="1" vm="513">
        <f t="array" ref="M133">_FV(E133,"GDP")</f>
        <v>403336363636.36401</v>
      </c>
      <c r="N133" s="30">
        <f>IFERROR(VLOOKUP(D133,WorldBankGDP!$A$5:$G$271,7,FALSE),0)</f>
        <v>482437019790.45398</v>
      </c>
      <c r="O133" s="28">
        <f>IFERROR(VLOOKUP(D133,WorldBankGDP!$J$5:$O$200,6,FALSE),0)</f>
        <v>482437000000</v>
      </c>
      <c r="P133" s="28">
        <f t="shared" si="21"/>
        <v>1902000000000</v>
      </c>
      <c r="Q133" s="44">
        <f>IFERROR(VLOOKUP(D133,'coal-proved-reserves'!$A$1:$D$88,4,FALSE),0)</f>
        <v>0</v>
      </c>
      <c r="R133" s="44">
        <f>IFERROR(VLOOKUP(D133,Oil!$B$3:$D$51,3,FALSE),0)</f>
        <v>7703522130.4149456</v>
      </c>
      <c r="S133" s="50">
        <f>IFERROR(VLOOKUP(D133,Uranium!$B$2:$C$18,2,FALSE),0)</f>
        <v>0</v>
      </c>
      <c r="T133" s="57">
        <f>IFERROR(VLOOKUP(D133,'Nat Gas'!$C$2:$F$101,3,FALSE),0)</f>
        <v>72.358000000000004</v>
      </c>
      <c r="U133" s="27">
        <f>IFERROR(VLOOKUP(D133,Gold!$B$3:$J$126,6,FALSE),0)</f>
        <v>0</v>
      </c>
      <c r="V133" s="44">
        <f>IFERROR(VLOOKUP(D133,AgriLand!$D$2:$F$195,3,FALSE),0)</f>
        <v>2437192.9642492076</v>
      </c>
      <c r="W133" s="48">
        <f t="shared" si="22"/>
        <v>87822081.16702491</v>
      </c>
      <c r="X133" s="56">
        <f>IFERROR(VLOOKUP(D133,'Rare Earth'!$C$21:$D$29,2,FALSE),0)</f>
        <v>0</v>
      </c>
      <c r="Y133" s="56">
        <f>IFERROR(VLOOKUP(D133,'Rare Earth'!$H$21:$I$33,2,FALSE),0)</f>
        <v>0</v>
      </c>
      <c r="Z133" s="56">
        <f>IFERROR(VLOOKUP(D133,'Rare Earth'!$C$34:$E$47,3,FALSE),0)</f>
        <v>0</v>
      </c>
      <c r="AA133" s="56">
        <f>IFERROR(VLOOKUP(D133,'Rare Earth'!$C$3:$D$15,2,FALSE),0)</f>
        <v>0</v>
      </c>
      <c r="AB133" s="56">
        <f>IFERROR(VLOOKUP(D133,'Iron Ore'!$H$2:$L$17,4,FALSE),0)</f>
        <v>0</v>
      </c>
      <c r="AC133" s="56">
        <f>IFERROR(VLOOKUP(D133,Silver!$B$1:$C$12,2,FALSE),0)</f>
        <v>0</v>
      </c>
      <c r="AD133" s="56">
        <f>IFERROR(VLOOKUP(D133,'Rare Earth'!$C$50:$E$63,3,FALSE),0)</f>
        <v>37000000</v>
      </c>
      <c r="AE133" s="56">
        <f>IFERROR(VLOOKUP(D133,'Rare Earth'!$H$3:$J$15,3,FALSE),0)</f>
        <v>0</v>
      </c>
      <c r="AF133" s="30">
        <f>K133*LookUps!$G$18</f>
        <v>55562536188.293747</v>
      </c>
      <c r="AG133" s="28">
        <f>V133*LookUps!$G$8</f>
        <v>6092982410.6230192</v>
      </c>
      <c r="AH133" s="28">
        <f>W133*LookUps!$G$9</f>
        <v>1185598095754.8362</v>
      </c>
      <c r="AI133" s="28">
        <f>Q133*LookUps!$G$3</f>
        <v>0</v>
      </c>
      <c r="AJ133" s="28">
        <f>R133*LookUps!$G$4</f>
        <v>770352213041.49451</v>
      </c>
      <c r="AK133" s="28">
        <f>S133*LookUps!$G$5*(32150.7/16)</f>
        <v>0</v>
      </c>
      <c r="AL133" s="60">
        <f>T133*1000000*LookUps!$G$6</f>
        <v>868296000000</v>
      </c>
      <c r="AM133" s="60">
        <f>U133*LookUps!$J$7</f>
        <v>0</v>
      </c>
      <c r="AN133" s="83">
        <f>X133*LookUps!$G$10</f>
        <v>0</v>
      </c>
      <c r="AO133" s="52">
        <f>Y133*LookUps!$G$11</f>
        <v>0</v>
      </c>
      <c r="AP133" s="30">
        <f>Z133*LookUps!$G$12*2009</f>
        <v>0</v>
      </c>
      <c r="AQ133" s="30">
        <f>AA133*LookUps!$G$13</f>
        <v>0</v>
      </c>
      <c r="AR133" s="30">
        <f>AB133*LookUps!$G$14</f>
        <v>0</v>
      </c>
      <c r="AS133" s="30">
        <f>AC133*LookUps!$G$15*32150.7</f>
        <v>0</v>
      </c>
      <c r="AT133" s="30">
        <f>AD133*LookUps!$G$16*1000</f>
        <v>555000000000</v>
      </c>
      <c r="AU133" s="30">
        <f>AE133*LookUps!$G$17</f>
        <v>0</v>
      </c>
      <c r="AV133" s="89">
        <f t="shared" ref="AV133:AV196" si="24">SUM(AF133:AU133)/1000000000000</f>
        <v>3.4409018273952476</v>
      </c>
      <c r="AW133" s="90">
        <f t="shared" ref="AW133:AW196" si="25">P133/1000000000000</f>
        <v>1.9019999999999999</v>
      </c>
      <c r="AX133" s="89">
        <f t="shared" ref="AX133:AX196" si="26">AV133-AW133</f>
        <v>1.5389018273952477</v>
      </c>
    </row>
    <row r="134" spans="2:50" x14ac:dyDescent="0.25">
      <c r="B134" s="56" t="s">
        <v>670</v>
      </c>
      <c r="C134" t="s">
        <v>670</v>
      </c>
      <c r="D134" t="s">
        <v>73</v>
      </c>
      <c r="E134" t="e" vm="514">
        <v>#VALUE!</v>
      </c>
      <c r="F134" s="56">
        <f t="shared" si="20"/>
        <v>3</v>
      </c>
      <c r="G134" t="str" cm="1">
        <f t="array" ref="G134">_FV(E134,"Abbreviation")</f>
        <v>OM</v>
      </c>
      <c r="H134" s="27" cm="1" vm="515">
        <f t="array" ref="H134">_FV(E134,"Population")</f>
        <v>5266535</v>
      </c>
      <c r="I134" s="27">
        <f>VLOOKUP(D134,Pop_Land!$B$2:$K$237,2,FALSE)</f>
        <v>5106626</v>
      </c>
      <c r="J134" s="82" cm="1" vm="516">
        <f t="array" ref="J134">IFERROR(_FV(E134,"Gross tertiary education enrollment (%)",TRUE),0.25)</f>
        <v>0.38036209999999998</v>
      </c>
      <c r="K134" s="50">
        <f t="shared" si="23"/>
        <v>1942366.9892745998</v>
      </c>
      <c r="L134" s="48">
        <f>VLOOKUP(D134,Pop_Land!$B$2:$K$237,7,FALSE)</f>
        <v>119498.06949806951</v>
      </c>
      <c r="M134" s="30" cm="1" vm="517">
        <f t="array" ref="M134">_FV(E134,"GDP")</f>
        <v>76983094928.4785</v>
      </c>
      <c r="N134" s="30">
        <f>IFERROR(VLOOKUP(D134,WorldBankGDP!$A$5:$G$271,7,FALSE),0)</f>
        <v>85868626527.958405</v>
      </c>
      <c r="O134" s="28">
        <f>IFERROR(VLOOKUP(D134,WorldBankGDP!$J$5:$O$200,6,FALSE),0)</f>
        <v>83656000000</v>
      </c>
      <c r="P134" s="28">
        <f t="shared" si="21"/>
        <v>38395318595.578659</v>
      </c>
      <c r="Q134" s="44">
        <f>IFERROR(VLOOKUP(D134,'coal-proved-reserves'!$A$1:$D$88,4,FALSE),0)</f>
        <v>0</v>
      </c>
      <c r="R134" s="44">
        <f>IFERROR(VLOOKUP(D134,Oil!$B$3:$D$51,3,FALSE),0)</f>
        <v>5238239928.3227863</v>
      </c>
      <c r="S134" s="50">
        <f>IFERROR(VLOOKUP(D134,Uranium!$B$2:$C$18,2,FALSE),0)</f>
        <v>0</v>
      </c>
      <c r="T134" s="57">
        <f>IFERROR(VLOOKUP(D134,'Nat Gas'!$C$2:$F$101,3,FALSE),0)</f>
        <v>24.91</v>
      </c>
      <c r="U134" s="27">
        <f>IFERROR(VLOOKUP(D134,Gold!$B$3:$J$126,6,FALSE),0)</f>
        <v>0.02</v>
      </c>
      <c r="V134" s="44">
        <f>IFERROR(VLOOKUP(D134,AgriLand!$D$2:$F$195,3,FALSE),0)</f>
        <v>3604995.6996863284</v>
      </c>
      <c r="W134" s="48">
        <f t="shared" si="22"/>
        <v>72873768.779078156</v>
      </c>
      <c r="X134" s="56">
        <f>IFERROR(VLOOKUP(D134,'Rare Earth'!$C$21:$D$29,2,FALSE),0)</f>
        <v>0</v>
      </c>
      <c r="Y134" s="56">
        <f>IFERROR(VLOOKUP(D134,'Rare Earth'!$H$21:$I$33,2,FALSE),0)</f>
        <v>0</v>
      </c>
      <c r="Z134" s="56">
        <f>IFERROR(VLOOKUP(D134,'Rare Earth'!$C$34:$E$47,3,FALSE),0)</f>
        <v>0</v>
      </c>
      <c r="AA134" s="56">
        <f>IFERROR(VLOOKUP(D134,'Rare Earth'!$C$3:$D$15,2,FALSE),0)</f>
        <v>0</v>
      </c>
      <c r="AB134" s="56">
        <f>IFERROR(VLOOKUP(D134,'Iron Ore'!$H$2:$L$17,4,FALSE),0)</f>
        <v>0</v>
      </c>
      <c r="AC134" s="56">
        <f>IFERROR(VLOOKUP(D134,Silver!$B$1:$C$12,2,FALSE),0)</f>
        <v>0</v>
      </c>
      <c r="AD134" s="56">
        <f>IFERROR(VLOOKUP(D134,'Rare Earth'!$C$50:$E$63,3,FALSE),0)</f>
        <v>0</v>
      </c>
      <c r="AE134" s="56">
        <f>IFERROR(VLOOKUP(D134,'Rare Earth'!$H$3:$J$15,3,FALSE),0)</f>
        <v>0</v>
      </c>
      <c r="AF134" s="30">
        <f>K134*LookUps!$G$18</f>
        <v>24279587365.932499</v>
      </c>
      <c r="AG134" s="28">
        <f>V134*LookUps!$G$8</f>
        <v>9012489249.2158203</v>
      </c>
      <c r="AH134" s="28">
        <f>W134*LookUps!$G$9</f>
        <v>983795878517.55505</v>
      </c>
      <c r="AI134" s="28">
        <f>Q134*LookUps!$G$3</f>
        <v>0</v>
      </c>
      <c r="AJ134" s="28">
        <f>R134*LookUps!$G$4</f>
        <v>523823992832.27863</v>
      </c>
      <c r="AK134" s="28">
        <f>S134*LookUps!$G$5*(32150.7/16)</f>
        <v>0</v>
      </c>
      <c r="AL134" s="60">
        <f>T134*1000000*LookUps!$G$6</f>
        <v>298920000000</v>
      </c>
      <c r="AM134" s="60">
        <f>U134*LookUps!$J$7</f>
        <v>61407837</v>
      </c>
      <c r="AN134" s="83">
        <f>X134*LookUps!$G$10</f>
        <v>0</v>
      </c>
      <c r="AO134" s="52">
        <f>Y134*LookUps!$G$11</f>
        <v>0</v>
      </c>
      <c r="AP134" s="30">
        <f>Z134*LookUps!$G$12*2009</f>
        <v>0</v>
      </c>
      <c r="AQ134" s="30">
        <f>AA134*LookUps!$G$13</f>
        <v>0</v>
      </c>
      <c r="AR134" s="30">
        <f>AB134*LookUps!$G$14</f>
        <v>0</v>
      </c>
      <c r="AS134" s="30">
        <f>AC134*LookUps!$G$15*32150.7</f>
        <v>0</v>
      </c>
      <c r="AT134" s="30">
        <f>AD134*LookUps!$G$16*1000</f>
        <v>0</v>
      </c>
      <c r="AU134" s="30">
        <f>AE134*LookUps!$G$17</f>
        <v>0</v>
      </c>
      <c r="AV134" s="89">
        <f t="shared" si="24"/>
        <v>1.8398933558019819</v>
      </c>
      <c r="AW134" s="90">
        <f t="shared" si="25"/>
        <v>3.8395318595578661E-2</v>
      </c>
      <c r="AX134" s="89">
        <f t="shared" si="26"/>
        <v>1.8014980372064031</v>
      </c>
    </row>
    <row r="135" spans="2:50" x14ac:dyDescent="0.25">
      <c r="B135" s="56" t="s">
        <v>754</v>
      </c>
      <c r="C135" t="s">
        <v>671</v>
      </c>
      <c r="D135" t="s">
        <v>44</v>
      </c>
      <c r="E135" t="e" vm="518">
        <v>#VALUE!</v>
      </c>
      <c r="F135" s="56">
        <f t="shared" si="20"/>
        <v>0</v>
      </c>
      <c r="G135" t="str" cm="1">
        <f t="array" ref="G135">_FV(E135,"Abbreviation")</f>
        <v>PK</v>
      </c>
      <c r="H135" s="27" cm="1" vm="519">
        <f t="array" ref="H135">_FV(E135,"Population")</f>
        <v>216565318</v>
      </c>
      <c r="I135" s="27">
        <f>VLOOKUP(D135,Pop_Land!$B$2:$K$237,2,FALSE)</f>
        <v>231141477</v>
      </c>
      <c r="J135" s="82" cm="1" vm="520">
        <f t="array" ref="J135">IFERROR(_FV(E135,"Gross tertiary education enrollment (%)",TRUE),0.25)</f>
        <v>8.9584200000000003E-2</v>
      </c>
      <c r="K135" s="50">
        <f t="shared" si="23"/>
        <v>20706624.303863402</v>
      </c>
      <c r="L135" s="48">
        <f>VLOOKUP(D135,Pop_Land!$B$2:$K$237,7,FALSE)</f>
        <v>297637.06563706568</v>
      </c>
      <c r="M135" s="30" cm="1" vm="521">
        <f t="array" ref="M135">_FV(E135,"GDP")</f>
        <v>304400000000</v>
      </c>
      <c r="N135" s="30">
        <f>IFERROR(VLOOKUP(D135,WorldBankGDP!$A$5:$G$271,7,FALSE),0)</f>
        <v>346343170486.07202</v>
      </c>
      <c r="O135" s="28">
        <f>IFERROR(VLOOKUP(D135,WorldBankGDP!$J$5:$O$200,6,FALSE),0)</f>
        <v>347743000000</v>
      </c>
      <c r="P135" s="28">
        <f t="shared" si="21"/>
        <v>271037760000</v>
      </c>
      <c r="Q135" s="44">
        <f>IFERROR(VLOOKUP(D135,'coal-proved-reserves'!$A$1:$D$88,4,FALSE),0)</f>
        <v>3064000000</v>
      </c>
      <c r="R135" s="44">
        <f>IFERROR(VLOOKUP(D135,Oil!$B$3:$D$51,3,FALSE),0)</f>
        <v>0</v>
      </c>
      <c r="S135" s="50">
        <f>IFERROR(VLOOKUP(D135,Uranium!$B$2:$C$18,2,FALSE),0)</f>
        <v>0</v>
      </c>
      <c r="T135" s="57">
        <f>IFERROR(VLOOKUP(D135,'Nat Gas'!$C$2:$F$101,3,FALSE),0)</f>
        <v>24.7</v>
      </c>
      <c r="U135" s="27">
        <f>IFERROR(VLOOKUP(D135,Gold!$B$3:$J$126,6,FALSE),0)</f>
        <v>64.650000000000006</v>
      </c>
      <c r="V135" s="44">
        <f>IFERROR(VLOOKUP(D135,AgriLand!$D$2:$F$195,3,FALSE),0)</f>
        <v>89699253.472581029</v>
      </c>
      <c r="W135" s="48">
        <f t="shared" si="22"/>
        <v>100788468.53514102</v>
      </c>
      <c r="X135" s="56">
        <f>IFERROR(VLOOKUP(D135,'Rare Earth'!$C$21:$D$29,2,FALSE),0)</f>
        <v>0</v>
      </c>
      <c r="Y135" s="56">
        <f>IFERROR(VLOOKUP(D135,'Rare Earth'!$H$21:$I$33,2,FALSE),0)</f>
        <v>0</v>
      </c>
      <c r="Z135" s="56">
        <f>IFERROR(VLOOKUP(D135,'Rare Earth'!$C$34:$E$47,3,FALSE),0)</f>
        <v>0</v>
      </c>
      <c r="AA135" s="56">
        <f>IFERROR(VLOOKUP(D135,'Rare Earth'!$C$3:$D$15,2,FALSE),0)</f>
        <v>0</v>
      </c>
      <c r="AB135" s="56">
        <f>IFERROR(VLOOKUP(D135,'Iron Ore'!$H$2:$L$17,4,FALSE),0)</f>
        <v>500000000</v>
      </c>
      <c r="AC135" s="56">
        <f>IFERROR(VLOOKUP(D135,Silver!$B$1:$C$12,2,FALSE),0)</f>
        <v>0</v>
      </c>
      <c r="AD135" s="56">
        <f>IFERROR(VLOOKUP(D135,'Rare Earth'!$C$50:$E$63,3,FALSE),0)</f>
        <v>0</v>
      </c>
      <c r="AE135" s="56">
        <f>IFERROR(VLOOKUP(D135,'Rare Earth'!$H$3:$J$15,3,FALSE),0)</f>
        <v>0</v>
      </c>
      <c r="AF135" s="30">
        <f>K135*LookUps!$G$18</f>
        <v>258832803798.29254</v>
      </c>
      <c r="AG135" s="28">
        <f>V135*LookUps!$G$8</f>
        <v>224248133681.45258</v>
      </c>
      <c r="AH135" s="28">
        <f>W135*LookUps!$G$9</f>
        <v>1360644325224.4038</v>
      </c>
      <c r="AI135" s="28">
        <f>Q135*LookUps!$G$3</f>
        <v>459600000000</v>
      </c>
      <c r="AJ135" s="28">
        <f>R135*LookUps!$G$4</f>
        <v>0</v>
      </c>
      <c r="AK135" s="28">
        <f>S135*LookUps!$G$5*(32150.7/16)</f>
        <v>0</v>
      </c>
      <c r="AL135" s="60">
        <f>T135*1000000*LookUps!$G$6</f>
        <v>296400000000</v>
      </c>
      <c r="AM135" s="60">
        <f>U135*LookUps!$J$7</f>
        <v>198500833102.50003</v>
      </c>
      <c r="AN135" s="83">
        <f>X135*LookUps!$G$10</f>
        <v>0</v>
      </c>
      <c r="AO135" s="52">
        <f>Y135*LookUps!$G$11</f>
        <v>0</v>
      </c>
      <c r="AP135" s="30">
        <f>Z135*LookUps!$G$12*2009</f>
        <v>0</v>
      </c>
      <c r="AQ135" s="30">
        <f>AA135*LookUps!$G$13</f>
        <v>0</v>
      </c>
      <c r="AR135" s="30">
        <f>AB135*LookUps!$G$14</f>
        <v>50000000000</v>
      </c>
      <c r="AS135" s="30">
        <f>AC135*LookUps!$G$15*32150.7</f>
        <v>0</v>
      </c>
      <c r="AT135" s="30">
        <f>AD135*LookUps!$G$16*1000</f>
        <v>0</v>
      </c>
      <c r="AU135" s="30">
        <f>AE135*LookUps!$G$17</f>
        <v>0</v>
      </c>
      <c r="AV135" s="89">
        <f t="shared" si="24"/>
        <v>2.8482260958066488</v>
      </c>
      <c r="AW135" s="90">
        <f t="shared" si="25"/>
        <v>0.27103776000000002</v>
      </c>
      <c r="AX135" s="89">
        <f t="shared" si="26"/>
        <v>2.5771883358066487</v>
      </c>
    </row>
    <row r="136" spans="2:50" x14ac:dyDescent="0.25">
      <c r="B136" s="56" t="s">
        <v>675</v>
      </c>
      <c r="C136" t="s">
        <v>675</v>
      </c>
      <c r="D136" t="s">
        <v>189</v>
      </c>
      <c r="E136" t="e" vm="522">
        <v>#VALUE!</v>
      </c>
      <c r="F136" s="56">
        <f t="shared" si="20"/>
        <v>5</v>
      </c>
      <c r="G136" t="str" cm="1">
        <f t="array" ref="G136">_FV(E136,"Abbreviation")</f>
        <v>PW</v>
      </c>
      <c r="H136" s="27" cm="1" vm="523">
        <f t="array" ref="H136">_FV(E136,"Population")</f>
        <v>18233</v>
      </c>
      <c r="I136" s="27">
        <f>VLOOKUP(D136,Pop_Land!$B$2:$K$237,2,FALSE)</f>
        <v>18094</v>
      </c>
      <c r="J136" s="82" cm="1" vm="524">
        <f t="array" ref="J136">IFERROR(_FV(E136,"Gross tertiary education enrollment (%)",TRUE),0.25)</f>
        <v>0.54689480000000001</v>
      </c>
      <c r="K136" s="50">
        <f t="shared" si="23"/>
        <v>9895.5145112000009</v>
      </c>
      <c r="L136" s="48">
        <f>VLOOKUP(D136,Pop_Land!$B$2:$K$237,7,FALSE)</f>
        <v>177.60617760617762</v>
      </c>
      <c r="M136" s="30" cm="1" vm="525">
        <f t="array" ref="M136">_FV(E136,"GDP")</f>
        <v>283994900</v>
      </c>
      <c r="N136" s="30">
        <f>IFERROR(VLOOKUP(D136,WorldBankGDP!$A$5:$G$271,7,FALSE),0)</f>
        <v>0</v>
      </c>
      <c r="O136" s="28">
        <f>IFERROR(VLOOKUP(D136,WorldBankGDP!$J$5:$O$200,6,FALSE),0)</f>
        <v>215000000</v>
      </c>
      <c r="P136" s="28">
        <f t="shared" si="21"/>
        <v>0</v>
      </c>
      <c r="Q136" s="44">
        <f>IFERROR(VLOOKUP(D136,'coal-proved-reserves'!$A$1:$D$88,4,FALSE),0)</f>
        <v>0</v>
      </c>
      <c r="R136" s="44">
        <f>IFERROR(VLOOKUP(D136,Oil!$B$3:$D$51,3,FALSE),0)</f>
        <v>0</v>
      </c>
      <c r="S136" s="50">
        <f>IFERROR(VLOOKUP(D136,Uranium!$B$2:$C$18,2,FALSE),0)</f>
        <v>0</v>
      </c>
      <c r="T136" s="57">
        <f>IFERROR(VLOOKUP(D136,'Nat Gas'!$C$2:$F$101,3,FALSE),0)</f>
        <v>0</v>
      </c>
      <c r="U136" s="27">
        <f>IFERROR(VLOOKUP(D136,Gold!$B$3:$J$126,6,FALSE),0)</f>
        <v>0</v>
      </c>
      <c r="V136" s="44">
        <f>IFERROR(VLOOKUP(D136,AgriLand!$D$2:$F$195,3,FALSE),0)</f>
        <v>10625.531403088109</v>
      </c>
      <c r="W136" s="48">
        <f t="shared" si="22"/>
        <v>103042.42226486557</v>
      </c>
      <c r="X136" s="56">
        <f>IFERROR(VLOOKUP(D136,'Rare Earth'!$C$21:$D$29,2,FALSE),0)</f>
        <v>0</v>
      </c>
      <c r="Y136" s="56">
        <f>IFERROR(VLOOKUP(D136,'Rare Earth'!$H$21:$I$33,2,FALSE),0)</f>
        <v>0</v>
      </c>
      <c r="Z136" s="56">
        <f>IFERROR(VLOOKUP(D136,'Rare Earth'!$C$34:$E$47,3,FALSE),0)</f>
        <v>0</v>
      </c>
      <c r="AA136" s="56">
        <f>IFERROR(VLOOKUP(D136,'Rare Earth'!$C$3:$D$15,2,FALSE),0)</f>
        <v>0</v>
      </c>
      <c r="AB136" s="56">
        <f>IFERROR(VLOOKUP(D136,'Iron Ore'!$H$2:$L$17,4,FALSE),0)</f>
        <v>0</v>
      </c>
      <c r="AC136" s="56">
        <f>IFERROR(VLOOKUP(D136,Silver!$B$1:$C$12,2,FALSE),0)</f>
        <v>0</v>
      </c>
      <c r="AD136" s="56">
        <f>IFERROR(VLOOKUP(D136,'Rare Earth'!$C$50:$E$63,3,FALSE),0)</f>
        <v>0</v>
      </c>
      <c r="AE136" s="56">
        <f>IFERROR(VLOOKUP(D136,'Rare Earth'!$H$3:$J$15,3,FALSE),0)</f>
        <v>0</v>
      </c>
      <c r="AF136" s="30">
        <f>K136*LookUps!$G$18</f>
        <v>123693931.39000002</v>
      </c>
      <c r="AG136" s="28">
        <f>V136*LookUps!$G$8</f>
        <v>26563828.507720273</v>
      </c>
      <c r="AH136" s="28">
        <f>W136*LookUps!$G$9</f>
        <v>1391072700.5756853</v>
      </c>
      <c r="AI136" s="28">
        <f>Q136*LookUps!$G$3</f>
        <v>0</v>
      </c>
      <c r="AJ136" s="28">
        <f>R136*LookUps!$G$4</f>
        <v>0</v>
      </c>
      <c r="AK136" s="28">
        <f>S136*LookUps!$G$5*(32150.7/16)</f>
        <v>0</v>
      </c>
      <c r="AL136" s="60">
        <f>T136*1000000*LookUps!$G$6</f>
        <v>0</v>
      </c>
      <c r="AM136" s="60">
        <f>U136*LookUps!$J$7</f>
        <v>0</v>
      </c>
      <c r="AN136" s="83">
        <f>X136*LookUps!$G$10</f>
        <v>0</v>
      </c>
      <c r="AO136" s="52">
        <f>Y136*LookUps!$G$11</f>
        <v>0</v>
      </c>
      <c r="AP136" s="30">
        <f>Z136*LookUps!$G$12*2009</f>
        <v>0</v>
      </c>
      <c r="AQ136" s="30">
        <f>AA136*LookUps!$G$13</f>
        <v>0</v>
      </c>
      <c r="AR136" s="30">
        <f>AB136*LookUps!$G$14</f>
        <v>0</v>
      </c>
      <c r="AS136" s="30">
        <f>AC136*LookUps!$G$15*32150.7</f>
        <v>0</v>
      </c>
      <c r="AT136" s="30">
        <f>AD136*LookUps!$G$16*1000</f>
        <v>0</v>
      </c>
      <c r="AU136" s="30">
        <f>AE136*LookUps!$G$17</f>
        <v>0</v>
      </c>
      <c r="AV136" s="89">
        <f t="shared" si="24"/>
        <v>1.5413304604734055E-3</v>
      </c>
      <c r="AW136" s="90">
        <f t="shared" si="25"/>
        <v>0</v>
      </c>
      <c r="AX136" s="89">
        <f t="shared" si="26"/>
        <v>1.5413304604734055E-3</v>
      </c>
    </row>
    <row r="137" spans="2:50" x14ac:dyDescent="0.25">
      <c r="B137" s="56" t="s">
        <v>757</v>
      </c>
      <c r="C137" t="s">
        <v>939</v>
      </c>
      <c r="D137" t="s">
        <v>76</v>
      </c>
      <c r="E137" t="e" vm="526">
        <v>#VALUE!</v>
      </c>
      <c r="F137" s="56">
        <f t="shared" si="20"/>
        <v>4</v>
      </c>
      <c r="G137" t="str" cm="1">
        <f t="array" ref="G137">_FV(E137,"Abbreviation")</f>
        <v>PA</v>
      </c>
      <c r="H137" s="27" cm="1" vm="527">
        <f t="array" ref="H137">_FV(E137,"Population")</f>
        <v>4246439</v>
      </c>
      <c r="I137" s="27">
        <f>VLOOKUP(D137,Pop_Land!$B$2:$K$237,2,FALSE)</f>
        <v>4314767</v>
      </c>
      <c r="J137" s="82" cm="1" vm="528">
        <f t="array" ref="J137">IFERROR(_FV(E137,"Gross tertiary education enrollment (%)",TRUE),0.25)</f>
        <v>0.47799360000000002</v>
      </c>
      <c r="K137" s="50">
        <f t="shared" si="23"/>
        <v>2062431.0114912002</v>
      </c>
      <c r="L137" s="48">
        <f>VLOOKUP(D137,Pop_Land!$B$2:$K$237,7,FALSE)</f>
        <v>28702.702702702703</v>
      </c>
      <c r="M137" s="30" cm="1" vm="529">
        <f t="array" ref="M137">_FV(E137,"GDP")</f>
        <v>66800800000</v>
      </c>
      <c r="N137" s="30">
        <f>IFERROR(VLOOKUP(D137,WorldBankGDP!$A$5:$G$271,7,FALSE),0)</f>
        <v>63605065800</v>
      </c>
      <c r="O137" s="28">
        <f>IFERROR(VLOOKUP(D137,WorldBankGDP!$J$5:$O$200,6,FALSE),0)</f>
        <v>63605000000</v>
      </c>
      <c r="P137" s="28">
        <f t="shared" si="21"/>
        <v>27691603632</v>
      </c>
      <c r="Q137" s="44">
        <f>IFERROR(VLOOKUP(D137,'coal-proved-reserves'!$A$1:$D$88,4,FALSE),0)</f>
        <v>0</v>
      </c>
      <c r="R137" s="44">
        <f>IFERROR(VLOOKUP(D137,Oil!$B$3:$D$51,3,FALSE),0)</f>
        <v>0</v>
      </c>
      <c r="S137" s="50">
        <f>IFERROR(VLOOKUP(D137,Uranium!$B$2:$C$18,2,FALSE),0)</f>
        <v>0</v>
      </c>
      <c r="T137" s="57">
        <f>IFERROR(VLOOKUP(D137,'Nat Gas'!$C$2:$F$101,3,FALSE),0)</f>
        <v>0</v>
      </c>
      <c r="U137" s="27">
        <f>IFERROR(VLOOKUP(D137,Gold!$B$3:$J$126,6,FALSE),0)</f>
        <v>0</v>
      </c>
      <c r="V137" s="44">
        <f>IFERROR(VLOOKUP(D137,AgriLand!$D$2:$F$195,3,FALSE),0)</f>
        <v>5582110.5673432648</v>
      </c>
      <c r="W137" s="48">
        <f t="shared" si="22"/>
        <v>12787619.162386466</v>
      </c>
      <c r="X137" s="56">
        <f>IFERROR(VLOOKUP(D137,'Rare Earth'!$C$21:$D$29,2,FALSE),0)</f>
        <v>0</v>
      </c>
      <c r="Y137" s="56">
        <f>IFERROR(VLOOKUP(D137,'Rare Earth'!$H$21:$I$33,2,FALSE),0)</f>
        <v>0</v>
      </c>
      <c r="Z137" s="56">
        <f>IFERROR(VLOOKUP(D137,'Rare Earth'!$C$34:$E$47,3,FALSE),0)</f>
        <v>0</v>
      </c>
      <c r="AA137" s="56">
        <f>IFERROR(VLOOKUP(D137,'Rare Earth'!$C$3:$D$15,2,FALSE),0)</f>
        <v>0</v>
      </c>
      <c r="AB137" s="56">
        <f>IFERROR(VLOOKUP(D137,'Iron Ore'!$H$2:$L$17,4,FALSE),0)</f>
        <v>0</v>
      </c>
      <c r="AC137" s="56">
        <f>IFERROR(VLOOKUP(D137,Silver!$B$1:$C$12,2,FALSE),0)</f>
        <v>0</v>
      </c>
      <c r="AD137" s="56">
        <f>IFERROR(VLOOKUP(D137,'Rare Earth'!$C$50:$E$63,3,FALSE),0)</f>
        <v>0</v>
      </c>
      <c r="AE137" s="56">
        <f>IFERROR(VLOOKUP(D137,'Rare Earth'!$H$3:$J$15,3,FALSE),0)</f>
        <v>0</v>
      </c>
      <c r="AF137" s="30">
        <f>K137*LookUps!$G$18</f>
        <v>25780387643.640003</v>
      </c>
      <c r="AG137" s="28">
        <f>V137*LookUps!$G$8</f>
        <v>13955276418.358162</v>
      </c>
      <c r="AH137" s="28">
        <f>W137*LookUps!$G$9</f>
        <v>172632858692.21729</v>
      </c>
      <c r="AI137" s="28">
        <f>Q137*LookUps!$G$3</f>
        <v>0</v>
      </c>
      <c r="AJ137" s="28">
        <f>R137*LookUps!$G$4</f>
        <v>0</v>
      </c>
      <c r="AK137" s="28">
        <f>S137*LookUps!$G$5*(32150.7/16)</f>
        <v>0</v>
      </c>
      <c r="AL137" s="60">
        <f>T137*1000000*LookUps!$G$6</f>
        <v>0</v>
      </c>
      <c r="AM137" s="60">
        <f>U137*LookUps!$J$7</f>
        <v>0</v>
      </c>
      <c r="AN137" s="83">
        <f>X137*LookUps!$G$10</f>
        <v>0</v>
      </c>
      <c r="AO137" s="52">
        <f>Y137*LookUps!$G$11</f>
        <v>0</v>
      </c>
      <c r="AP137" s="30">
        <f>Z137*LookUps!$G$12*2009</f>
        <v>0</v>
      </c>
      <c r="AQ137" s="30">
        <f>AA137*LookUps!$G$13</f>
        <v>0</v>
      </c>
      <c r="AR137" s="30">
        <f>AB137*LookUps!$G$14</f>
        <v>0</v>
      </c>
      <c r="AS137" s="30">
        <f>AC137*LookUps!$G$15*32150.7</f>
        <v>0</v>
      </c>
      <c r="AT137" s="30">
        <f>AD137*LookUps!$G$16*1000</f>
        <v>0</v>
      </c>
      <c r="AU137" s="30">
        <f>AE137*LookUps!$G$17</f>
        <v>0</v>
      </c>
      <c r="AV137" s="89">
        <f t="shared" si="24"/>
        <v>0.21236852275421544</v>
      </c>
      <c r="AW137" s="90">
        <f t="shared" si="25"/>
        <v>2.7691603632E-2</v>
      </c>
      <c r="AX137" s="89">
        <f t="shared" si="26"/>
        <v>0.18467691912221545</v>
      </c>
    </row>
    <row r="138" spans="2:50" x14ac:dyDescent="0.25">
      <c r="B138" s="56" t="s">
        <v>675</v>
      </c>
      <c r="C138" t="s">
        <v>675</v>
      </c>
      <c r="D138" t="s">
        <v>114</v>
      </c>
      <c r="E138" t="e" vm="530">
        <v>#VALUE!</v>
      </c>
      <c r="F138" s="56">
        <f t="shared" si="20"/>
        <v>5</v>
      </c>
      <c r="G138" t="str" cm="1">
        <f t="array" ref="G138">_FV(E138,"Abbreviation")</f>
        <v>PG</v>
      </c>
      <c r="H138" s="27" cm="1" vm="531">
        <f t="array" ref="H138">_FV(E138,"Population")</f>
        <v>8776109</v>
      </c>
      <c r="I138" s="27">
        <f>VLOOKUP(D138,Pop_Land!$B$2:$K$237,2,FALSE)</f>
        <v>8947024</v>
      </c>
      <c r="J138" s="82" cm="1" vm="532">
        <f t="array" ref="J138">IFERROR(_FV(E138,"Gross tertiary education enrollment (%)",TRUE),0.25)</f>
        <v>1.7782199999999998E-2</v>
      </c>
      <c r="K138" s="50">
        <f t="shared" si="23"/>
        <v>159097.7701728</v>
      </c>
      <c r="L138" s="48">
        <f>VLOOKUP(D138,Pop_Land!$B$2:$K$237,7,FALSE)</f>
        <v>174849.42084942086</v>
      </c>
      <c r="M138" s="30" cm="1" vm="533">
        <f t="array" ref="M138">_FV(E138,"GDP")</f>
        <v>24969611434.768398</v>
      </c>
      <c r="N138" s="30">
        <f>IFERROR(VLOOKUP(D138,WorldBankGDP!$A$5:$G$271,7,FALSE),0)</f>
        <v>26594277245.782001</v>
      </c>
      <c r="O138" s="28">
        <f>IFERROR(VLOOKUP(D138,WorldBankGDP!$J$5:$O$200,6,FALSE),0)</f>
        <v>26937000000</v>
      </c>
      <c r="P138" s="28">
        <f t="shared" si="21"/>
        <v>10434800618.589714</v>
      </c>
      <c r="Q138" s="44">
        <f>IFERROR(VLOOKUP(D138,'coal-proved-reserves'!$A$1:$D$88,4,FALSE),0)</f>
        <v>0</v>
      </c>
      <c r="R138" s="44">
        <f>IFERROR(VLOOKUP(D138,Oil!$B$3:$D$51,3,FALSE),0)</f>
        <v>0</v>
      </c>
      <c r="S138" s="50">
        <f>IFERROR(VLOOKUP(D138,Uranium!$B$2:$C$18,2,FALSE),0)</f>
        <v>0</v>
      </c>
      <c r="T138" s="57">
        <f>IFERROR(VLOOKUP(D138,'Nat Gas'!$C$2:$F$101,3,FALSE),0)</f>
        <v>5.4669999999999996</v>
      </c>
      <c r="U138" s="27">
        <f>IFERROR(VLOOKUP(D138,Gold!$B$3:$J$126,6,FALSE),0)</f>
        <v>1.96</v>
      </c>
      <c r="V138" s="44">
        <f>IFERROR(VLOOKUP(D138,AgriLand!$D$2:$F$195,3,FALSE),0)</f>
        <v>2940554.0394592676</v>
      </c>
      <c r="W138" s="48">
        <f t="shared" si="22"/>
        <v>108963075.30417009</v>
      </c>
      <c r="X138" s="56">
        <f>IFERROR(VLOOKUP(D138,'Rare Earth'!$C$21:$D$29,2,FALSE),0)</f>
        <v>0</v>
      </c>
      <c r="Y138" s="56">
        <f>IFERROR(VLOOKUP(D138,'Rare Earth'!$H$21:$I$33,2,FALSE),0)</f>
        <v>51000</v>
      </c>
      <c r="Z138" s="56">
        <f>IFERROR(VLOOKUP(D138,'Rare Earth'!$C$34:$E$47,3,FALSE),0)</f>
        <v>0</v>
      </c>
      <c r="AA138" s="56">
        <f>IFERROR(VLOOKUP(D138,'Rare Earth'!$C$3:$D$15,2,FALSE),0)</f>
        <v>0</v>
      </c>
      <c r="AB138" s="56">
        <f>IFERROR(VLOOKUP(D138,'Iron Ore'!$H$2:$L$17,4,FALSE),0)</f>
        <v>0</v>
      </c>
      <c r="AC138" s="56">
        <f>IFERROR(VLOOKUP(D138,Silver!$B$1:$C$12,2,FALSE),0)</f>
        <v>0</v>
      </c>
      <c r="AD138" s="56">
        <f>IFERROR(VLOOKUP(D138,'Rare Earth'!$C$50:$E$63,3,FALSE),0)</f>
        <v>0</v>
      </c>
      <c r="AE138" s="56">
        <f>IFERROR(VLOOKUP(D138,'Rare Earth'!$H$3:$J$15,3,FALSE),0)</f>
        <v>0</v>
      </c>
      <c r="AF138" s="30">
        <f>K138*LookUps!$G$18</f>
        <v>1988722127.1599998</v>
      </c>
      <c r="AG138" s="28">
        <f>V138*LookUps!$G$8</f>
        <v>7351385098.6481695</v>
      </c>
      <c r="AH138" s="28">
        <f>W138*LookUps!$G$9</f>
        <v>1471001516606.2961</v>
      </c>
      <c r="AI138" s="28">
        <f>Q138*LookUps!$G$3</f>
        <v>0</v>
      </c>
      <c r="AJ138" s="28">
        <f>R138*LookUps!$G$4</f>
        <v>0</v>
      </c>
      <c r="AK138" s="28">
        <f>S138*LookUps!$G$5*(32150.7/16)</f>
        <v>0</v>
      </c>
      <c r="AL138" s="60">
        <f>T138*1000000*LookUps!$G$6</f>
        <v>65604000000</v>
      </c>
      <c r="AM138" s="60">
        <f>U138*LookUps!$J$7</f>
        <v>6017968026</v>
      </c>
      <c r="AN138" s="83">
        <f>X138*LookUps!$G$10</f>
        <v>0</v>
      </c>
      <c r="AO138" s="52">
        <f>Y138*LookUps!$G$11</f>
        <v>3060000000</v>
      </c>
      <c r="AP138" s="30">
        <f>Z138*LookUps!$G$12*2009</f>
        <v>0</v>
      </c>
      <c r="AQ138" s="30">
        <f>AA138*LookUps!$G$13</f>
        <v>0</v>
      </c>
      <c r="AR138" s="30">
        <f>AB138*LookUps!$G$14</f>
        <v>0</v>
      </c>
      <c r="AS138" s="30">
        <f>AC138*LookUps!$G$15*32150.7</f>
        <v>0</v>
      </c>
      <c r="AT138" s="30">
        <f>AD138*LookUps!$G$16*1000</f>
        <v>0</v>
      </c>
      <c r="AU138" s="30">
        <f>AE138*LookUps!$G$17</f>
        <v>0</v>
      </c>
      <c r="AV138" s="89">
        <f t="shared" si="24"/>
        <v>1.5550235918581043</v>
      </c>
      <c r="AW138" s="90">
        <f t="shared" si="25"/>
        <v>1.0434800618589713E-2</v>
      </c>
      <c r="AX138" s="89">
        <f t="shared" si="26"/>
        <v>1.5445887912395146</v>
      </c>
    </row>
    <row r="139" spans="2:50" x14ac:dyDescent="0.25">
      <c r="B139" s="56" t="s">
        <v>757</v>
      </c>
      <c r="C139" t="s">
        <v>938</v>
      </c>
      <c r="D139" t="s">
        <v>93</v>
      </c>
      <c r="E139" t="e" vm="534">
        <v>#VALUE!</v>
      </c>
      <c r="F139" s="56">
        <f t="shared" si="20"/>
        <v>4</v>
      </c>
      <c r="G139" t="str" cm="1">
        <f t="array" ref="G139">_FV(E139,"Abbreviation")</f>
        <v>PY</v>
      </c>
      <c r="H139" s="27" cm="1" vm="535">
        <f t="array" ref="H139">_FV(E139,"Population")</f>
        <v>7044636</v>
      </c>
      <c r="I139" s="27">
        <f>VLOOKUP(D139,Pop_Land!$B$2:$K$237,2,FALSE)</f>
        <v>7132538</v>
      </c>
      <c r="J139" s="82" cm="1" vm="536">
        <f t="array" ref="J139">IFERROR(_FV(E139,"Gross tertiary education enrollment (%)",TRUE),0.25)</f>
        <v>0.3463021</v>
      </c>
      <c r="K139" s="50">
        <f t="shared" si="23"/>
        <v>2470012.8877297998</v>
      </c>
      <c r="L139" s="48">
        <f>VLOOKUP(D139,Pop_Land!$B$2:$K$237,7,FALSE)</f>
        <v>153397.6833976834</v>
      </c>
      <c r="M139" s="30" cm="1" vm="537">
        <f t="array" ref="M139">_FV(E139,"GDP")</f>
        <v>38145288939.848801</v>
      </c>
      <c r="N139" s="30">
        <f>IFERROR(VLOOKUP(D139,WorldBankGDP!$A$5:$G$271,7,FALSE),0)</f>
        <v>38986810989.001099</v>
      </c>
      <c r="O139" s="28">
        <f>IFERROR(VLOOKUP(D139,WorldBankGDP!$J$5:$O$200,6,FALSE),0)</f>
        <v>38287000000</v>
      </c>
      <c r="P139" s="28">
        <f t="shared" si="21"/>
        <v>9172034725.5866432</v>
      </c>
      <c r="Q139" s="44">
        <f>IFERROR(VLOOKUP(D139,'coal-proved-reserves'!$A$1:$D$88,4,FALSE),0)</f>
        <v>0</v>
      </c>
      <c r="R139" s="44">
        <f>IFERROR(VLOOKUP(D139,Oil!$B$3:$D$51,3,FALSE),0)</f>
        <v>0</v>
      </c>
      <c r="S139" s="50">
        <f>IFERROR(VLOOKUP(D139,Uranium!$B$2:$C$18,2,FALSE),0)</f>
        <v>0</v>
      </c>
      <c r="T139" s="57">
        <f>IFERROR(VLOOKUP(D139,'Nat Gas'!$C$2:$F$101,3,FALSE),0)</f>
        <v>0</v>
      </c>
      <c r="U139" s="27">
        <f>IFERROR(VLOOKUP(D139,Gold!$B$3:$J$126,6,FALSE),0)</f>
        <v>8.19</v>
      </c>
      <c r="V139" s="44">
        <f>IFERROR(VLOOKUP(D139,AgriLand!$D$2:$F$195,3,FALSE),0)</f>
        <v>53915923.182320811</v>
      </c>
      <c r="W139" s="48">
        <f t="shared" si="22"/>
        <v>44258594.19219657</v>
      </c>
      <c r="X139" s="56">
        <f>IFERROR(VLOOKUP(D139,'Rare Earth'!$C$21:$D$29,2,FALSE),0)</f>
        <v>0</v>
      </c>
      <c r="Y139" s="56">
        <f>IFERROR(VLOOKUP(D139,'Rare Earth'!$H$21:$I$33,2,FALSE),0)</f>
        <v>0</v>
      </c>
      <c r="Z139" s="56">
        <f>IFERROR(VLOOKUP(D139,'Rare Earth'!$C$34:$E$47,3,FALSE),0)</f>
        <v>0</v>
      </c>
      <c r="AA139" s="56">
        <f>IFERROR(VLOOKUP(D139,'Rare Earth'!$C$3:$D$15,2,FALSE),0)</f>
        <v>0</v>
      </c>
      <c r="AB139" s="56">
        <f>IFERROR(VLOOKUP(D139,'Iron Ore'!$H$2:$L$17,4,FALSE),0)</f>
        <v>0</v>
      </c>
      <c r="AC139" s="56">
        <f>IFERROR(VLOOKUP(D139,Silver!$B$1:$C$12,2,FALSE),0)</f>
        <v>0</v>
      </c>
      <c r="AD139" s="56">
        <f>IFERROR(VLOOKUP(D139,'Rare Earth'!$C$50:$E$63,3,FALSE),0)</f>
        <v>0</v>
      </c>
      <c r="AE139" s="56">
        <f>IFERROR(VLOOKUP(D139,'Rare Earth'!$H$3:$J$15,3,FALSE),0)</f>
        <v>0</v>
      </c>
      <c r="AF139" s="30">
        <f>K139*LookUps!$G$18</f>
        <v>30875161096.622498</v>
      </c>
      <c r="AG139" s="28">
        <f>V139*LookUps!$G$8</f>
        <v>134789807955.80203</v>
      </c>
      <c r="AH139" s="28">
        <f>W139*LookUps!$G$9</f>
        <v>597491021594.65369</v>
      </c>
      <c r="AI139" s="28">
        <f>Q139*LookUps!$G$3</f>
        <v>0</v>
      </c>
      <c r="AJ139" s="28">
        <f>R139*LookUps!$G$4</f>
        <v>0</v>
      </c>
      <c r="AK139" s="28">
        <f>S139*LookUps!$G$5*(32150.7/16)</f>
        <v>0</v>
      </c>
      <c r="AL139" s="60">
        <f>T139*1000000*LookUps!$G$6</f>
        <v>0</v>
      </c>
      <c r="AM139" s="60">
        <f>U139*LookUps!$J$7</f>
        <v>25146509251.5</v>
      </c>
      <c r="AN139" s="83">
        <f>X139*LookUps!$G$10</f>
        <v>0</v>
      </c>
      <c r="AO139" s="52">
        <f>Y139*LookUps!$G$11</f>
        <v>0</v>
      </c>
      <c r="AP139" s="30">
        <f>Z139*LookUps!$G$12*2009</f>
        <v>0</v>
      </c>
      <c r="AQ139" s="30">
        <f>AA139*LookUps!$G$13</f>
        <v>0</v>
      </c>
      <c r="AR139" s="30">
        <f>AB139*LookUps!$G$14</f>
        <v>0</v>
      </c>
      <c r="AS139" s="30">
        <f>AC139*LookUps!$G$15*32150.7</f>
        <v>0</v>
      </c>
      <c r="AT139" s="30">
        <f>AD139*LookUps!$G$16*1000</f>
        <v>0</v>
      </c>
      <c r="AU139" s="30">
        <f>AE139*LookUps!$G$17</f>
        <v>0</v>
      </c>
      <c r="AV139" s="89">
        <f t="shared" si="24"/>
        <v>0.78830249989857826</v>
      </c>
      <c r="AW139" s="90">
        <f t="shared" si="25"/>
        <v>9.1720347255866436E-3</v>
      </c>
      <c r="AX139" s="89">
        <f t="shared" si="26"/>
        <v>0.77913046517299156</v>
      </c>
    </row>
    <row r="140" spans="2:50" x14ac:dyDescent="0.25">
      <c r="B140" s="56" t="s">
        <v>757</v>
      </c>
      <c r="C140" t="s">
        <v>938</v>
      </c>
      <c r="D140" t="s">
        <v>52</v>
      </c>
      <c r="E140" t="e" vm="538">
        <v>#VALUE!</v>
      </c>
      <c r="F140" s="56">
        <f t="shared" si="20"/>
        <v>4</v>
      </c>
      <c r="G140" t="str" cm="1">
        <f t="array" ref="G140">_FV(E140,"Abbreviation")</f>
        <v>PE</v>
      </c>
      <c r="H140" s="27" cm="1" vm="539">
        <f t="array" ref="H140">_FV(E140,"Population")</f>
        <v>32510453</v>
      </c>
      <c r="I140" s="27">
        <f>VLOOKUP(D140,Pop_Land!$B$2:$K$237,2,FALSE)</f>
        <v>32971854</v>
      </c>
      <c r="J140" s="82" cm="1" vm="540">
        <f t="array" ref="J140">IFERROR(_FV(E140,"Gross tertiary education enrollment (%)",TRUE),0.25)</f>
        <v>0.70737859999999997</v>
      </c>
      <c r="K140" s="50">
        <f t="shared" si="23"/>
        <v>23323583.921924397</v>
      </c>
      <c r="L140" s="48">
        <f>VLOOKUP(D140,Pop_Land!$B$2:$K$237,7,FALSE)</f>
        <v>494208.49420849426</v>
      </c>
      <c r="M140" s="30" cm="1" vm="541">
        <f t="array" ref="M140">_FV(E140,"GDP")</f>
        <v>226848050819.52499</v>
      </c>
      <c r="N140" s="30">
        <f>IFERROR(VLOOKUP(D140,WorldBankGDP!$A$5:$G$271,7,FALSE),0)</f>
        <v>223249497500.38699</v>
      </c>
      <c r="O140" s="28">
        <f>IFERROR(VLOOKUP(D140,WorldBankGDP!$J$5:$O$200,6,FALSE),0)</f>
        <v>224725000000</v>
      </c>
      <c r="P140" s="28">
        <f t="shared" si="21"/>
        <v>65502374674.137848</v>
      </c>
      <c r="Q140" s="44">
        <f>IFERROR(VLOOKUP(D140,'coal-proved-reserves'!$A$1:$D$88,4,FALSE),0)</f>
        <v>0</v>
      </c>
      <c r="R140" s="44">
        <f>IFERROR(VLOOKUP(D140,Oil!$B$3:$D$51,3,FALSE),0)</f>
        <v>727626951.01922047</v>
      </c>
      <c r="S140" s="50">
        <f>IFERROR(VLOOKUP(D140,Uranium!$B$2:$C$18,2,FALSE),0)</f>
        <v>0</v>
      </c>
      <c r="T140" s="57">
        <f>IFERROR(VLOOKUP(D140,'Nat Gas'!$C$2:$F$101,3,FALSE),0)</f>
        <v>15.047000000000001</v>
      </c>
      <c r="U140" s="27">
        <f>IFERROR(VLOOKUP(D140,Gold!$B$3:$J$126,6,FALSE),0)</f>
        <v>34.68</v>
      </c>
      <c r="V140" s="44">
        <f>IFERROR(VLOOKUP(D140,AgriLand!$D$2:$F$195,3,FALSE),0)</f>
        <v>58338368.194438666</v>
      </c>
      <c r="W140" s="48">
        <f t="shared" si="22"/>
        <v>257955068.09899765</v>
      </c>
      <c r="X140" s="56">
        <f>IFERROR(VLOOKUP(D140,'Rare Earth'!$C$21:$D$29,2,FALSE),0)</f>
        <v>0</v>
      </c>
      <c r="Y140" s="56">
        <f>IFERROR(VLOOKUP(D140,'Rare Earth'!$H$21:$I$33,2,FALSE),0)</f>
        <v>0</v>
      </c>
      <c r="Z140" s="56">
        <f>IFERROR(VLOOKUP(D140,'Rare Earth'!$C$34:$E$47,3,FALSE),0)</f>
        <v>77000000</v>
      </c>
      <c r="AA140" s="56">
        <f>IFERROR(VLOOKUP(D140,'Rare Earth'!$C$3:$D$15,2,FALSE),0)</f>
        <v>0</v>
      </c>
      <c r="AB140" s="56">
        <f>IFERROR(VLOOKUP(D140,'Iron Ore'!$H$2:$L$17,4,FALSE),0)</f>
        <v>2600000000</v>
      </c>
      <c r="AC140" s="56">
        <f>IFERROR(VLOOKUP(D140,Silver!$B$1:$C$12,2,FALSE),0)</f>
        <v>120000</v>
      </c>
      <c r="AD140" s="56">
        <f>IFERROR(VLOOKUP(D140,'Rare Earth'!$C$50:$E$63,3,FALSE),0)</f>
        <v>0</v>
      </c>
      <c r="AE140" s="56">
        <f>IFERROR(VLOOKUP(D140,'Rare Earth'!$H$3:$J$15,3,FALSE),0)</f>
        <v>19000000</v>
      </c>
      <c r="AF140" s="30">
        <f>K140*LookUps!$G$18</f>
        <v>291544799024.05499</v>
      </c>
      <c r="AG140" s="28">
        <f>V140*LookUps!$G$8</f>
        <v>145845920486.09668</v>
      </c>
      <c r="AH140" s="28">
        <f>W140*LookUps!$G$9</f>
        <v>3482393419336.4683</v>
      </c>
      <c r="AI140" s="28">
        <f>Q140*LookUps!$G$3</f>
        <v>0</v>
      </c>
      <c r="AJ140" s="28">
        <f>R140*LookUps!$G$4</f>
        <v>72762695101.922043</v>
      </c>
      <c r="AK140" s="28">
        <f>S140*LookUps!$G$5*(32150.7/16)</f>
        <v>0</v>
      </c>
      <c r="AL140" s="60">
        <f>T140*1000000*LookUps!$G$6</f>
        <v>180564000000</v>
      </c>
      <c r="AM140" s="60">
        <f>U140*LookUps!$J$7</f>
        <v>106481189358</v>
      </c>
      <c r="AN140" s="83">
        <f>X140*LookUps!$G$10</f>
        <v>0</v>
      </c>
      <c r="AO140" s="52">
        <f>Y140*LookUps!$G$11</f>
        <v>0</v>
      </c>
      <c r="AP140" s="30">
        <f>Z140*LookUps!$G$12*2009</f>
        <v>533690850000</v>
      </c>
      <c r="AQ140" s="30">
        <f>AA140*LookUps!$G$13</f>
        <v>0</v>
      </c>
      <c r="AR140" s="30">
        <f>AB140*LookUps!$G$14</f>
        <v>260000000000</v>
      </c>
      <c r="AS140" s="30">
        <f>AC140*LookUps!$G$15*32150.7</f>
        <v>96452100000</v>
      </c>
      <c r="AT140" s="30">
        <f>AD140*LookUps!$G$16*1000</f>
        <v>0</v>
      </c>
      <c r="AU140" s="30">
        <f>AE140*LookUps!$G$17</f>
        <v>57000000000</v>
      </c>
      <c r="AV140" s="89">
        <f t="shared" si="24"/>
        <v>5.2267349733065416</v>
      </c>
      <c r="AW140" s="90">
        <f t="shared" si="25"/>
        <v>6.5502374674137845E-2</v>
      </c>
      <c r="AX140" s="89">
        <f t="shared" si="26"/>
        <v>5.1612325986324041</v>
      </c>
    </row>
    <row r="141" spans="2:50" x14ac:dyDescent="0.25">
      <c r="B141" s="56" t="s">
        <v>757</v>
      </c>
      <c r="C141" t="s">
        <v>675</v>
      </c>
      <c r="D141" t="s">
        <v>43</v>
      </c>
      <c r="E141" t="e" vm="542">
        <v>#VALUE!</v>
      </c>
      <c r="F141" s="56">
        <f t="shared" si="20"/>
        <v>4</v>
      </c>
      <c r="G141" t="str" cm="1">
        <f t="array" ref="G141">_FV(E141,"Abbreviation")</f>
        <v>PH</v>
      </c>
      <c r="H141" s="27" cm="1" vm="543">
        <f t="array" ref="H141">_FV(E141,"Population")</f>
        <v>108116615</v>
      </c>
      <c r="I141" s="27">
        <f>VLOOKUP(D141,Pop_Land!$B$2:$K$237,2,FALSE)</f>
        <v>113013778</v>
      </c>
      <c r="J141" s="82" cm="1" vm="544">
        <f t="array" ref="J141">IFERROR(_FV(E141,"Gross tertiary education enrollment (%)",TRUE),0.25)</f>
        <v>0.35475459999999998</v>
      </c>
      <c r="K141" s="50">
        <f t="shared" si="23"/>
        <v>40092157.608878799</v>
      </c>
      <c r="L141" s="48">
        <f>VLOOKUP(D141,Pop_Land!$B$2:$K$237,7,FALSE)</f>
        <v>115123.55212355213</v>
      </c>
      <c r="M141" s="30" cm="1" vm="545">
        <f t="array" ref="M141">_FV(E141,"GDP")</f>
        <v>376795508679.67603</v>
      </c>
      <c r="N141" s="30">
        <f>IFERROR(VLOOKUP(D141,WorldBankGDP!$A$5:$G$271,7,FALSE),0)</f>
        <v>394086419343.05603</v>
      </c>
      <c r="O141" s="28">
        <f>IFERROR(VLOOKUP(D141,WorldBankGDP!$J$5:$O$200,6,FALSE),0)</f>
        <v>393612000000</v>
      </c>
      <c r="P141" s="28">
        <f t="shared" si="21"/>
        <v>164188642907.16882</v>
      </c>
      <c r="Q141" s="44">
        <f>IFERROR(VLOOKUP(D141,'coal-proved-reserves'!$A$1:$D$88,4,FALSE),0)</f>
        <v>0</v>
      </c>
      <c r="R141" s="44">
        <f>IFERROR(VLOOKUP(D141,Oil!$B$3:$D$51,3,FALSE),0)</f>
        <v>0</v>
      </c>
      <c r="S141" s="50">
        <f>IFERROR(VLOOKUP(D141,Uranium!$B$2:$C$18,2,FALSE),0)</f>
        <v>0</v>
      </c>
      <c r="T141" s="57">
        <f>IFERROR(VLOOKUP(D141,'Nat Gas'!$C$2:$F$101,3,FALSE),0)</f>
        <v>3.48</v>
      </c>
      <c r="U141" s="27">
        <f>IFERROR(VLOOKUP(D141,Gold!$B$3:$J$126,6,FALSE),0)</f>
        <v>153.01</v>
      </c>
      <c r="V141" s="44">
        <f>IFERROR(VLOOKUP(D141,AgriLand!$D$2:$F$195,3,FALSE),0)</f>
        <v>30739909.454515368</v>
      </c>
      <c r="W141" s="48">
        <f t="shared" si="22"/>
        <v>42939163.904557988</v>
      </c>
      <c r="X141" s="56">
        <f>IFERROR(VLOOKUP(D141,'Rare Earth'!$C$21:$D$29,2,FALSE),0)</f>
        <v>4800000</v>
      </c>
      <c r="Y141" s="56">
        <f>IFERROR(VLOOKUP(D141,'Rare Earth'!$H$21:$I$33,2,FALSE),0)</f>
        <v>260000</v>
      </c>
      <c r="Z141" s="56">
        <f>IFERROR(VLOOKUP(D141,'Rare Earth'!$C$34:$E$47,3,FALSE),0)</f>
        <v>0</v>
      </c>
      <c r="AA141" s="56">
        <f>IFERROR(VLOOKUP(D141,'Rare Earth'!$C$3:$D$15,2,FALSE),0)</f>
        <v>0</v>
      </c>
      <c r="AB141" s="56">
        <f>IFERROR(VLOOKUP(D141,'Iron Ore'!$H$2:$L$17,4,FALSE),0)</f>
        <v>0</v>
      </c>
      <c r="AC141" s="56">
        <f>IFERROR(VLOOKUP(D141,Silver!$B$1:$C$12,2,FALSE),0)</f>
        <v>0</v>
      </c>
      <c r="AD141" s="56">
        <f>IFERROR(VLOOKUP(D141,'Rare Earth'!$C$50:$E$63,3,FALSE),0)</f>
        <v>0</v>
      </c>
      <c r="AE141" s="56">
        <f>IFERROR(VLOOKUP(D141,'Rare Earth'!$H$3:$J$15,3,FALSE),0)</f>
        <v>0</v>
      </c>
      <c r="AF141" s="30">
        <f>K141*LookUps!$G$18</f>
        <v>501151970110.98499</v>
      </c>
      <c r="AG141" s="28">
        <f>V141*LookUps!$G$8</f>
        <v>76849773636.288422</v>
      </c>
      <c r="AH141" s="28">
        <f>W141*LookUps!$G$9</f>
        <v>579678712711.53284</v>
      </c>
      <c r="AI141" s="28">
        <f>Q141*LookUps!$G$3</f>
        <v>0</v>
      </c>
      <c r="AJ141" s="28">
        <f>R141*LookUps!$G$4</f>
        <v>0</v>
      </c>
      <c r="AK141" s="28">
        <f>S141*LookUps!$G$5*(32150.7/16)</f>
        <v>0</v>
      </c>
      <c r="AL141" s="60">
        <f>T141*1000000*LookUps!$G$6</f>
        <v>41760000000</v>
      </c>
      <c r="AM141" s="60">
        <f>U141*LookUps!$J$7</f>
        <v>469800656968.5</v>
      </c>
      <c r="AN141" s="83">
        <f>X141*LookUps!$G$10</f>
        <v>115200000000</v>
      </c>
      <c r="AO141" s="52">
        <f>Y141*LookUps!$G$11</f>
        <v>15600000000</v>
      </c>
      <c r="AP141" s="30">
        <f>Z141*LookUps!$G$12*2009</f>
        <v>0</v>
      </c>
      <c r="AQ141" s="30">
        <f>AA141*LookUps!$G$13</f>
        <v>0</v>
      </c>
      <c r="AR141" s="30">
        <f>AB141*LookUps!$G$14</f>
        <v>0</v>
      </c>
      <c r="AS141" s="30">
        <f>AC141*LookUps!$G$15*32150.7</f>
        <v>0</v>
      </c>
      <c r="AT141" s="30">
        <f>AD141*LookUps!$G$16*1000</f>
        <v>0</v>
      </c>
      <c r="AU141" s="30">
        <f>AE141*LookUps!$G$17</f>
        <v>0</v>
      </c>
      <c r="AV141" s="89">
        <f t="shared" si="24"/>
        <v>1.8000411134273062</v>
      </c>
      <c r="AW141" s="90">
        <f t="shared" si="25"/>
        <v>0.16418864290716884</v>
      </c>
      <c r="AX141" s="89">
        <f t="shared" si="26"/>
        <v>1.6358524705201374</v>
      </c>
    </row>
    <row r="142" spans="2:50" x14ac:dyDescent="0.25">
      <c r="B142" s="56" t="s">
        <v>756</v>
      </c>
      <c r="C142" t="s">
        <v>672</v>
      </c>
      <c r="D142" t="s">
        <v>27</v>
      </c>
      <c r="E142" t="e" vm="546">
        <v>#VALUE!</v>
      </c>
      <c r="F142" s="56">
        <f t="shared" si="20"/>
        <v>2</v>
      </c>
      <c r="G142" t="str" cm="1">
        <f t="array" ref="G142">_FV(E142,"Abbreviation")</f>
        <v>PL</v>
      </c>
      <c r="H142" s="27" cm="1" vm="547">
        <f t="array" ref="H142">_FV(E142,"Population")</f>
        <v>37970874</v>
      </c>
      <c r="I142" s="27">
        <f>VLOOKUP(D142,Pop_Land!$B$2:$K$237,2,FALSE)</f>
        <v>37846611</v>
      </c>
      <c r="J142" s="82" cm="1" vm="548">
        <f t="array" ref="J142">IFERROR(_FV(E142,"Gross tertiary education enrollment (%)",TRUE),0.25)</f>
        <v>0.67827439999999994</v>
      </c>
      <c r="K142" s="50">
        <f t="shared" si="23"/>
        <v>25670387.368058398</v>
      </c>
      <c r="L142" s="48">
        <f>VLOOKUP(D142,Pop_Land!$B$2:$K$237,7,FALSE)</f>
        <v>118235.52123552124</v>
      </c>
      <c r="M142" s="30" cm="1" vm="549">
        <f t="array" ref="M142">_FV(E142,"GDP")</f>
        <v>592164400687.60706</v>
      </c>
      <c r="N142" s="30">
        <f>IFERROR(VLOOKUP(D142,WorldBankGDP!$A$5:$G$271,7,FALSE),0)</f>
        <v>674048266397.36902</v>
      </c>
      <c r="O142" s="28">
        <f>IFERROR(VLOOKUP(D142,WorldBankGDP!$J$5:$O$200,6,FALSE),0)</f>
        <v>674127000000</v>
      </c>
      <c r="P142" s="28">
        <f t="shared" si="21"/>
        <v>1091000000000</v>
      </c>
      <c r="Q142" s="44">
        <f>IFERROR(VLOOKUP(D142,'coal-proved-reserves'!$A$1:$D$88,4,FALSE),0)</f>
        <v>28395000000</v>
      </c>
      <c r="R142" s="44">
        <f>IFERROR(VLOOKUP(D142,Oil!$B$3:$D$51,3,FALSE),0)</f>
        <v>0</v>
      </c>
      <c r="S142" s="50">
        <f>IFERROR(VLOOKUP(D142,Uranium!$B$2:$C$18,2,FALSE),0)</f>
        <v>0</v>
      </c>
      <c r="T142" s="57">
        <f>IFERROR(VLOOKUP(D142,'Nat Gas'!$C$2:$F$101,3,FALSE),0)</f>
        <v>3.0150000000000001</v>
      </c>
      <c r="U142" s="27">
        <f>IFERROR(VLOOKUP(D142,Gold!$B$3:$J$126,6,FALSE),0)</f>
        <v>228.67</v>
      </c>
      <c r="V142" s="44">
        <f>IFERROR(VLOOKUP(D142,AgriLand!$D$2:$F$195,3,FALSE),0)</f>
        <v>35859932.958515033</v>
      </c>
      <c r="W142" s="48">
        <f t="shared" si="22"/>
        <v>39810800.632218562</v>
      </c>
      <c r="X142" s="56">
        <f>IFERROR(VLOOKUP(D142,'Rare Earth'!$C$21:$D$29,2,FALSE),0)</f>
        <v>0</v>
      </c>
      <c r="Y142" s="56">
        <f>IFERROR(VLOOKUP(D142,'Rare Earth'!$H$21:$I$33,2,FALSE),0)</f>
        <v>0</v>
      </c>
      <c r="Z142" s="56">
        <f>IFERROR(VLOOKUP(D142,'Rare Earth'!$C$34:$E$47,3,FALSE),0)</f>
        <v>31000000</v>
      </c>
      <c r="AA142" s="56">
        <f>IFERROR(VLOOKUP(D142,'Rare Earth'!$C$3:$D$15,2,FALSE),0)</f>
        <v>0</v>
      </c>
      <c r="AB142" s="56">
        <f>IFERROR(VLOOKUP(D142,'Iron Ore'!$H$2:$L$17,4,FALSE),0)</f>
        <v>0</v>
      </c>
      <c r="AC142" s="56">
        <f>IFERROR(VLOOKUP(D142,Silver!$B$1:$C$12,2,FALSE),0)</f>
        <v>67000</v>
      </c>
      <c r="AD142" s="56">
        <f>IFERROR(VLOOKUP(D142,'Rare Earth'!$C$50:$E$63,3,FALSE),0)</f>
        <v>0</v>
      </c>
      <c r="AE142" s="56">
        <f>IFERROR(VLOOKUP(D142,'Rare Earth'!$H$3:$J$15,3,FALSE),0)</f>
        <v>0</v>
      </c>
      <c r="AF142" s="30">
        <f>K142*LookUps!$G$18</f>
        <v>320879842100.72998</v>
      </c>
      <c r="AG142" s="28">
        <f>V142*LookUps!$G$8</f>
        <v>89649832396.287582</v>
      </c>
      <c r="AH142" s="28">
        <f>W142*LookUps!$G$9</f>
        <v>537445808534.95056</v>
      </c>
      <c r="AI142" s="28">
        <f>Q142*LookUps!$G$3</f>
        <v>4259250000000</v>
      </c>
      <c r="AJ142" s="28">
        <f>R142*LookUps!$G$4</f>
        <v>0</v>
      </c>
      <c r="AK142" s="28">
        <f>S142*LookUps!$G$5*(32150.7/16)</f>
        <v>0</v>
      </c>
      <c r="AL142" s="60">
        <f>T142*1000000*LookUps!$G$6</f>
        <v>36180000000</v>
      </c>
      <c r="AM142" s="60">
        <f>U142*LookUps!$J$7</f>
        <v>702106504339.5</v>
      </c>
      <c r="AN142" s="83">
        <f>X142*LookUps!$G$10</f>
        <v>0</v>
      </c>
      <c r="AO142" s="52">
        <f>Y142*LookUps!$G$11</f>
        <v>0</v>
      </c>
      <c r="AP142" s="30">
        <f>Z142*LookUps!$G$12*2009</f>
        <v>214862550000</v>
      </c>
      <c r="AQ142" s="30">
        <f>AA142*LookUps!$G$13</f>
        <v>0</v>
      </c>
      <c r="AR142" s="30">
        <f>AB142*LookUps!$G$14</f>
        <v>0</v>
      </c>
      <c r="AS142" s="30">
        <f>AC142*LookUps!$G$15*32150.7</f>
        <v>53852422500</v>
      </c>
      <c r="AT142" s="30">
        <f>AD142*LookUps!$G$16*1000</f>
        <v>0</v>
      </c>
      <c r="AU142" s="30">
        <f>AE142*LookUps!$G$17</f>
        <v>0</v>
      </c>
      <c r="AV142" s="89">
        <f t="shared" si="24"/>
        <v>6.2142269598714677</v>
      </c>
      <c r="AW142" s="90">
        <f t="shared" si="25"/>
        <v>1.091</v>
      </c>
      <c r="AX142" s="89">
        <f t="shared" si="26"/>
        <v>5.1232269598714675</v>
      </c>
    </row>
    <row r="143" spans="2:50" x14ac:dyDescent="0.25">
      <c r="B143" s="56" t="s">
        <v>756</v>
      </c>
      <c r="C143" t="s">
        <v>672</v>
      </c>
      <c r="D143" t="s">
        <v>50</v>
      </c>
      <c r="E143" t="e" vm="550">
        <v>#VALUE!</v>
      </c>
      <c r="F143" s="56">
        <f t="shared" si="20"/>
        <v>2</v>
      </c>
      <c r="G143" t="str" cm="1">
        <f t="array" ref="G143">_FV(E143,"Abbreviation")</f>
        <v>PT</v>
      </c>
      <c r="H143" s="27" cm="1" vm="551">
        <f t="array" ref="H143">_FV(E143,"Population")</f>
        <v>10269417</v>
      </c>
      <c r="I143" s="27">
        <f>VLOOKUP(D143,Pop_Land!$B$2:$K$237,2,FALSE)</f>
        <v>10196709</v>
      </c>
      <c r="J143" s="82" cm="1" vm="552">
        <f t="array" ref="J143">IFERROR(_FV(E143,"Gross tertiary education enrollment (%)",TRUE),0.25)</f>
        <v>0.63935809999999993</v>
      </c>
      <c r="K143" s="50">
        <f t="shared" si="23"/>
        <v>6519348.4924928993</v>
      </c>
      <c r="L143" s="48">
        <f>VLOOKUP(D143,Pop_Land!$B$2:$K$237,7,FALSE)</f>
        <v>35362.934362934364</v>
      </c>
      <c r="M143" s="30" cm="1" vm="553">
        <f t="array" ref="M143">_FV(E143,"GDP")</f>
        <v>237686075634.698</v>
      </c>
      <c r="N143" s="30">
        <f>IFERROR(VLOOKUP(D143,WorldBankGDP!$A$5:$G$271,7,FALSE),0)</f>
        <v>249886464354.75201</v>
      </c>
      <c r="O143" s="28">
        <f>IFERROR(VLOOKUP(D143,WorldBankGDP!$J$5:$O$200,6,FALSE),0)</f>
        <v>250053000000</v>
      </c>
      <c r="P143" s="28">
        <f t="shared" si="21"/>
        <v>971000000000</v>
      </c>
      <c r="Q143" s="44">
        <f>IFERROR(VLOOKUP(D143,'coal-proved-reserves'!$A$1:$D$88,4,FALSE),0)</f>
        <v>0</v>
      </c>
      <c r="R143" s="44">
        <f>IFERROR(VLOOKUP(D143,Oil!$B$3:$D$51,3,FALSE),0)</f>
        <v>0</v>
      </c>
      <c r="S143" s="50">
        <f>IFERROR(VLOOKUP(D143,Uranium!$B$2:$C$18,2,FALSE),0)</f>
        <v>0</v>
      </c>
      <c r="T143" s="57">
        <f>IFERROR(VLOOKUP(D143,'Nat Gas'!$C$2:$F$101,3,FALSE),0)</f>
        <v>0</v>
      </c>
      <c r="U143" s="27">
        <f>IFERROR(VLOOKUP(D143,Gold!$B$3:$J$126,6,FALSE),0)</f>
        <v>382.57</v>
      </c>
      <c r="V143" s="44">
        <f>IFERROR(VLOOKUP(D143,AgriLand!$D$2:$F$195,3,FALSE),0)</f>
        <v>8831521.6230983436</v>
      </c>
      <c r="W143" s="48">
        <f t="shared" si="22"/>
        <v>13800756.369179651</v>
      </c>
      <c r="X143" s="56">
        <f>IFERROR(VLOOKUP(D143,'Rare Earth'!$C$21:$D$29,2,FALSE),0)</f>
        <v>0</v>
      </c>
      <c r="Y143" s="56">
        <f>IFERROR(VLOOKUP(D143,'Rare Earth'!$H$21:$I$33,2,FALSE),0)</f>
        <v>0</v>
      </c>
      <c r="Z143" s="56">
        <f>IFERROR(VLOOKUP(D143,'Rare Earth'!$C$34:$E$47,3,FALSE),0)</f>
        <v>0</v>
      </c>
      <c r="AA143" s="56">
        <f>IFERROR(VLOOKUP(D143,'Rare Earth'!$C$3:$D$15,2,FALSE),0)</f>
        <v>60000</v>
      </c>
      <c r="AB143" s="56">
        <f>IFERROR(VLOOKUP(D143,'Iron Ore'!$H$2:$L$17,4,FALSE),0)</f>
        <v>0</v>
      </c>
      <c r="AC143" s="56">
        <f>IFERROR(VLOOKUP(D143,Silver!$B$1:$C$12,2,FALSE),0)</f>
        <v>0</v>
      </c>
      <c r="AD143" s="56">
        <f>IFERROR(VLOOKUP(D143,'Rare Earth'!$C$50:$E$63,3,FALSE),0)</f>
        <v>0</v>
      </c>
      <c r="AE143" s="56">
        <f>IFERROR(VLOOKUP(D143,'Rare Earth'!$H$3:$J$15,3,FALSE),0)</f>
        <v>0</v>
      </c>
      <c r="AF143" s="30">
        <f>K143*LookUps!$G$18</f>
        <v>81491856156.16124</v>
      </c>
      <c r="AG143" s="28">
        <f>V143*LookUps!$G$8</f>
        <v>22078804057.745857</v>
      </c>
      <c r="AH143" s="28">
        <f>W143*LookUps!$G$9</f>
        <v>186310210983.92529</v>
      </c>
      <c r="AI143" s="28">
        <f>Q143*LookUps!$G$3</f>
        <v>0</v>
      </c>
      <c r="AJ143" s="28">
        <f>R143*LookUps!$G$4</f>
        <v>0</v>
      </c>
      <c r="AK143" s="28">
        <f>S143*LookUps!$G$5*(32150.7/16)</f>
        <v>0</v>
      </c>
      <c r="AL143" s="60">
        <f>T143*1000000*LookUps!$G$6</f>
        <v>0</v>
      </c>
      <c r="AM143" s="60">
        <f>U143*LookUps!$J$7</f>
        <v>1174639810054.5</v>
      </c>
      <c r="AN143" s="83">
        <f>X143*LookUps!$G$10</f>
        <v>0</v>
      </c>
      <c r="AO143" s="52">
        <f>Y143*LookUps!$G$11</f>
        <v>0</v>
      </c>
      <c r="AP143" s="30">
        <f>Z143*LookUps!$G$12*2009</f>
        <v>0</v>
      </c>
      <c r="AQ143" s="30">
        <f>AA143*LookUps!$G$13</f>
        <v>3972413793.1034489</v>
      </c>
      <c r="AR143" s="30">
        <f>AB143*LookUps!$G$14</f>
        <v>0</v>
      </c>
      <c r="AS143" s="30">
        <f>AC143*LookUps!$G$15*32150.7</f>
        <v>0</v>
      </c>
      <c r="AT143" s="30">
        <f>AD143*LookUps!$G$16*1000</f>
        <v>0</v>
      </c>
      <c r="AU143" s="30">
        <f>AE143*LookUps!$G$17</f>
        <v>0</v>
      </c>
      <c r="AV143" s="89">
        <f t="shared" si="24"/>
        <v>1.468493095045436</v>
      </c>
      <c r="AW143" s="90">
        <f t="shared" si="25"/>
        <v>0.97099999999999997</v>
      </c>
      <c r="AX143" s="89">
        <f t="shared" si="26"/>
        <v>0.49749309504543604</v>
      </c>
    </row>
    <row r="144" spans="2:50" x14ac:dyDescent="0.25">
      <c r="B144" s="56" t="s">
        <v>754</v>
      </c>
      <c r="C144" t="s">
        <v>671</v>
      </c>
      <c r="D144" t="s">
        <v>57</v>
      </c>
      <c r="E144" t="e" vm="554">
        <v>#VALUE!</v>
      </c>
      <c r="F144" s="56">
        <f t="shared" si="20"/>
        <v>0</v>
      </c>
      <c r="G144" t="str" cm="1">
        <f t="array" ref="G144">_FV(E144,"Abbreviation")</f>
        <v>QA</v>
      </c>
      <c r="H144" s="27" cm="1" vm="555">
        <f t="array" ref="H144">_FV(E144,"Population")</f>
        <v>2832067</v>
      </c>
      <c r="I144" s="27">
        <f>VLOOKUP(D144,Pop_Land!$B$2:$K$237,2,FALSE)</f>
        <v>2881053</v>
      </c>
      <c r="J144" s="82" cm="1" vm="556">
        <f t="array" ref="J144">IFERROR(_FV(E144,"Gross tertiary education enrollment (%)",TRUE),0.25)</f>
        <v>0.1786992</v>
      </c>
      <c r="K144" s="50">
        <f t="shared" si="23"/>
        <v>514841.86625760002</v>
      </c>
      <c r="L144" s="48">
        <f>VLOOKUP(D144,Pop_Land!$B$2:$K$237,7,FALSE)</f>
        <v>4482.6254826254826</v>
      </c>
      <c r="M144" s="30" cm="1" vm="557">
        <f t="array" ref="M144">_FV(E144,"GDP")</f>
        <v>183466208791.20901</v>
      </c>
      <c r="N144" s="30">
        <f>IFERROR(VLOOKUP(D144,WorldBankGDP!$A$5:$G$271,7,FALSE),0)</f>
        <v>179570783550.54901</v>
      </c>
      <c r="O144" s="28">
        <f>IFERROR(VLOOKUP(D144,WorldBankGDP!$J$5:$O$200,6,FALSE),0)</f>
        <v>179571000000</v>
      </c>
      <c r="P144" s="28">
        <f t="shared" si="21"/>
        <v>126756803653.84631</v>
      </c>
      <c r="Q144" s="44">
        <f>IFERROR(VLOOKUP(D144,'coal-proved-reserves'!$A$1:$D$88,4,FALSE),0)</f>
        <v>0</v>
      </c>
      <c r="R144" s="44">
        <f>IFERROR(VLOOKUP(D144,Oil!$B$3:$D$51,3,FALSE),0)</f>
        <v>24610854730.213165</v>
      </c>
      <c r="S144" s="50">
        <f>IFERROR(VLOOKUP(D144,Uranium!$B$2:$C$18,2,FALSE),0)</f>
        <v>0</v>
      </c>
      <c r="T144" s="57">
        <f>IFERROR(VLOOKUP(D144,'Nat Gas'!$C$2:$F$101,3,FALSE),0)</f>
        <v>871.58500000000004</v>
      </c>
      <c r="U144" s="27">
        <f>IFERROR(VLOOKUP(D144,Gold!$B$3:$J$126,6,FALSE),0)</f>
        <v>56.74</v>
      </c>
      <c r="V144" s="44">
        <f>IFERROR(VLOOKUP(D144,AgriLand!$D$2:$F$195,3,FALSE),0)</f>
        <v>165560.60558300075</v>
      </c>
      <c r="W144" s="48">
        <f t="shared" si="22"/>
        <v>2703319.7032973082</v>
      </c>
      <c r="X144" s="56">
        <f>IFERROR(VLOOKUP(D144,'Rare Earth'!$C$21:$D$29,2,FALSE),0)</f>
        <v>0</v>
      </c>
      <c r="Y144" s="56">
        <f>IFERROR(VLOOKUP(D144,'Rare Earth'!$H$21:$I$33,2,FALSE),0)</f>
        <v>0</v>
      </c>
      <c r="Z144" s="56">
        <f>IFERROR(VLOOKUP(D144,'Rare Earth'!$C$34:$E$47,3,FALSE),0)</f>
        <v>0</v>
      </c>
      <c r="AA144" s="56">
        <f>IFERROR(VLOOKUP(D144,'Rare Earth'!$C$3:$D$15,2,FALSE),0)</f>
        <v>0</v>
      </c>
      <c r="AB144" s="56">
        <f>IFERROR(VLOOKUP(D144,'Iron Ore'!$H$2:$L$17,4,FALSE),0)</f>
        <v>0</v>
      </c>
      <c r="AC144" s="56">
        <f>IFERROR(VLOOKUP(D144,Silver!$B$1:$C$12,2,FALSE),0)</f>
        <v>0</v>
      </c>
      <c r="AD144" s="56">
        <f>IFERROR(VLOOKUP(D144,'Rare Earth'!$C$50:$E$63,3,FALSE),0)</f>
        <v>0</v>
      </c>
      <c r="AE144" s="56">
        <f>IFERROR(VLOOKUP(D144,'Rare Earth'!$H$3:$J$15,3,FALSE),0)</f>
        <v>0</v>
      </c>
      <c r="AF144" s="30">
        <f>K144*LookUps!$G$18</f>
        <v>6435523328.2200003</v>
      </c>
      <c r="AG144" s="28">
        <f>V144*LookUps!$G$8</f>
        <v>413901513.95750189</v>
      </c>
      <c r="AH144" s="28">
        <f>W144*LookUps!$G$9</f>
        <v>36494815994.513664</v>
      </c>
      <c r="AI144" s="28">
        <f>Q144*LookUps!$G$3</f>
        <v>0</v>
      </c>
      <c r="AJ144" s="28">
        <f>R144*LookUps!$G$4</f>
        <v>2461085473021.3164</v>
      </c>
      <c r="AK144" s="28">
        <f>S144*LookUps!$G$5*(32150.7/16)</f>
        <v>0</v>
      </c>
      <c r="AL144" s="60">
        <f>T144*1000000*LookUps!$G$6</f>
        <v>10459020000000</v>
      </c>
      <c r="AM144" s="60">
        <f>U144*LookUps!$J$7</f>
        <v>174214033569</v>
      </c>
      <c r="AN144" s="83">
        <f>X144*LookUps!$G$10</f>
        <v>0</v>
      </c>
      <c r="AO144" s="52">
        <f>Y144*LookUps!$G$11</f>
        <v>0</v>
      </c>
      <c r="AP144" s="30">
        <f>Z144*LookUps!$G$12*2009</f>
        <v>0</v>
      </c>
      <c r="AQ144" s="30">
        <f>AA144*LookUps!$G$13</f>
        <v>0</v>
      </c>
      <c r="AR144" s="30">
        <f>AB144*LookUps!$G$14</f>
        <v>0</v>
      </c>
      <c r="AS144" s="30">
        <f>AC144*LookUps!$G$15*32150.7</f>
        <v>0</v>
      </c>
      <c r="AT144" s="30">
        <f>AD144*LookUps!$G$16*1000</f>
        <v>0</v>
      </c>
      <c r="AU144" s="30">
        <f>AE144*LookUps!$G$17</f>
        <v>0</v>
      </c>
      <c r="AV144" s="89">
        <f t="shared" si="24"/>
        <v>13.137663747427007</v>
      </c>
      <c r="AW144" s="90">
        <f t="shared" si="25"/>
        <v>0.12675680365384631</v>
      </c>
      <c r="AX144" s="89">
        <f t="shared" si="26"/>
        <v>13.010906943773161</v>
      </c>
    </row>
    <row r="145" spans="2:50" x14ac:dyDescent="0.25">
      <c r="B145" s="56" t="s">
        <v>756</v>
      </c>
      <c r="C145" t="s">
        <v>672</v>
      </c>
      <c r="D145" t="s">
        <v>51</v>
      </c>
      <c r="E145" t="e" vm="558">
        <v>#VALUE!</v>
      </c>
      <c r="F145" s="56">
        <f t="shared" si="20"/>
        <v>2</v>
      </c>
      <c r="G145" t="str" cm="1">
        <f t="array" ref="G145">_FV(E145,"Abbreviation")</f>
        <v>RO</v>
      </c>
      <c r="H145" s="27" cm="1" vm="559">
        <f t="array" ref="H145">_FV(E145,"Population")</f>
        <v>19356544</v>
      </c>
      <c r="I145" s="27">
        <f>VLOOKUP(D145,Pop_Land!$B$2:$K$237,2,FALSE)</f>
        <v>19237691</v>
      </c>
      <c r="J145" s="82" cm="1" vm="560">
        <f t="array" ref="J145">IFERROR(_FV(E145,"Gross tertiary education enrollment (%)",TRUE),0.25)</f>
        <v>0.4938187</v>
      </c>
      <c r="K145" s="50">
        <f t="shared" si="23"/>
        <v>9499931.5606216993</v>
      </c>
      <c r="L145" s="48">
        <f>VLOOKUP(D145,Pop_Land!$B$2:$K$237,7,FALSE)</f>
        <v>88868.725868725873</v>
      </c>
      <c r="M145" s="30" cm="1" vm="561">
        <f t="array" ref="M145">_FV(E145,"GDP")</f>
        <v>250077444017.08401</v>
      </c>
      <c r="N145" s="30">
        <f>IFERROR(VLOOKUP(D145,WorldBankGDP!$A$5:$G$271,7,FALSE),0)</f>
        <v>284087563695.79797</v>
      </c>
      <c r="O145" s="28">
        <f>IFERROR(VLOOKUP(D145,WorldBankGDP!$J$5:$O$200,6,FALSE),0)</f>
        <v>283476000000</v>
      </c>
      <c r="P145" s="28">
        <f t="shared" si="21"/>
        <v>92428623308.714264</v>
      </c>
      <c r="Q145" s="44">
        <f>IFERROR(VLOOKUP(D145,'coal-proved-reserves'!$A$1:$D$88,4,FALSE),0)</f>
        <v>291000000</v>
      </c>
      <c r="R145" s="44">
        <f>IFERROR(VLOOKUP(D145,Oil!$B$3:$D$51,3,FALSE),0)</f>
        <v>584951423.24388015</v>
      </c>
      <c r="S145" s="50">
        <f>IFERROR(VLOOKUP(D145,Uranium!$B$2:$C$18,2,FALSE),0)</f>
        <v>0</v>
      </c>
      <c r="T145" s="57">
        <f>IFERROR(VLOOKUP(D145,'Nat Gas'!$C$2:$F$101,3,FALSE),0)</f>
        <v>3.7250000000000001</v>
      </c>
      <c r="U145" s="27">
        <f>IFERROR(VLOOKUP(D145,Gold!$B$3:$J$126,6,FALSE),0)</f>
        <v>103.64</v>
      </c>
      <c r="V145" s="44">
        <f>IFERROR(VLOOKUP(D145,AgriLand!$D$2:$F$195,3,FALSE),0)</f>
        <v>33146715.870005559</v>
      </c>
      <c r="W145" s="48">
        <f t="shared" si="22"/>
        <v>23729268.685979001</v>
      </c>
      <c r="X145" s="56">
        <f>IFERROR(VLOOKUP(D145,'Rare Earth'!$C$21:$D$29,2,FALSE),0)</f>
        <v>0</v>
      </c>
      <c r="Y145" s="56">
        <f>IFERROR(VLOOKUP(D145,'Rare Earth'!$H$21:$I$33,2,FALSE),0)</f>
        <v>0</v>
      </c>
      <c r="Z145" s="56">
        <f>IFERROR(VLOOKUP(D145,'Rare Earth'!$C$34:$E$47,3,FALSE),0)</f>
        <v>0</v>
      </c>
      <c r="AA145" s="56">
        <f>IFERROR(VLOOKUP(D145,'Rare Earth'!$C$3:$D$15,2,FALSE),0)</f>
        <v>0</v>
      </c>
      <c r="AB145" s="56">
        <f>IFERROR(VLOOKUP(D145,'Iron Ore'!$H$2:$L$17,4,FALSE),0)</f>
        <v>0</v>
      </c>
      <c r="AC145" s="56">
        <f>IFERROR(VLOOKUP(D145,Silver!$B$1:$C$12,2,FALSE),0)</f>
        <v>0</v>
      </c>
      <c r="AD145" s="56">
        <f>IFERROR(VLOOKUP(D145,'Rare Earth'!$C$50:$E$63,3,FALSE),0)</f>
        <v>0</v>
      </c>
      <c r="AE145" s="56">
        <f>IFERROR(VLOOKUP(D145,'Rare Earth'!$H$3:$J$15,3,FALSE),0)</f>
        <v>0</v>
      </c>
      <c r="AF145" s="30">
        <f>K145*LookUps!$G$18</f>
        <v>118749144507.77124</v>
      </c>
      <c r="AG145" s="28">
        <f>V145*LookUps!$G$8</f>
        <v>82866789675.013901</v>
      </c>
      <c r="AH145" s="28">
        <f>W145*LookUps!$G$9</f>
        <v>320345127260.71649</v>
      </c>
      <c r="AI145" s="28">
        <f>Q145*LookUps!$G$3</f>
        <v>43650000000</v>
      </c>
      <c r="AJ145" s="28">
        <f>R145*LookUps!$G$4</f>
        <v>58495142324.388016</v>
      </c>
      <c r="AK145" s="28">
        <f>S145*LookUps!$G$5*(32150.7/16)</f>
        <v>0</v>
      </c>
      <c r="AL145" s="60">
        <f>T145*1000000*LookUps!$G$6</f>
        <v>44700000000</v>
      </c>
      <c r="AM145" s="60">
        <f>U145*LookUps!$J$7</f>
        <v>318215411334</v>
      </c>
      <c r="AN145" s="83">
        <f>X145*LookUps!$G$10</f>
        <v>0</v>
      </c>
      <c r="AO145" s="52">
        <f>Y145*LookUps!$G$11</f>
        <v>0</v>
      </c>
      <c r="AP145" s="30">
        <f>Z145*LookUps!$G$12*2009</f>
        <v>0</v>
      </c>
      <c r="AQ145" s="30">
        <f>AA145*LookUps!$G$13</f>
        <v>0</v>
      </c>
      <c r="AR145" s="30">
        <f>AB145*LookUps!$G$14</f>
        <v>0</v>
      </c>
      <c r="AS145" s="30">
        <f>AC145*LookUps!$G$15*32150.7</f>
        <v>0</v>
      </c>
      <c r="AT145" s="30">
        <f>AD145*LookUps!$G$16*1000</f>
        <v>0</v>
      </c>
      <c r="AU145" s="30">
        <f>AE145*LookUps!$G$17</f>
        <v>0</v>
      </c>
      <c r="AV145" s="89">
        <f t="shared" si="24"/>
        <v>0.98702161510188979</v>
      </c>
      <c r="AW145" s="90">
        <f t="shared" si="25"/>
        <v>9.2428623308714264E-2</v>
      </c>
      <c r="AX145" s="89">
        <f t="shared" si="26"/>
        <v>0.89459299179317553</v>
      </c>
    </row>
    <row r="146" spans="2:50" x14ac:dyDescent="0.25">
      <c r="B146" s="56" t="s">
        <v>754</v>
      </c>
      <c r="C146" t="s">
        <v>671</v>
      </c>
      <c r="D146" t="s">
        <v>15</v>
      </c>
      <c r="E146" t="e" vm="562">
        <v>#VALUE!</v>
      </c>
      <c r="F146" s="56">
        <f t="shared" si="20"/>
        <v>0</v>
      </c>
      <c r="G146" t="str" cm="1">
        <f t="array" ref="G146">_FV(E146,"Abbreviation")</f>
        <v>RU</v>
      </c>
      <c r="H146" s="27" cm="1" vm="563">
        <f t="array" ref="H146">_FV(E146,"Population")</f>
        <v>144373535</v>
      </c>
      <c r="I146" s="27">
        <f>VLOOKUP(D146,Pop_Land!$B$2:$K$237,2,FALSE)</f>
        <v>146077174</v>
      </c>
      <c r="J146" s="82" cm="1" vm="564">
        <f t="array" ref="J146">IFERROR(_FV(E146,"Gross tertiary education enrollment (%)",TRUE),0.25)</f>
        <v>0.81909310000000002</v>
      </c>
      <c r="K146" s="50">
        <f t="shared" si="23"/>
        <v>119650805.2908994</v>
      </c>
      <c r="L146" s="48">
        <f>VLOOKUP(D146,Pop_Land!$B$2:$K$237,7,FALSE)</f>
        <v>6323115.8301158305</v>
      </c>
      <c r="M146" s="30" cm="1" vm="565">
        <f t="array" ref="M146">_FV(E146,"GDP")</f>
        <v>1699876578871.3501</v>
      </c>
      <c r="N146" s="30">
        <f>IFERROR(VLOOKUP(D146,WorldBankGDP!$A$5:$G$271,7,FALSE),0)</f>
        <v>1775799919352.98</v>
      </c>
      <c r="O146" s="28">
        <f>IFERROR(VLOOKUP(D146,WorldBankGDP!$J$5:$O$200,6,FALSE),0)</f>
        <v>1775550000000</v>
      </c>
      <c r="P146" s="28">
        <f t="shared" si="21"/>
        <v>2846000000000</v>
      </c>
      <c r="Q146" s="44">
        <f>IFERROR(VLOOKUP(D146,'coal-proved-reserves'!$A$1:$D$88,4,FALSE),0)</f>
        <v>162166000000</v>
      </c>
      <c r="R146" s="44">
        <f>IFERROR(VLOOKUP(D146,Oil!$B$3:$D$51,3,FALSE),0)</f>
        <v>105100399288.35246</v>
      </c>
      <c r="S146" s="50">
        <f>IFERROR(VLOOKUP(D146,Uranium!$B$2:$C$18,2,FALSE),0)</f>
        <v>486000</v>
      </c>
      <c r="T146" s="57">
        <f>IFERROR(VLOOKUP(D146,'Nat Gas'!$C$2:$F$101,3,FALSE),0)</f>
        <v>1688.2280000000001</v>
      </c>
      <c r="U146" s="27">
        <f>IFERROR(VLOOKUP(D146,Gold!$B$3:$J$126,6,FALSE),0)</f>
        <v>2298.5300000000002</v>
      </c>
      <c r="V146" s="44">
        <f>IFERROR(VLOOKUP(D146,AgriLand!$D$2:$F$195,3,FALSE),0)</f>
        <v>532497270.73885328</v>
      </c>
      <c r="W146" s="48">
        <f t="shared" si="22"/>
        <v>3514296860.5352783</v>
      </c>
      <c r="X146" s="56">
        <f>IFERROR(VLOOKUP(D146,'Rare Earth'!$C$21:$D$29,2,FALSE),0)</f>
        <v>7500000</v>
      </c>
      <c r="Y146" s="56">
        <f>IFERROR(VLOOKUP(D146,'Rare Earth'!$H$21:$I$33,2,FALSE),0)</f>
        <v>250000</v>
      </c>
      <c r="Z146" s="56">
        <f>IFERROR(VLOOKUP(D146,'Rare Earth'!$C$34:$E$47,3,FALSE),0)</f>
        <v>62000000</v>
      </c>
      <c r="AA146" s="56">
        <f>IFERROR(VLOOKUP(D146,'Rare Earth'!$C$3:$D$15,2,FALSE),0)</f>
        <v>0</v>
      </c>
      <c r="AB146" s="56">
        <f>IFERROR(VLOOKUP(D146,'Iron Ore'!$H$2:$L$17,4,FALSE),0)</f>
        <v>25000000000</v>
      </c>
      <c r="AC146" s="56">
        <f>IFERROR(VLOOKUP(D146,Silver!$B$1:$C$12,2,FALSE),0)</f>
        <v>45000</v>
      </c>
      <c r="AD146" s="56">
        <f>IFERROR(VLOOKUP(D146,'Rare Earth'!$C$50:$E$63,3,FALSE),0)</f>
        <v>0</v>
      </c>
      <c r="AE146" s="56">
        <f>IFERROR(VLOOKUP(D146,'Rare Earth'!$H$3:$J$15,3,FALSE),0)</f>
        <v>22000000</v>
      </c>
      <c r="AF146" s="30">
        <f>K146*LookUps!$G$18</f>
        <v>1495635066136.2424</v>
      </c>
      <c r="AG146" s="28">
        <f>V146*LookUps!$G$8</f>
        <v>1331243176847.1333</v>
      </c>
      <c r="AH146" s="28">
        <f>W146*LookUps!$G$9</f>
        <v>47443007617226.258</v>
      </c>
      <c r="AI146" s="28">
        <f>Q146*LookUps!$G$3</f>
        <v>24324900000000</v>
      </c>
      <c r="AJ146" s="28">
        <f>R146*LookUps!$G$4</f>
        <v>10510039928835.246</v>
      </c>
      <c r="AK146" s="28">
        <f>S146*LookUps!$G$5*(32150.7/16)</f>
        <v>48828875625</v>
      </c>
      <c r="AL146" s="60">
        <f>T146*1000000*LookUps!$G$6</f>
        <v>20258736000000</v>
      </c>
      <c r="AM146" s="60">
        <f>U146*LookUps!$J$7</f>
        <v>7057387778980.501</v>
      </c>
      <c r="AN146" s="83">
        <f>X146*LookUps!$G$10</f>
        <v>180000000000</v>
      </c>
      <c r="AO146" s="52">
        <f>Y146*LookUps!$G$11</f>
        <v>15000000000</v>
      </c>
      <c r="AP146" s="30">
        <f>Z146*LookUps!$G$12*2009</f>
        <v>429725100000</v>
      </c>
      <c r="AQ146" s="30">
        <f>AA146*LookUps!$G$13</f>
        <v>0</v>
      </c>
      <c r="AR146" s="30">
        <f>AB146*LookUps!$G$14</f>
        <v>2500000000000</v>
      </c>
      <c r="AS146" s="30">
        <f>AC146*LookUps!$G$15*32150.7</f>
        <v>36169537500</v>
      </c>
      <c r="AT146" s="30">
        <f>AD146*LookUps!$G$16*1000</f>
        <v>0</v>
      </c>
      <c r="AU146" s="30">
        <f>AE146*LookUps!$G$17</f>
        <v>66000000000</v>
      </c>
      <c r="AV146" s="89">
        <f t="shared" si="24"/>
        <v>115.69667308115038</v>
      </c>
      <c r="AW146" s="90">
        <f t="shared" si="25"/>
        <v>2.8460000000000001</v>
      </c>
      <c r="AX146" s="89">
        <f t="shared" si="26"/>
        <v>112.85067308115038</v>
      </c>
    </row>
    <row r="147" spans="2:50" x14ac:dyDescent="0.25">
      <c r="B147" s="56" t="s">
        <v>670</v>
      </c>
      <c r="C147" t="s">
        <v>670</v>
      </c>
      <c r="D147" t="s">
        <v>141</v>
      </c>
      <c r="E147" t="e" vm="566">
        <v>#VALUE!</v>
      </c>
      <c r="F147" s="56">
        <f t="shared" si="20"/>
        <v>3</v>
      </c>
      <c r="G147" t="str" cm="1">
        <f t="array" ref="G147">_FV(E147,"Abbreviation")</f>
        <v>RW</v>
      </c>
      <c r="H147" s="27" cm="1" vm="567">
        <f t="array" ref="H147">_FV(E147,"Population")</f>
        <v>12626950</v>
      </c>
      <c r="I147" s="27">
        <f>VLOOKUP(D147,Pop_Land!$B$2:$K$237,2,FALSE)</f>
        <v>12952218</v>
      </c>
      <c r="J147" s="82" cm="1" vm="568">
        <f t="array" ref="J147">IFERROR(_FV(E147,"Gross tertiary education enrollment (%)",TRUE),0.25)</f>
        <v>6.7257200000000003E-2</v>
      </c>
      <c r="K147" s="50">
        <f t="shared" si="23"/>
        <v>871129.91646960005</v>
      </c>
      <c r="L147" s="48">
        <f>VLOOKUP(D147,Pop_Land!$B$2:$K$237,7,FALSE)</f>
        <v>9525.0965250965255</v>
      </c>
      <c r="M147" s="30" cm="1" vm="569">
        <f t="array" ref="M147">_FV(E147,"GDP")</f>
        <v>10122472590.172001</v>
      </c>
      <c r="N147" s="30">
        <f>IFERROR(VLOOKUP(D147,WorldBankGDP!$A$5:$G$271,7,FALSE),0)</f>
        <v>11070356519.4804</v>
      </c>
      <c r="O147" s="28">
        <f>IFERROR(VLOOKUP(D147,WorldBankGDP!$J$5:$O$200,6,FALSE),0)</f>
        <v>11131000000</v>
      </c>
      <c r="P147" s="28">
        <f t="shared" si="21"/>
        <v>4368353046.2887278</v>
      </c>
      <c r="Q147" s="44">
        <f>IFERROR(VLOOKUP(D147,'coal-proved-reserves'!$A$1:$D$88,4,FALSE),0)</f>
        <v>0</v>
      </c>
      <c r="R147" s="44">
        <f>IFERROR(VLOOKUP(D147,Oil!$B$3:$D$51,3,FALSE),0)</f>
        <v>0</v>
      </c>
      <c r="S147" s="50">
        <f>IFERROR(VLOOKUP(D147,Uranium!$B$2:$C$18,2,FALSE),0)</f>
        <v>0</v>
      </c>
      <c r="T147" s="57">
        <f>IFERROR(VLOOKUP(D147,'Nat Gas'!$C$2:$F$101,3,FALSE),0)</f>
        <v>2</v>
      </c>
      <c r="U147" s="27">
        <f>IFERROR(VLOOKUP(D147,Gold!$B$3:$J$126,6,FALSE),0)</f>
        <v>0</v>
      </c>
      <c r="V147" s="44">
        <f>IFERROR(VLOOKUP(D147,AgriLand!$D$2:$F$195,3,FALSE),0)</f>
        <v>4476808.196040635</v>
      </c>
      <c r="W147" s="48">
        <f t="shared" si="22"/>
        <v>1619253.5800211411</v>
      </c>
      <c r="X147" s="56">
        <f>IFERROR(VLOOKUP(D147,'Rare Earth'!$C$21:$D$29,2,FALSE),0)</f>
        <v>0</v>
      </c>
      <c r="Y147" s="56">
        <f>IFERROR(VLOOKUP(D147,'Rare Earth'!$H$21:$I$33,2,FALSE),0)</f>
        <v>0</v>
      </c>
      <c r="Z147" s="56">
        <f>IFERROR(VLOOKUP(D147,'Rare Earth'!$C$34:$E$47,3,FALSE),0)</f>
        <v>0</v>
      </c>
      <c r="AA147" s="56">
        <f>IFERROR(VLOOKUP(D147,'Rare Earth'!$C$3:$D$15,2,FALSE),0)</f>
        <v>0</v>
      </c>
      <c r="AB147" s="56">
        <f>IFERROR(VLOOKUP(D147,'Iron Ore'!$H$2:$L$17,4,FALSE),0)</f>
        <v>0</v>
      </c>
      <c r="AC147" s="56">
        <f>IFERROR(VLOOKUP(D147,Silver!$B$1:$C$12,2,FALSE),0)</f>
        <v>0</v>
      </c>
      <c r="AD147" s="56">
        <f>IFERROR(VLOOKUP(D147,'Rare Earth'!$C$50:$E$63,3,FALSE),0)</f>
        <v>0</v>
      </c>
      <c r="AE147" s="56">
        <f>IFERROR(VLOOKUP(D147,'Rare Earth'!$H$3:$J$15,3,FALSE),0)</f>
        <v>0</v>
      </c>
      <c r="AF147" s="30">
        <f>K147*LookUps!$G$18</f>
        <v>10889123955.870001</v>
      </c>
      <c r="AG147" s="28">
        <f>V147*LookUps!$G$8</f>
        <v>11192020490.101587</v>
      </c>
      <c r="AH147" s="28">
        <f>W147*LookUps!$G$9</f>
        <v>21859923330.285404</v>
      </c>
      <c r="AI147" s="28">
        <f>Q147*LookUps!$G$3</f>
        <v>0</v>
      </c>
      <c r="AJ147" s="28">
        <f>R147*LookUps!$G$4</f>
        <v>0</v>
      </c>
      <c r="AK147" s="28">
        <f>S147*LookUps!$G$5*(32150.7/16)</f>
        <v>0</v>
      </c>
      <c r="AL147" s="60">
        <f>T147*1000000*LookUps!$G$6</f>
        <v>24000000000</v>
      </c>
      <c r="AM147" s="60">
        <f>U147*LookUps!$J$7</f>
        <v>0</v>
      </c>
      <c r="AN147" s="83">
        <f>X147*LookUps!$G$10</f>
        <v>0</v>
      </c>
      <c r="AO147" s="52">
        <f>Y147*LookUps!$G$11</f>
        <v>0</v>
      </c>
      <c r="AP147" s="30">
        <f>Z147*LookUps!$G$12*2009</f>
        <v>0</v>
      </c>
      <c r="AQ147" s="30">
        <f>AA147*LookUps!$G$13</f>
        <v>0</v>
      </c>
      <c r="AR147" s="30">
        <f>AB147*LookUps!$G$14</f>
        <v>0</v>
      </c>
      <c r="AS147" s="30">
        <f>AC147*LookUps!$G$15*32150.7</f>
        <v>0</v>
      </c>
      <c r="AT147" s="30">
        <f>AD147*LookUps!$G$16*1000</f>
        <v>0</v>
      </c>
      <c r="AU147" s="30">
        <f>AE147*LookUps!$G$17</f>
        <v>0</v>
      </c>
      <c r="AV147" s="89">
        <f t="shared" si="24"/>
        <v>6.7941067776256983E-2</v>
      </c>
      <c r="AW147" s="90">
        <f t="shared" si="25"/>
        <v>4.3683530462887274E-3</v>
      </c>
      <c r="AX147" s="89">
        <f t="shared" si="26"/>
        <v>6.3572714729968255E-2</v>
      </c>
    </row>
    <row r="148" spans="2:50" x14ac:dyDescent="0.25">
      <c r="B148" s="56" t="s">
        <v>675</v>
      </c>
      <c r="C148" t="s">
        <v>939</v>
      </c>
      <c r="D148" t="s">
        <v>180</v>
      </c>
      <c r="E148" t="e" vm="570">
        <v>#VALUE!</v>
      </c>
      <c r="F148" s="56">
        <f t="shared" si="20"/>
        <v>5</v>
      </c>
      <c r="G148" t="str" cm="1">
        <f t="array" ref="G148">_FV(E148,"Abbreviation")</f>
        <v>KN</v>
      </c>
      <c r="H148" s="27" cm="1" vm="571">
        <f t="array" ref="H148">_FV(E148,"Population")</f>
        <v>52823</v>
      </c>
      <c r="I148" s="27">
        <f>VLOOKUP(D148,Pop_Land!$B$2:$K$237,2,FALSE)</f>
        <v>53199</v>
      </c>
      <c r="J148" s="82" cm="1" vm="572">
        <f t="array" ref="J148">IFERROR(_FV(E148,"Gross tertiary education enrollment (%)",TRUE),0.25)</f>
        <v>0.86681489999999994</v>
      </c>
      <c r="K148" s="50">
        <f t="shared" si="23"/>
        <v>46113.6858651</v>
      </c>
      <c r="L148" s="48">
        <f>VLOOKUP(D148,Pop_Land!$B$2:$K$237,7,FALSE)</f>
        <v>100.3861003861004</v>
      </c>
      <c r="M148" s="30" cm="1" vm="573">
        <f t="array" ref="M148">_FV(E148,"GDP")</f>
        <v>1050992592.59259</v>
      </c>
      <c r="N148" s="30">
        <f>IFERROR(VLOOKUP(D148,WorldBankGDP!$A$5:$G$271,7,FALSE),0)</f>
        <v>976150666.66666698</v>
      </c>
      <c r="O148" s="28">
        <f>IFERROR(VLOOKUP(D148,WorldBankGDP!$J$5:$O$200,6,FALSE),0)</f>
        <v>950000000</v>
      </c>
      <c r="P148" s="28">
        <f t="shared" si="21"/>
        <v>0</v>
      </c>
      <c r="Q148" s="44">
        <f>IFERROR(VLOOKUP(D148,'coal-proved-reserves'!$A$1:$D$88,4,FALSE),0)</f>
        <v>0</v>
      </c>
      <c r="R148" s="44">
        <f>IFERROR(VLOOKUP(D148,Oil!$B$3:$D$51,3,FALSE),0)</f>
        <v>0</v>
      </c>
      <c r="S148" s="50">
        <f>IFERROR(VLOOKUP(D148,Uranium!$B$2:$C$18,2,FALSE),0)</f>
        <v>0</v>
      </c>
      <c r="T148" s="57">
        <f>IFERROR(VLOOKUP(D148,'Nat Gas'!$C$2:$F$101,3,FALSE),0)</f>
        <v>0</v>
      </c>
      <c r="U148" s="27">
        <f>IFERROR(VLOOKUP(D148,Gold!$B$3:$J$126,6,FALSE),0)</f>
        <v>0</v>
      </c>
      <c r="V148" s="44">
        <f>IFERROR(VLOOKUP(D148,AgriLand!$D$2:$F$195,3,FALSE),0)</f>
        <v>14826.322888029919</v>
      </c>
      <c r="W148" s="48">
        <f t="shared" si="22"/>
        <v>49420.781359074332</v>
      </c>
      <c r="X148" s="56">
        <f>IFERROR(VLOOKUP(D148,'Rare Earth'!$C$21:$D$29,2,FALSE),0)</f>
        <v>0</v>
      </c>
      <c r="Y148" s="56">
        <f>IFERROR(VLOOKUP(D148,'Rare Earth'!$H$21:$I$33,2,FALSE),0)</f>
        <v>0</v>
      </c>
      <c r="Z148" s="56">
        <f>IFERROR(VLOOKUP(D148,'Rare Earth'!$C$34:$E$47,3,FALSE),0)</f>
        <v>0</v>
      </c>
      <c r="AA148" s="56">
        <f>IFERROR(VLOOKUP(D148,'Rare Earth'!$C$3:$D$15,2,FALSE),0)</f>
        <v>0</v>
      </c>
      <c r="AB148" s="56">
        <f>IFERROR(VLOOKUP(D148,'Iron Ore'!$H$2:$L$17,4,FALSE),0)</f>
        <v>0</v>
      </c>
      <c r="AC148" s="56">
        <f>IFERROR(VLOOKUP(D148,Silver!$B$1:$C$12,2,FALSE),0)</f>
        <v>0</v>
      </c>
      <c r="AD148" s="56">
        <f>IFERROR(VLOOKUP(D148,'Rare Earth'!$C$50:$E$63,3,FALSE),0)</f>
        <v>0</v>
      </c>
      <c r="AE148" s="56">
        <f>IFERROR(VLOOKUP(D148,'Rare Earth'!$H$3:$J$15,3,FALSE),0)</f>
        <v>0</v>
      </c>
      <c r="AF148" s="30">
        <f>K148*LookUps!$G$18</f>
        <v>576421073.31375003</v>
      </c>
      <c r="AG148" s="28">
        <f>V148*LookUps!$G$8</f>
        <v>37065807.220074795</v>
      </c>
      <c r="AH148" s="28">
        <f>W148*LookUps!$G$9</f>
        <v>667180548.34750342</v>
      </c>
      <c r="AI148" s="28">
        <f>Q148*LookUps!$G$3</f>
        <v>0</v>
      </c>
      <c r="AJ148" s="28">
        <f>R148*LookUps!$G$4</f>
        <v>0</v>
      </c>
      <c r="AK148" s="28">
        <f>S148*LookUps!$G$5*(32150.7/16)</f>
        <v>0</v>
      </c>
      <c r="AL148" s="60">
        <f>T148*1000000*LookUps!$G$6</f>
        <v>0</v>
      </c>
      <c r="AM148" s="60">
        <f>U148*LookUps!$J$7</f>
        <v>0</v>
      </c>
      <c r="AN148" s="83">
        <f>X148*LookUps!$G$10</f>
        <v>0</v>
      </c>
      <c r="AO148" s="52">
        <f>Y148*LookUps!$G$11</f>
        <v>0</v>
      </c>
      <c r="AP148" s="30">
        <f>Z148*LookUps!$G$12*2009</f>
        <v>0</v>
      </c>
      <c r="AQ148" s="30">
        <f>AA148*LookUps!$G$13</f>
        <v>0</v>
      </c>
      <c r="AR148" s="30">
        <f>AB148*LookUps!$G$14</f>
        <v>0</v>
      </c>
      <c r="AS148" s="30">
        <f>AC148*LookUps!$G$15*32150.7</f>
        <v>0</v>
      </c>
      <c r="AT148" s="30">
        <f>AD148*LookUps!$G$16*1000</f>
        <v>0</v>
      </c>
      <c r="AU148" s="30">
        <f>AE148*LookUps!$G$17</f>
        <v>0</v>
      </c>
      <c r="AV148" s="89">
        <f t="shared" si="24"/>
        <v>1.2806674288813281E-3</v>
      </c>
      <c r="AW148" s="90">
        <f t="shared" si="25"/>
        <v>0</v>
      </c>
      <c r="AX148" s="89">
        <f t="shared" si="26"/>
        <v>1.2806674288813281E-3</v>
      </c>
    </row>
    <row r="149" spans="2:50" x14ac:dyDescent="0.25">
      <c r="B149" s="56" t="s">
        <v>675</v>
      </c>
      <c r="C149" t="s">
        <v>939</v>
      </c>
      <c r="D149" t="s">
        <v>170</v>
      </c>
      <c r="E149" t="e" vm="574">
        <v>#VALUE!</v>
      </c>
      <c r="F149" s="56">
        <f t="shared" si="20"/>
        <v>5</v>
      </c>
      <c r="G149" t="str" cm="1">
        <f t="array" ref="G149">_FV(E149,"Abbreviation")</f>
        <v>LC</v>
      </c>
      <c r="H149" s="27" cm="1" vm="575">
        <f t="array" ref="H149">_FV(E149,"Population")</f>
        <v>182790</v>
      </c>
      <c r="I149" s="27">
        <f>VLOOKUP(D149,Pop_Land!$B$2:$K$237,2,FALSE)</f>
        <v>183627</v>
      </c>
      <c r="J149" s="82" cm="1" vm="576">
        <f t="array" ref="J149">IFERROR(_FV(E149,"Gross tertiary education enrollment (%)",TRUE),0.25)</f>
        <v>0.14066529999999999</v>
      </c>
      <c r="K149" s="50">
        <f t="shared" si="23"/>
        <v>25829.947043099997</v>
      </c>
      <c r="L149" s="48">
        <f>VLOOKUP(D149,Pop_Land!$B$2:$K$237,7,FALSE)</f>
        <v>235.52123552123552</v>
      </c>
      <c r="M149" s="30" cm="1" vm="577">
        <f t="array" ref="M149">_FV(E149,"GDP")</f>
        <v>2122450629.6296301</v>
      </c>
      <c r="N149" s="30">
        <f>IFERROR(VLOOKUP(D149,WorldBankGDP!$A$5:$G$271,7,FALSE),0)</f>
        <v>1764901133.3333299</v>
      </c>
      <c r="O149" s="28">
        <f>IFERROR(VLOOKUP(D149,WorldBankGDP!$J$5:$O$200,6,FALSE),0)</f>
        <v>1776000000</v>
      </c>
      <c r="P149" s="28">
        <f t="shared" si="21"/>
        <v>0</v>
      </c>
      <c r="Q149" s="44">
        <f>IFERROR(VLOOKUP(D149,'coal-proved-reserves'!$A$1:$D$88,4,FALSE),0)</f>
        <v>0</v>
      </c>
      <c r="R149" s="44">
        <f>IFERROR(VLOOKUP(D149,Oil!$B$3:$D$51,3,FALSE),0)</f>
        <v>0</v>
      </c>
      <c r="S149" s="50">
        <f>IFERROR(VLOOKUP(D149,Uranium!$B$2:$C$18,2,FALSE),0)</f>
        <v>0</v>
      </c>
      <c r="T149" s="57">
        <f>IFERROR(VLOOKUP(D149,'Nat Gas'!$C$2:$F$101,3,FALSE),0)</f>
        <v>0</v>
      </c>
      <c r="U149" s="27">
        <f>IFERROR(VLOOKUP(D149,Gold!$B$3:$J$126,6,FALSE),0)</f>
        <v>0</v>
      </c>
      <c r="V149" s="44">
        <f>IFERROR(VLOOKUP(D149,AgriLand!$D$2:$F$195,3,FALSE),0)</f>
        <v>26193.170435519529</v>
      </c>
      <c r="W149" s="48">
        <f t="shared" si="22"/>
        <v>124540.4202980712</v>
      </c>
      <c r="X149" s="56">
        <f>IFERROR(VLOOKUP(D149,'Rare Earth'!$C$21:$D$29,2,FALSE),0)</f>
        <v>0</v>
      </c>
      <c r="Y149" s="56">
        <f>IFERROR(VLOOKUP(D149,'Rare Earth'!$H$21:$I$33,2,FALSE),0)</f>
        <v>0</v>
      </c>
      <c r="Z149" s="56">
        <f>IFERROR(VLOOKUP(D149,'Rare Earth'!$C$34:$E$47,3,FALSE),0)</f>
        <v>0</v>
      </c>
      <c r="AA149" s="56">
        <f>IFERROR(VLOOKUP(D149,'Rare Earth'!$C$3:$D$15,2,FALSE),0)</f>
        <v>0</v>
      </c>
      <c r="AB149" s="56">
        <f>IFERROR(VLOOKUP(D149,'Iron Ore'!$H$2:$L$17,4,FALSE),0)</f>
        <v>0</v>
      </c>
      <c r="AC149" s="56">
        <f>IFERROR(VLOOKUP(D149,Silver!$B$1:$C$12,2,FALSE),0)</f>
        <v>0</v>
      </c>
      <c r="AD149" s="56">
        <f>IFERROR(VLOOKUP(D149,'Rare Earth'!$C$50:$E$63,3,FALSE),0)</f>
        <v>0</v>
      </c>
      <c r="AE149" s="56">
        <f>IFERROR(VLOOKUP(D149,'Rare Earth'!$H$3:$J$15,3,FALSE),0)</f>
        <v>0</v>
      </c>
      <c r="AF149" s="30">
        <f>K149*LookUps!$G$18</f>
        <v>322874338.03874999</v>
      </c>
      <c r="AG149" s="28">
        <f>V149*LookUps!$G$8</f>
        <v>65482926.088798821</v>
      </c>
      <c r="AH149" s="28">
        <f>W149*LookUps!$G$9</f>
        <v>1681295674.0239613</v>
      </c>
      <c r="AI149" s="28">
        <f>Q149*LookUps!$G$3</f>
        <v>0</v>
      </c>
      <c r="AJ149" s="28">
        <f>R149*LookUps!$G$4</f>
        <v>0</v>
      </c>
      <c r="AK149" s="28">
        <f>S149*LookUps!$G$5*(32150.7/16)</f>
        <v>0</v>
      </c>
      <c r="AL149" s="60">
        <f>T149*1000000*LookUps!$G$6</f>
        <v>0</v>
      </c>
      <c r="AM149" s="60">
        <f>U149*LookUps!$J$7</f>
        <v>0</v>
      </c>
      <c r="AN149" s="83">
        <f>X149*LookUps!$G$10</f>
        <v>0</v>
      </c>
      <c r="AO149" s="52">
        <f>Y149*LookUps!$G$11</f>
        <v>0</v>
      </c>
      <c r="AP149" s="30">
        <f>Z149*LookUps!$G$12*2009</f>
        <v>0</v>
      </c>
      <c r="AQ149" s="30">
        <f>AA149*LookUps!$G$13</f>
        <v>0</v>
      </c>
      <c r="AR149" s="30">
        <f>AB149*LookUps!$G$14</f>
        <v>0</v>
      </c>
      <c r="AS149" s="30">
        <f>AC149*LookUps!$G$15*32150.7</f>
        <v>0</v>
      </c>
      <c r="AT149" s="30">
        <f>AD149*LookUps!$G$16*1000</f>
        <v>0</v>
      </c>
      <c r="AU149" s="30">
        <f>AE149*LookUps!$G$17</f>
        <v>0</v>
      </c>
      <c r="AV149" s="89">
        <f t="shared" si="24"/>
        <v>2.0696529381515104E-3</v>
      </c>
      <c r="AW149" s="90">
        <f t="shared" si="25"/>
        <v>0</v>
      </c>
      <c r="AX149" s="89">
        <f t="shared" si="26"/>
        <v>2.0696529381515104E-3</v>
      </c>
    </row>
    <row r="150" spans="2:50" x14ac:dyDescent="0.25">
      <c r="B150" s="56" t="s">
        <v>675</v>
      </c>
      <c r="C150" t="s">
        <v>675</v>
      </c>
      <c r="D150" t="s">
        <v>182</v>
      </c>
      <c r="E150" t="e" vm="578">
        <v>#VALUE!</v>
      </c>
      <c r="F150" s="56">
        <f t="shared" si="20"/>
        <v>5</v>
      </c>
      <c r="G150" t="str" cm="1">
        <f t="array" ref="G150">_FV(E150,"Abbreviation")</f>
        <v>WS</v>
      </c>
      <c r="H150" s="27" cm="1" vm="579">
        <f t="array" ref="H150">_FV(E150,"Population")</f>
        <v>202506</v>
      </c>
      <c r="I150" s="27">
        <f>VLOOKUP(D150,Pop_Land!$B$2:$K$237,2,FALSE)</f>
        <v>198414</v>
      </c>
      <c r="J150" s="82" cm="1" vm="580">
        <f t="array" ref="J150">IFERROR(_FV(E150,"Gross tertiary education enrollment (%)",TRUE),0.25)</f>
        <v>7.5638300000000006E-2</v>
      </c>
      <c r="K150" s="50">
        <f t="shared" si="23"/>
        <v>15007.697656200002</v>
      </c>
      <c r="L150" s="48">
        <f>VLOOKUP(D150,Pop_Land!$B$2:$K$237,7,FALSE)</f>
        <v>1092.6640926640928</v>
      </c>
      <c r="M150" s="30" cm="1" vm="581">
        <f t="array" ref="M150">_FV(E150,"GDP")</f>
        <v>850655017.22048795</v>
      </c>
      <c r="N150" s="30">
        <f>IFERROR(VLOOKUP(D150,WorldBankGDP!$A$5:$G$271,7,FALSE),0)</f>
        <v>788389971.60306501</v>
      </c>
      <c r="O150" s="28">
        <f>IFERROR(VLOOKUP(D150,WorldBankGDP!$J$5:$O$200,6,FALSE),0)</f>
        <v>788000000</v>
      </c>
      <c r="P150" s="28">
        <f t="shared" si="21"/>
        <v>0</v>
      </c>
      <c r="Q150" s="44">
        <f>IFERROR(VLOOKUP(D150,'coal-proved-reserves'!$A$1:$D$88,4,FALSE),0)</f>
        <v>0</v>
      </c>
      <c r="R150" s="44">
        <f>IFERROR(VLOOKUP(D150,Oil!$B$3:$D$51,3,FALSE),0)</f>
        <v>0</v>
      </c>
      <c r="S150" s="50">
        <f>IFERROR(VLOOKUP(D150,Uranium!$B$2:$C$18,2,FALSE),0)</f>
        <v>0</v>
      </c>
      <c r="T150" s="57">
        <f>IFERROR(VLOOKUP(D150,'Nat Gas'!$C$2:$F$101,3,FALSE),0)</f>
        <v>0</v>
      </c>
      <c r="U150" s="27">
        <f>IFERROR(VLOOKUP(D150,Gold!$B$3:$J$126,6,FALSE),0)</f>
        <v>0</v>
      </c>
      <c r="V150" s="44">
        <f>IFERROR(VLOOKUP(D150,AgriLand!$D$2:$F$195,3,FALSE),0)</f>
        <v>187058.77377064415</v>
      </c>
      <c r="W150" s="48">
        <f t="shared" si="22"/>
        <v>512246.24553437519</v>
      </c>
      <c r="X150" s="56">
        <f>IFERROR(VLOOKUP(D150,'Rare Earth'!$C$21:$D$29,2,FALSE),0)</f>
        <v>0</v>
      </c>
      <c r="Y150" s="56">
        <f>IFERROR(VLOOKUP(D150,'Rare Earth'!$H$21:$I$33,2,FALSE),0)</f>
        <v>0</v>
      </c>
      <c r="Z150" s="56">
        <f>IFERROR(VLOOKUP(D150,'Rare Earth'!$C$34:$E$47,3,FALSE),0)</f>
        <v>0</v>
      </c>
      <c r="AA150" s="56">
        <f>IFERROR(VLOOKUP(D150,'Rare Earth'!$C$3:$D$15,2,FALSE),0)</f>
        <v>0</v>
      </c>
      <c r="AB150" s="56">
        <f>IFERROR(VLOOKUP(D150,'Iron Ore'!$H$2:$L$17,4,FALSE),0)</f>
        <v>0</v>
      </c>
      <c r="AC150" s="56">
        <f>IFERROR(VLOOKUP(D150,Silver!$B$1:$C$12,2,FALSE),0)</f>
        <v>0</v>
      </c>
      <c r="AD150" s="56">
        <f>IFERROR(VLOOKUP(D150,'Rare Earth'!$C$50:$E$63,3,FALSE),0)</f>
        <v>0</v>
      </c>
      <c r="AE150" s="56">
        <f>IFERROR(VLOOKUP(D150,'Rare Earth'!$H$3:$J$15,3,FALSE),0)</f>
        <v>0</v>
      </c>
      <c r="AF150" s="30">
        <f>K150*LookUps!$G$18</f>
        <v>187596220.70250002</v>
      </c>
      <c r="AG150" s="28">
        <f>V150*LookUps!$G$8</f>
        <v>467646934.42661041</v>
      </c>
      <c r="AH150" s="28">
        <f>W150*LookUps!$G$9</f>
        <v>6915324314.7140656</v>
      </c>
      <c r="AI150" s="28">
        <f>Q150*LookUps!$G$3</f>
        <v>0</v>
      </c>
      <c r="AJ150" s="28">
        <f>R150*LookUps!$G$4</f>
        <v>0</v>
      </c>
      <c r="AK150" s="28">
        <f>S150*LookUps!$G$5*(32150.7/16)</f>
        <v>0</v>
      </c>
      <c r="AL150" s="60">
        <f>T150*1000000*LookUps!$G$6</f>
        <v>0</v>
      </c>
      <c r="AM150" s="60">
        <f>U150*LookUps!$J$7</f>
        <v>0</v>
      </c>
      <c r="AN150" s="83">
        <f>X150*LookUps!$G$10</f>
        <v>0</v>
      </c>
      <c r="AO150" s="52">
        <f>Y150*LookUps!$G$11</f>
        <v>0</v>
      </c>
      <c r="AP150" s="30">
        <f>Z150*LookUps!$G$12*2009</f>
        <v>0</v>
      </c>
      <c r="AQ150" s="30">
        <f>AA150*LookUps!$G$13</f>
        <v>0</v>
      </c>
      <c r="AR150" s="30">
        <f>AB150*LookUps!$G$14</f>
        <v>0</v>
      </c>
      <c r="AS150" s="30">
        <f>AC150*LookUps!$G$15*32150.7</f>
        <v>0</v>
      </c>
      <c r="AT150" s="30">
        <f>AD150*LookUps!$G$16*1000</f>
        <v>0</v>
      </c>
      <c r="AU150" s="30">
        <f>AE150*LookUps!$G$17</f>
        <v>0</v>
      </c>
      <c r="AV150" s="89">
        <f t="shared" si="24"/>
        <v>7.5705674698431759E-3</v>
      </c>
      <c r="AW150" s="90">
        <f t="shared" si="25"/>
        <v>0</v>
      </c>
      <c r="AX150" s="89">
        <f t="shared" si="26"/>
        <v>7.5705674698431759E-3</v>
      </c>
    </row>
    <row r="151" spans="2:50" x14ac:dyDescent="0.25">
      <c r="B151" s="56" t="s">
        <v>756</v>
      </c>
      <c r="C151" t="s">
        <v>672</v>
      </c>
      <c r="D151" t="s">
        <v>171</v>
      </c>
      <c r="E151" t="e" vm="582">
        <v>#VALUE!</v>
      </c>
      <c r="F151" s="56">
        <f t="shared" si="20"/>
        <v>2</v>
      </c>
      <c r="G151" t="str" cm="1">
        <f t="array" ref="G151">_FV(E151,"Abbreviation")</f>
        <v>SM</v>
      </c>
      <c r="H151" s="27" cm="1" vm="583">
        <f t="array" ref="H151">_FV(E151,"Population")</f>
        <v>33860</v>
      </c>
      <c r="I151" s="27">
        <f>VLOOKUP(D151,Pop_Land!$B$2:$K$237,2,FALSE)</f>
        <v>33931</v>
      </c>
      <c r="J151" s="82" cm="1" vm="584">
        <f t="array" ref="J151">IFERROR(_FV(E151,"Gross tertiary education enrollment (%)",TRUE),0.25)</f>
        <v>0.4247126</v>
      </c>
      <c r="K151" s="50">
        <f t="shared" si="23"/>
        <v>14410.923230599999</v>
      </c>
      <c r="L151" s="48">
        <f>VLOOKUP(D151,Pop_Land!$B$2:$K$237,7,FALSE)</f>
        <v>23.166023166023166</v>
      </c>
      <c r="M151" s="30" cm="1" vm="585">
        <f t="array" ref="M151">_FV(E151,"GDP")</f>
        <v>1637931034.48276</v>
      </c>
      <c r="N151" s="30">
        <f>IFERROR(VLOOKUP(D151,WorldBankGDP!$A$5:$G$271,7,FALSE),0)</f>
        <v>0</v>
      </c>
      <c r="O151" s="28">
        <f>IFERROR(VLOOKUP(D151,WorldBankGDP!$J$5:$O$200,6,FALSE),0)</f>
        <v>1712000000</v>
      </c>
      <c r="P151" s="28">
        <f t="shared" si="21"/>
        <v>0</v>
      </c>
      <c r="Q151" s="44">
        <f>IFERROR(VLOOKUP(D151,'coal-proved-reserves'!$A$1:$D$88,4,FALSE),0)</f>
        <v>0</v>
      </c>
      <c r="R151" s="44">
        <f>IFERROR(VLOOKUP(D151,Oil!$B$3:$D$51,3,FALSE),0)</f>
        <v>0</v>
      </c>
      <c r="S151" s="50">
        <f>IFERROR(VLOOKUP(D151,Uranium!$B$2:$C$18,2,FALSE),0)</f>
        <v>0</v>
      </c>
      <c r="T151" s="57">
        <f>IFERROR(VLOOKUP(D151,'Nat Gas'!$C$2:$F$101,3,FALSE),0)</f>
        <v>0</v>
      </c>
      <c r="U151" s="27">
        <f>IFERROR(VLOOKUP(D151,Gold!$B$3:$J$126,6,FALSE),0)</f>
        <v>0</v>
      </c>
      <c r="V151" s="44">
        <f>IFERROR(VLOOKUP(D151,AgriLand!$D$2:$F$195,3,FALSE),0)</f>
        <v>5683.4237737448029</v>
      </c>
      <c r="W151" s="48">
        <f t="shared" si="22"/>
        <v>9142.8310525100242</v>
      </c>
      <c r="X151" s="56">
        <f>IFERROR(VLOOKUP(D151,'Rare Earth'!$C$21:$D$29,2,FALSE),0)</f>
        <v>0</v>
      </c>
      <c r="Y151" s="56">
        <f>IFERROR(VLOOKUP(D151,'Rare Earth'!$H$21:$I$33,2,FALSE),0)</f>
        <v>0</v>
      </c>
      <c r="Z151" s="56">
        <f>IFERROR(VLOOKUP(D151,'Rare Earth'!$C$34:$E$47,3,FALSE),0)</f>
        <v>0</v>
      </c>
      <c r="AA151" s="56">
        <f>IFERROR(VLOOKUP(D151,'Rare Earth'!$C$3:$D$15,2,FALSE),0)</f>
        <v>0</v>
      </c>
      <c r="AB151" s="56">
        <f>IFERROR(VLOOKUP(D151,'Iron Ore'!$H$2:$L$17,4,FALSE),0)</f>
        <v>0</v>
      </c>
      <c r="AC151" s="56">
        <f>IFERROR(VLOOKUP(D151,Silver!$B$1:$C$12,2,FALSE),0)</f>
        <v>0</v>
      </c>
      <c r="AD151" s="56">
        <f>IFERROR(VLOOKUP(D151,'Rare Earth'!$C$50:$E$63,3,FALSE),0)</f>
        <v>0</v>
      </c>
      <c r="AE151" s="56">
        <f>IFERROR(VLOOKUP(D151,'Rare Earth'!$H$3:$J$15,3,FALSE),0)</f>
        <v>0</v>
      </c>
      <c r="AF151" s="30">
        <f>K151*LookUps!$G$18</f>
        <v>180136540.38249999</v>
      </c>
      <c r="AG151" s="28">
        <f>V151*LookUps!$G$8</f>
        <v>14208559.434362007</v>
      </c>
      <c r="AH151" s="28">
        <f>W151*LookUps!$G$9</f>
        <v>123428219.20888533</v>
      </c>
      <c r="AI151" s="28">
        <f>Q151*LookUps!$G$3</f>
        <v>0</v>
      </c>
      <c r="AJ151" s="28">
        <f>R151*LookUps!$G$4</f>
        <v>0</v>
      </c>
      <c r="AK151" s="28">
        <f>S151*LookUps!$G$5*(32150.7/16)</f>
        <v>0</v>
      </c>
      <c r="AL151" s="60">
        <f>T151*1000000*LookUps!$G$6</f>
        <v>0</v>
      </c>
      <c r="AM151" s="60">
        <f>U151*LookUps!$J$7</f>
        <v>0</v>
      </c>
      <c r="AN151" s="83">
        <f>X151*LookUps!$G$10</f>
        <v>0</v>
      </c>
      <c r="AO151" s="52">
        <f>Y151*LookUps!$G$11</f>
        <v>0</v>
      </c>
      <c r="AP151" s="30">
        <f>Z151*LookUps!$G$12*2009</f>
        <v>0</v>
      </c>
      <c r="AQ151" s="30">
        <f>AA151*LookUps!$G$13</f>
        <v>0</v>
      </c>
      <c r="AR151" s="30">
        <f>AB151*LookUps!$G$14</f>
        <v>0</v>
      </c>
      <c r="AS151" s="30">
        <f>AC151*LookUps!$G$15*32150.7</f>
        <v>0</v>
      </c>
      <c r="AT151" s="30">
        <f>AD151*LookUps!$G$16*1000</f>
        <v>0</v>
      </c>
      <c r="AU151" s="30">
        <f>AE151*LookUps!$G$17</f>
        <v>0</v>
      </c>
      <c r="AV151" s="89">
        <f t="shared" si="24"/>
        <v>3.1777331902574732E-4</v>
      </c>
      <c r="AW151" s="90">
        <f t="shared" si="25"/>
        <v>0</v>
      </c>
      <c r="AX151" s="89">
        <f t="shared" si="26"/>
        <v>3.1777331902574732E-4</v>
      </c>
    </row>
    <row r="152" spans="2:50" x14ac:dyDescent="0.25">
      <c r="B152" s="56" t="s">
        <v>670</v>
      </c>
      <c r="C152" t="s">
        <v>670</v>
      </c>
      <c r="D152" t="s">
        <v>187</v>
      </c>
      <c r="E152" t="e" vm="586">
        <v>#VALUE!</v>
      </c>
      <c r="F152" s="56">
        <f t="shared" si="20"/>
        <v>3</v>
      </c>
      <c r="G152" t="str" cm="1">
        <f t="array" ref="G152">_FV(E152,"Abbreviation")</f>
        <v>ST</v>
      </c>
      <c r="H152" s="27" cm="1" vm="587">
        <f t="array" ref="H152">_FV(E152,"Population")</f>
        <v>215056</v>
      </c>
      <c r="I152" s="27">
        <f>VLOOKUP(D152,Pop_Land!$B$2:$K$237,2,FALSE)</f>
        <v>219159</v>
      </c>
      <c r="J152" s="82" cm="1" vm="588">
        <f t="array" ref="J152">IFERROR(_FV(E152,"Gross tertiary education enrollment (%)",TRUE),0.25)</f>
        <v>0.1338452</v>
      </c>
      <c r="K152" s="50">
        <f t="shared" si="23"/>
        <v>29333.380186800001</v>
      </c>
      <c r="L152" s="48">
        <f>VLOOKUP(D152,Pop_Land!$B$2:$K$237,7,FALSE)</f>
        <v>370.65637065637065</v>
      </c>
      <c r="M152" s="30" cm="1" vm="589">
        <f t="array" ref="M152">_FV(E152,"GDP")</f>
        <v>429016605.20820498</v>
      </c>
      <c r="N152" s="30">
        <f>IFERROR(VLOOKUP(D152,WorldBankGDP!$A$5:$G$271,7,FALSE),0)</f>
        <v>547092915.03633404</v>
      </c>
      <c r="O152" s="28">
        <f>IFERROR(VLOOKUP(D152,WorldBankGDP!$J$5:$O$200,6,FALSE),0)</f>
        <v>520000000</v>
      </c>
      <c r="P152" s="28">
        <f t="shared" si="21"/>
        <v>0</v>
      </c>
      <c r="Q152" s="44">
        <f>IFERROR(VLOOKUP(D152,'coal-proved-reserves'!$A$1:$D$88,4,FALSE),0)</f>
        <v>0</v>
      </c>
      <c r="R152" s="44">
        <f>IFERROR(VLOOKUP(D152,Oil!$B$3:$D$51,3,FALSE),0)</f>
        <v>0</v>
      </c>
      <c r="S152" s="50">
        <f>IFERROR(VLOOKUP(D152,Uranium!$B$2:$C$18,2,FALSE),0)</f>
        <v>0</v>
      </c>
      <c r="T152" s="57">
        <f>IFERROR(VLOOKUP(D152,'Nat Gas'!$C$2:$F$101,3,FALSE),0)</f>
        <v>0</v>
      </c>
      <c r="U152" s="27">
        <f>IFERROR(VLOOKUP(D152,Gold!$B$3:$J$126,6,FALSE),0)</f>
        <v>0</v>
      </c>
      <c r="V152" s="44">
        <f>IFERROR(VLOOKUP(D152,AgriLand!$D$2:$F$195,3,FALSE),0)</f>
        <v>108726.36784555274</v>
      </c>
      <c r="W152" s="48">
        <f t="shared" si="22"/>
        <v>128493.70937452448</v>
      </c>
      <c r="X152" s="56">
        <f>IFERROR(VLOOKUP(D152,'Rare Earth'!$C$21:$D$29,2,FALSE),0)</f>
        <v>0</v>
      </c>
      <c r="Y152" s="56">
        <f>IFERROR(VLOOKUP(D152,'Rare Earth'!$H$21:$I$33,2,FALSE),0)</f>
        <v>0</v>
      </c>
      <c r="Z152" s="56">
        <f>IFERROR(VLOOKUP(D152,'Rare Earth'!$C$34:$E$47,3,FALSE),0)</f>
        <v>0</v>
      </c>
      <c r="AA152" s="56">
        <f>IFERROR(VLOOKUP(D152,'Rare Earth'!$C$3:$D$15,2,FALSE),0)</f>
        <v>0</v>
      </c>
      <c r="AB152" s="56">
        <f>IFERROR(VLOOKUP(D152,'Iron Ore'!$H$2:$L$17,4,FALSE),0)</f>
        <v>0</v>
      </c>
      <c r="AC152" s="56">
        <f>IFERROR(VLOOKUP(D152,Silver!$B$1:$C$12,2,FALSE),0)</f>
        <v>0</v>
      </c>
      <c r="AD152" s="56">
        <f>IFERROR(VLOOKUP(D152,'Rare Earth'!$C$50:$E$63,3,FALSE),0)</f>
        <v>0</v>
      </c>
      <c r="AE152" s="56">
        <f>IFERROR(VLOOKUP(D152,'Rare Earth'!$H$3:$J$15,3,FALSE),0)</f>
        <v>0</v>
      </c>
      <c r="AF152" s="30">
        <f>K152*LookUps!$G$18</f>
        <v>366667252.33500004</v>
      </c>
      <c r="AG152" s="28">
        <f>V152*LookUps!$G$8</f>
        <v>271815919.61388183</v>
      </c>
      <c r="AH152" s="28">
        <f>W152*LookUps!$G$9</f>
        <v>1734665076.5560803</v>
      </c>
      <c r="AI152" s="28">
        <f>Q152*LookUps!$G$3</f>
        <v>0</v>
      </c>
      <c r="AJ152" s="28">
        <f>R152*LookUps!$G$4</f>
        <v>0</v>
      </c>
      <c r="AK152" s="28">
        <f>S152*LookUps!$G$5*(32150.7/16)</f>
        <v>0</v>
      </c>
      <c r="AL152" s="60">
        <f>T152*1000000*LookUps!$G$6</f>
        <v>0</v>
      </c>
      <c r="AM152" s="60">
        <f>U152*LookUps!$J$7</f>
        <v>0</v>
      </c>
      <c r="AN152" s="83">
        <f>X152*LookUps!$G$10</f>
        <v>0</v>
      </c>
      <c r="AO152" s="52">
        <f>Y152*LookUps!$G$11</f>
        <v>0</v>
      </c>
      <c r="AP152" s="30">
        <f>Z152*LookUps!$G$12*2009</f>
        <v>0</v>
      </c>
      <c r="AQ152" s="30">
        <f>AA152*LookUps!$G$13</f>
        <v>0</v>
      </c>
      <c r="AR152" s="30">
        <f>AB152*LookUps!$G$14</f>
        <v>0</v>
      </c>
      <c r="AS152" s="30">
        <f>AC152*LookUps!$G$15*32150.7</f>
        <v>0</v>
      </c>
      <c r="AT152" s="30">
        <f>AD152*LookUps!$G$16*1000</f>
        <v>0</v>
      </c>
      <c r="AU152" s="30">
        <f>AE152*LookUps!$G$17</f>
        <v>0</v>
      </c>
      <c r="AV152" s="89">
        <f t="shared" si="24"/>
        <v>2.3731482485049621E-3</v>
      </c>
      <c r="AW152" s="90">
        <f t="shared" si="25"/>
        <v>0</v>
      </c>
      <c r="AX152" s="89">
        <f t="shared" si="26"/>
        <v>2.3731482485049621E-3</v>
      </c>
    </row>
    <row r="153" spans="2:50" x14ac:dyDescent="0.25">
      <c r="B153" s="56" t="s">
        <v>754</v>
      </c>
      <c r="C153" t="s">
        <v>671</v>
      </c>
      <c r="D153" t="s">
        <v>23</v>
      </c>
      <c r="E153" t="e" vm="590">
        <v>#VALUE!</v>
      </c>
      <c r="F153" s="56">
        <f t="shared" si="20"/>
        <v>0</v>
      </c>
      <c r="G153" t="str" cm="1">
        <f t="array" ref="G153">_FV(E153,"Abbreviation")</f>
        <v>SA</v>
      </c>
      <c r="H153" s="27" cm="1" vm="591">
        <f t="array" ref="H153">_FV(E153,"Population")</f>
        <v>34268528</v>
      </c>
      <c r="I153" s="27">
        <f>VLOOKUP(D153,Pop_Land!$B$2:$K$237,2,FALSE)</f>
        <v>34813871</v>
      </c>
      <c r="J153" s="82" cm="1" vm="592">
        <f t="array" ref="J153">IFERROR(_FV(E153,"Gross tertiary education enrollment (%)",TRUE),0.25)</f>
        <v>0.68039890000000003</v>
      </c>
      <c r="K153" s="50">
        <f t="shared" si="23"/>
        <v>23687319.5331419</v>
      </c>
      <c r="L153" s="48">
        <f>VLOOKUP(D153,Pop_Land!$B$2:$K$237,7,FALSE)</f>
        <v>829996.13899613905</v>
      </c>
      <c r="M153" s="30" cm="1" vm="593">
        <f t="array" ref="M153">_FV(E153,"GDP")</f>
        <v>792966838161.65906</v>
      </c>
      <c r="N153" s="30">
        <f>IFERROR(VLOOKUP(D153,WorldBankGDP!$A$5:$G$271,7,FALSE),0)</f>
        <v>833541236569.31494</v>
      </c>
      <c r="O153" s="28">
        <f>IFERROR(VLOOKUP(D153,WorldBankGDP!$J$5:$O$200,6,FALSE),0)</f>
        <v>833541000000</v>
      </c>
      <c r="P153" s="28">
        <f t="shared" si="21"/>
        <v>1550000000000</v>
      </c>
      <c r="Q153" s="44">
        <f>IFERROR(VLOOKUP(D153,'coal-proved-reserves'!$A$1:$D$88,4,FALSE),0)</f>
        <v>0</v>
      </c>
      <c r="R153" s="44">
        <f>IFERROR(VLOOKUP(D153,Oil!$B$3:$D$51,3,FALSE),0)</f>
        <v>290064733167.57141</v>
      </c>
      <c r="S153" s="50">
        <f>IFERROR(VLOOKUP(D153,Uranium!$B$2:$C$18,2,FALSE),0)</f>
        <v>0</v>
      </c>
      <c r="T153" s="57">
        <f>IFERROR(VLOOKUP(D153,'Nat Gas'!$C$2:$F$101,3,FALSE),0)</f>
        <v>294.20499999999998</v>
      </c>
      <c r="U153" s="27">
        <f>IFERROR(VLOOKUP(D153,Gold!$B$3:$J$126,6,FALSE),0)</f>
        <v>323.07</v>
      </c>
      <c r="V153" s="44">
        <f>IFERROR(VLOOKUP(D153,AgriLand!$D$2:$F$195,3,FALSE),0)</f>
        <v>429046602.78762454</v>
      </c>
      <c r="W153" s="48">
        <f t="shared" si="22"/>
        <v>102150926.16990447</v>
      </c>
      <c r="X153" s="56">
        <f>IFERROR(VLOOKUP(D153,'Rare Earth'!$C$21:$D$29,2,FALSE),0)</f>
        <v>0</v>
      </c>
      <c r="Y153" s="56">
        <f>IFERROR(VLOOKUP(D153,'Rare Earth'!$H$21:$I$33,2,FALSE),0)</f>
        <v>0</v>
      </c>
      <c r="Z153" s="56">
        <f>IFERROR(VLOOKUP(D153,'Rare Earth'!$C$34:$E$47,3,FALSE),0)</f>
        <v>0</v>
      </c>
      <c r="AA153" s="56">
        <f>IFERROR(VLOOKUP(D153,'Rare Earth'!$C$3:$D$15,2,FALSE),0)</f>
        <v>0</v>
      </c>
      <c r="AB153" s="56">
        <f>IFERROR(VLOOKUP(D153,'Iron Ore'!$H$2:$L$17,4,FALSE),0)</f>
        <v>0</v>
      </c>
      <c r="AC153" s="56">
        <f>IFERROR(VLOOKUP(D153,Silver!$B$1:$C$12,2,FALSE),0)</f>
        <v>0</v>
      </c>
      <c r="AD153" s="56">
        <f>IFERROR(VLOOKUP(D153,'Rare Earth'!$C$50:$E$63,3,FALSE),0)</f>
        <v>0</v>
      </c>
      <c r="AE153" s="56">
        <f>IFERROR(VLOOKUP(D153,'Rare Earth'!$H$3:$J$15,3,FALSE),0)</f>
        <v>0</v>
      </c>
      <c r="AF153" s="30">
        <f>K153*LookUps!$G$18</f>
        <v>296091494164.27374</v>
      </c>
      <c r="AG153" s="28">
        <f>V153*LookUps!$G$8</f>
        <v>1072616506969.0614</v>
      </c>
      <c r="AH153" s="28">
        <f>W153*LookUps!$G$9</f>
        <v>1379037503293.7104</v>
      </c>
      <c r="AI153" s="28">
        <f>Q153*LookUps!$G$3</f>
        <v>0</v>
      </c>
      <c r="AJ153" s="28">
        <f>R153*LookUps!$G$4</f>
        <v>29006473316757.141</v>
      </c>
      <c r="AK153" s="28">
        <f>S153*LookUps!$G$5*(32150.7/16)</f>
        <v>0</v>
      </c>
      <c r="AL153" s="60">
        <f>T153*1000000*LookUps!$G$6</f>
        <v>3530460000000</v>
      </c>
      <c r="AM153" s="60">
        <f>U153*LookUps!$J$7</f>
        <v>991951494979.5</v>
      </c>
      <c r="AN153" s="83">
        <f>X153*LookUps!$G$10</f>
        <v>0</v>
      </c>
      <c r="AO153" s="52">
        <f>Y153*LookUps!$G$11</f>
        <v>0</v>
      </c>
      <c r="AP153" s="30">
        <f>Z153*LookUps!$G$12*2009</f>
        <v>0</v>
      </c>
      <c r="AQ153" s="30">
        <f>AA153*LookUps!$G$13</f>
        <v>0</v>
      </c>
      <c r="AR153" s="30">
        <f>AB153*LookUps!$G$14</f>
        <v>0</v>
      </c>
      <c r="AS153" s="30">
        <f>AC153*LookUps!$G$15*32150.7</f>
        <v>0</v>
      </c>
      <c r="AT153" s="30">
        <f>AD153*LookUps!$G$16*1000</f>
        <v>0</v>
      </c>
      <c r="AU153" s="30">
        <f>AE153*LookUps!$G$17</f>
        <v>0</v>
      </c>
      <c r="AV153" s="89">
        <f t="shared" si="24"/>
        <v>36.27663031616369</v>
      </c>
      <c r="AW153" s="90">
        <f t="shared" si="25"/>
        <v>1.55</v>
      </c>
      <c r="AX153" s="89">
        <f t="shared" si="26"/>
        <v>34.726630316163693</v>
      </c>
    </row>
    <row r="154" spans="2:50" x14ac:dyDescent="0.25">
      <c r="B154" s="56" t="s">
        <v>670</v>
      </c>
      <c r="C154" t="s">
        <v>670</v>
      </c>
      <c r="D154" t="s">
        <v>113</v>
      </c>
      <c r="E154" t="e" vm="594">
        <v>#VALUE!</v>
      </c>
      <c r="F154" s="56">
        <f t="shared" si="20"/>
        <v>3</v>
      </c>
      <c r="G154" t="str" cm="1">
        <f t="array" ref="G154">_FV(E154,"Abbreviation")</f>
        <v>SN</v>
      </c>
      <c r="H154" s="27" cm="1" vm="595">
        <f t="array" ref="H154">_FV(E154,"Population")</f>
        <v>16296364</v>
      </c>
      <c r="I154" s="27">
        <f>VLOOKUP(D154,Pop_Land!$B$2:$K$237,2,FALSE)</f>
        <v>16743927</v>
      </c>
      <c r="J154" s="82" cm="1" vm="596">
        <f t="array" ref="J154">IFERROR(_FV(E154,"Gross tertiary education enrollment (%)",TRUE),0.25)</f>
        <v>0.12762589999999999</v>
      </c>
      <c r="K154" s="50">
        <f t="shared" si="23"/>
        <v>2136958.7529092999</v>
      </c>
      <c r="L154" s="48">
        <f>VLOOKUP(D154,Pop_Land!$B$2:$K$237,7,FALSE)</f>
        <v>74335.907335907337</v>
      </c>
      <c r="M154" s="30" cm="1" vm="597">
        <f t="array" ref="M154">_FV(E154,"GDP")</f>
        <v>23578084052.014702</v>
      </c>
      <c r="N154" s="30">
        <f>IFERROR(VLOOKUP(D154,WorldBankGDP!$A$5:$G$271,7,FALSE),0)</f>
        <v>27625388352.1688</v>
      </c>
      <c r="O154" s="28">
        <f>IFERROR(VLOOKUP(D154,WorldBankGDP!$J$5:$O$200,6,FALSE),0)</f>
        <v>27640000000</v>
      </c>
      <c r="P154" s="28">
        <f t="shared" si="21"/>
        <v>11809083397.451563</v>
      </c>
      <c r="Q154" s="44">
        <f>IFERROR(VLOOKUP(D154,'coal-proved-reserves'!$A$1:$D$88,4,FALSE),0)</f>
        <v>0</v>
      </c>
      <c r="R154" s="44">
        <f>IFERROR(VLOOKUP(D154,Oil!$B$3:$D$51,3,FALSE),0)</f>
        <v>0</v>
      </c>
      <c r="S154" s="50">
        <f>IFERROR(VLOOKUP(D154,Uranium!$B$2:$C$18,2,FALSE),0)</f>
        <v>0</v>
      </c>
      <c r="T154" s="57">
        <f>IFERROR(VLOOKUP(D154,'Nat Gas'!$C$2:$F$101,3,FALSE),0)</f>
        <v>0</v>
      </c>
      <c r="U154" s="27">
        <f>IFERROR(VLOOKUP(D154,Gold!$B$3:$J$126,6,FALSE),0)</f>
        <v>0</v>
      </c>
      <c r="V154" s="44">
        <f>IFERROR(VLOOKUP(D154,AgriLand!$D$2:$F$195,3,FALSE),0)</f>
        <v>21938015.766654938</v>
      </c>
      <c r="W154" s="48">
        <f t="shared" si="22"/>
        <v>25636964.928325757</v>
      </c>
      <c r="X154" s="56">
        <f>IFERROR(VLOOKUP(D154,'Rare Earth'!$C$21:$D$29,2,FALSE),0)</f>
        <v>0</v>
      </c>
      <c r="Y154" s="56">
        <f>IFERROR(VLOOKUP(D154,'Rare Earth'!$H$21:$I$33,2,FALSE),0)</f>
        <v>0</v>
      </c>
      <c r="Z154" s="56">
        <f>IFERROR(VLOOKUP(D154,'Rare Earth'!$C$34:$E$47,3,FALSE),0)</f>
        <v>0</v>
      </c>
      <c r="AA154" s="56">
        <f>IFERROR(VLOOKUP(D154,'Rare Earth'!$C$3:$D$15,2,FALSE),0)</f>
        <v>0</v>
      </c>
      <c r="AB154" s="56">
        <f>IFERROR(VLOOKUP(D154,'Iron Ore'!$H$2:$L$17,4,FALSE),0)</f>
        <v>0</v>
      </c>
      <c r="AC154" s="56">
        <f>IFERROR(VLOOKUP(D154,Silver!$B$1:$C$12,2,FALSE),0)</f>
        <v>0</v>
      </c>
      <c r="AD154" s="56">
        <f>IFERROR(VLOOKUP(D154,'Rare Earth'!$C$50:$E$63,3,FALSE),0)</f>
        <v>0</v>
      </c>
      <c r="AE154" s="56">
        <f>IFERROR(VLOOKUP(D154,'Rare Earth'!$H$3:$J$15,3,FALSE),0)</f>
        <v>0</v>
      </c>
      <c r="AF154" s="30">
        <f>K154*LookUps!$G$18</f>
        <v>26711984411.366249</v>
      </c>
      <c r="AG154" s="28">
        <f>V154*LookUps!$G$8</f>
        <v>54845039416.637344</v>
      </c>
      <c r="AH154" s="28">
        <f>W154*LookUps!$G$9</f>
        <v>346099026532.39771</v>
      </c>
      <c r="AI154" s="28">
        <f>Q154*LookUps!$G$3</f>
        <v>0</v>
      </c>
      <c r="AJ154" s="28">
        <f>R154*LookUps!$G$4</f>
        <v>0</v>
      </c>
      <c r="AK154" s="28">
        <f>S154*LookUps!$G$5*(32150.7/16)</f>
        <v>0</v>
      </c>
      <c r="AL154" s="60">
        <f>T154*1000000*LookUps!$G$6</f>
        <v>0</v>
      </c>
      <c r="AM154" s="60">
        <f>U154*LookUps!$J$7</f>
        <v>0</v>
      </c>
      <c r="AN154" s="83">
        <f>X154*LookUps!$G$10</f>
        <v>0</v>
      </c>
      <c r="AO154" s="52">
        <f>Y154*LookUps!$G$11</f>
        <v>0</v>
      </c>
      <c r="AP154" s="30">
        <f>Z154*LookUps!$G$12*2009</f>
        <v>0</v>
      </c>
      <c r="AQ154" s="30">
        <f>AA154*LookUps!$G$13</f>
        <v>0</v>
      </c>
      <c r="AR154" s="30">
        <f>AB154*LookUps!$G$14</f>
        <v>0</v>
      </c>
      <c r="AS154" s="30">
        <f>AC154*LookUps!$G$15*32150.7</f>
        <v>0</v>
      </c>
      <c r="AT154" s="30">
        <f>AD154*LookUps!$G$16*1000</f>
        <v>0</v>
      </c>
      <c r="AU154" s="30">
        <f>AE154*LookUps!$G$17</f>
        <v>0</v>
      </c>
      <c r="AV154" s="89">
        <f t="shared" si="24"/>
        <v>0.42765605036040133</v>
      </c>
      <c r="AW154" s="90">
        <f t="shared" si="25"/>
        <v>1.1809083397451563E-2</v>
      </c>
      <c r="AX154" s="89">
        <f t="shared" si="26"/>
        <v>0.41584696696294976</v>
      </c>
    </row>
    <row r="155" spans="2:50" x14ac:dyDescent="0.25">
      <c r="B155" s="56" t="s">
        <v>756</v>
      </c>
      <c r="C155" t="s">
        <v>672</v>
      </c>
      <c r="D155" t="s">
        <v>89</v>
      </c>
      <c r="E155" t="e" vm="598">
        <v>#VALUE!</v>
      </c>
      <c r="F155" s="56">
        <f t="shared" si="20"/>
        <v>2</v>
      </c>
      <c r="G155" t="str" cm="1">
        <f t="array" ref="G155">_FV(E155,"Abbreviation")</f>
        <v>RS</v>
      </c>
      <c r="H155" s="27" cm="1" vm="599">
        <f t="array" ref="H155">_FV(E155,"Population")</f>
        <v>6944975</v>
      </c>
      <c r="I155" s="27">
        <f>VLOOKUP(D155,Pop_Land!$B$2:$K$237,2,FALSE)</f>
        <v>8737371</v>
      </c>
      <c r="J155" s="82" cm="1" vm="600">
        <f t="array" ref="J155">IFERROR(_FV(E155,"Gross tertiary education enrollment (%)",TRUE),0.25)</f>
        <v>0.67158659999999992</v>
      </c>
      <c r="K155" s="50">
        <f t="shared" si="23"/>
        <v>5867901.2828285992</v>
      </c>
      <c r="L155" s="48">
        <f>VLOOKUP(D155,Pop_Land!$B$2:$K$237,7,FALSE)</f>
        <v>33768.339768339771</v>
      </c>
      <c r="M155" s="30" cm="1" vm="601">
        <f t="array" ref="M155">_FV(E155,"GDP")</f>
        <v>51409167350.754799</v>
      </c>
      <c r="N155" s="30">
        <f>IFERROR(VLOOKUP(D155,WorldBankGDP!$A$5:$G$271,7,FALSE),0)</f>
        <v>63068134601.125397</v>
      </c>
      <c r="O155" s="28">
        <f>IFERROR(VLOOKUP(D155,WorldBankGDP!$J$5:$O$200,6,FALSE),0)</f>
        <v>63068000000</v>
      </c>
      <c r="P155" s="28">
        <f t="shared" si="21"/>
        <v>28069405373.512119</v>
      </c>
      <c r="Q155" s="44">
        <f>IFERROR(VLOOKUP(D155,'coal-proved-reserves'!$A$1:$D$88,4,FALSE),0)</f>
        <v>7514000000</v>
      </c>
      <c r="R155" s="44">
        <f>IFERROR(VLOOKUP(D155,Oil!$B$3:$D$51,3,FALSE),0)</f>
        <v>0</v>
      </c>
      <c r="S155" s="50">
        <f>IFERROR(VLOOKUP(D155,Uranium!$B$2:$C$18,2,FALSE),0)</f>
        <v>0</v>
      </c>
      <c r="T155" s="57">
        <f>IFERROR(VLOOKUP(D155,'Nat Gas'!$C$2:$F$101,3,FALSE),0)</f>
        <v>1.7</v>
      </c>
      <c r="U155" s="27">
        <f>IFERROR(VLOOKUP(D155,Gold!$B$3:$J$126,6,FALSE),0)</f>
        <v>38.07</v>
      </c>
      <c r="V155" s="44">
        <f>IFERROR(VLOOKUP(D155,AgriLand!$D$2:$F$195,3,FALSE),0)</f>
        <v>8559730.4140226077</v>
      </c>
      <c r="W155" s="48">
        <f t="shared" si="22"/>
        <v>13052007.037714846</v>
      </c>
      <c r="X155" s="56">
        <f>IFERROR(VLOOKUP(D155,'Rare Earth'!$C$21:$D$29,2,FALSE),0)</f>
        <v>0</v>
      </c>
      <c r="Y155" s="56">
        <f>IFERROR(VLOOKUP(D155,'Rare Earth'!$H$21:$I$33,2,FALSE),0)</f>
        <v>0</v>
      </c>
      <c r="Z155" s="56">
        <f>IFERROR(VLOOKUP(D155,'Rare Earth'!$C$34:$E$47,3,FALSE),0)</f>
        <v>0</v>
      </c>
      <c r="AA155" s="56">
        <f>IFERROR(VLOOKUP(D155,'Rare Earth'!$C$3:$D$15,2,FALSE),0)</f>
        <v>0</v>
      </c>
      <c r="AB155" s="56">
        <f>IFERROR(VLOOKUP(D155,'Iron Ore'!$H$2:$L$17,4,FALSE),0)</f>
        <v>0</v>
      </c>
      <c r="AC155" s="56">
        <f>IFERROR(VLOOKUP(D155,Silver!$B$1:$C$12,2,FALSE),0)</f>
        <v>0</v>
      </c>
      <c r="AD155" s="56">
        <f>IFERROR(VLOOKUP(D155,'Rare Earth'!$C$50:$E$63,3,FALSE),0)</f>
        <v>0</v>
      </c>
      <c r="AE155" s="56">
        <f>IFERROR(VLOOKUP(D155,'Rare Earth'!$H$3:$J$15,3,FALSE),0)</f>
        <v>0</v>
      </c>
      <c r="AF155" s="30">
        <f>K155*LookUps!$G$18</f>
        <v>73348766035.357483</v>
      </c>
      <c r="AG155" s="28">
        <f>V155*LookUps!$G$8</f>
        <v>21399326035.056519</v>
      </c>
      <c r="AH155" s="28">
        <f>W155*LookUps!$G$9</f>
        <v>176202095009.15042</v>
      </c>
      <c r="AI155" s="28">
        <f>Q155*LookUps!$G$3</f>
        <v>1127100000000</v>
      </c>
      <c r="AJ155" s="28">
        <f>R155*LookUps!$G$4</f>
        <v>0</v>
      </c>
      <c r="AK155" s="28">
        <f>S155*LookUps!$G$5*(32150.7/16)</f>
        <v>0</v>
      </c>
      <c r="AL155" s="60">
        <f>T155*1000000*LookUps!$G$6</f>
        <v>20400000000</v>
      </c>
      <c r="AM155" s="60">
        <f>U155*LookUps!$J$7</f>
        <v>116889817729.5</v>
      </c>
      <c r="AN155" s="83">
        <f>X155*LookUps!$G$10</f>
        <v>0</v>
      </c>
      <c r="AO155" s="52">
        <f>Y155*LookUps!$G$11</f>
        <v>0</v>
      </c>
      <c r="AP155" s="30">
        <f>Z155*LookUps!$G$12*2009</f>
        <v>0</v>
      </c>
      <c r="AQ155" s="30">
        <f>AA155*LookUps!$G$13</f>
        <v>0</v>
      </c>
      <c r="AR155" s="30">
        <f>AB155*LookUps!$G$14</f>
        <v>0</v>
      </c>
      <c r="AS155" s="30">
        <f>AC155*LookUps!$G$15*32150.7</f>
        <v>0</v>
      </c>
      <c r="AT155" s="30">
        <f>AD155*LookUps!$G$16*1000</f>
        <v>0</v>
      </c>
      <c r="AU155" s="30">
        <f>AE155*LookUps!$G$17</f>
        <v>0</v>
      </c>
      <c r="AV155" s="89">
        <f t="shared" si="24"/>
        <v>1.5353400048090644</v>
      </c>
      <c r="AW155" s="90">
        <f t="shared" si="25"/>
        <v>2.8069405373512119E-2</v>
      </c>
      <c r="AX155" s="89">
        <f t="shared" si="26"/>
        <v>1.5072705994355522</v>
      </c>
    </row>
    <row r="156" spans="2:50" x14ac:dyDescent="0.25">
      <c r="B156" s="56" t="s">
        <v>670</v>
      </c>
      <c r="C156" t="s">
        <v>670</v>
      </c>
      <c r="D156" t="s">
        <v>174</v>
      </c>
      <c r="E156" t="e" vm="602">
        <v>#VALUE!</v>
      </c>
      <c r="F156" s="56">
        <f t="shared" si="20"/>
        <v>3</v>
      </c>
      <c r="G156" t="str" cm="1">
        <f t="array" ref="G156">_FV(E156,"Abbreviation")</f>
        <v>SC</v>
      </c>
      <c r="H156" s="27" cm="1" vm="603">
        <f t="array" ref="H156">_FV(E156,"Population")</f>
        <v>97625</v>
      </c>
      <c r="I156" s="27">
        <f>VLOOKUP(D156,Pop_Land!$B$2:$K$237,2,FALSE)</f>
        <v>98347</v>
      </c>
      <c r="J156" s="82" cm="1" vm="604">
        <f t="array" ref="J156">IFERROR(_FV(E156,"Gross tertiary education enrollment (%)",TRUE),0.25)</f>
        <v>0.17079849999999999</v>
      </c>
      <c r="K156" s="50">
        <f t="shared" si="23"/>
        <v>16797.520079499998</v>
      </c>
      <c r="L156" s="48">
        <f>VLOOKUP(D156,Pop_Land!$B$2:$K$237,7,FALSE)</f>
        <v>177.60617760617762</v>
      </c>
      <c r="M156" s="30" cm="1" vm="605">
        <f t="array" ref="M156">_FV(E156,"GDP")</f>
        <v>1698843062.76141</v>
      </c>
      <c r="N156" s="30">
        <f>IFERROR(VLOOKUP(D156,WorldBankGDP!$A$5:$G$271,7,FALSE),0)</f>
        <v>1320053793.0390301</v>
      </c>
      <c r="O156" s="28">
        <f>IFERROR(VLOOKUP(D156,WorldBankGDP!$J$5:$O$200,6,FALSE),0)</f>
        <v>1464000000</v>
      </c>
      <c r="P156" s="28">
        <f t="shared" si="21"/>
        <v>981081868.74471426</v>
      </c>
      <c r="Q156" s="44">
        <f>IFERROR(VLOOKUP(D156,'coal-proved-reserves'!$A$1:$D$88,4,FALSE),0)</f>
        <v>0</v>
      </c>
      <c r="R156" s="44">
        <f>IFERROR(VLOOKUP(D156,Oil!$B$3:$D$51,3,FALSE),0)</f>
        <v>0</v>
      </c>
      <c r="S156" s="50">
        <f>IFERROR(VLOOKUP(D156,Uranium!$B$2:$C$18,2,FALSE),0)</f>
        <v>0</v>
      </c>
      <c r="T156" s="57">
        <f>IFERROR(VLOOKUP(D156,'Nat Gas'!$C$2:$F$101,3,FALSE),0)</f>
        <v>0</v>
      </c>
      <c r="U156" s="27">
        <f>IFERROR(VLOOKUP(D156,Gold!$B$3:$J$126,6,FALSE),0)</f>
        <v>0</v>
      </c>
      <c r="V156" s="44">
        <f>IFERROR(VLOOKUP(D156,AgriLand!$D$2:$F$195,3,FALSE),0)</f>
        <v>3830.1334127410628</v>
      </c>
      <c r="W156" s="48">
        <f t="shared" si="22"/>
        <v>109837.8202552126</v>
      </c>
      <c r="X156" s="56">
        <f>IFERROR(VLOOKUP(D156,'Rare Earth'!$C$21:$D$29,2,FALSE),0)</f>
        <v>0</v>
      </c>
      <c r="Y156" s="56">
        <f>IFERROR(VLOOKUP(D156,'Rare Earth'!$H$21:$I$33,2,FALSE),0)</f>
        <v>0</v>
      </c>
      <c r="Z156" s="56">
        <f>IFERROR(VLOOKUP(D156,'Rare Earth'!$C$34:$E$47,3,FALSE),0)</f>
        <v>0</v>
      </c>
      <c r="AA156" s="56">
        <f>IFERROR(VLOOKUP(D156,'Rare Earth'!$C$3:$D$15,2,FALSE),0)</f>
        <v>0</v>
      </c>
      <c r="AB156" s="56">
        <f>IFERROR(VLOOKUP(D156,'Iron Ore'!$H$2:$L$17,4,FALSE),0)</f>
        <v>0</v>
      </c>
      <c r="AC156" s="56">
        <f>IFERROR(VLOOKUP(D156,Silver!$B$1:$C$12,2,FALSE),0)</f>
        <v>0</v>
      </c>
      <c r="AD156" s="56">
        <f>IFERROR(VLOOKUP(D156,'Rare Earth'!$C$50:$E$63,3,FALSE),0)</f>
        <v>0</v>
      </c>
      <c r="AE156" s="56">
        <f>IFERROR(VLOOKUP(D156,'Rare Earth'!$H$3:$J$15,3,FALSE),0)</f>
        <v>0</v>
      </c>
      <c r="AF156" s="30">
        <f>K156*LookUps!$G$18</f>
        <v>209969000.99374998</v>
      </c>
      <c r="AG156" s="28">
        <f>V156*LookUps!$G$8</f>
        <v>9575333.531852657</v>
      </c>
      <c r="AH156" s="28">
        <f>W156*LookUps!$G$9</f>
        <v>1482810573.4453702</v>
      </c>
      <c r="AI156" s="28">
        <f>Q156*LookUps!$G$3</f>
        <v>0</v>
      </c>
      <c r="AJ156" s="28">
        <f>R156*LookUps!$G$4</f>
        <v>0</v>
      </c>
      <c r="AK156" s="28">
        <f>S156*LookUps!$G$5*(32150.7/16)</f>
        <v>0</v>
      </c>
      <c r="AL156" s="60">
        <f>T156*1000000*LookUps!$G$6</f>
        <v>0</v>
      </c>
      <c r="AM156" s="60">
        <f>U156*LookUps!$J$7</f>
        <v>0</v>
      </c>
      <c r="AN156" s="83">
        <f>X156*LookUps!$G$10</f>
        <v>0</v>
      </c>
      <c r="AO156" s="52">
        <f>Y156*LookUps!$G$11</f>
        <v>0</v>
      </c>
      <c r="AP156" s="30">
        <f>Z156*LookUps!$G$12*2009</f>
        <v>0</v>
      </c>
      <c r="AQ156" s="30">
        <f>AA156*LookUps!$G$13</f>
        <v>0</v>
      </c>
      <c r="AR156" s="30">
        <f>AB156*LookUps!$G$14</f>
        <v>0</v>
      </c>
      <c r="AS156" s="30">
        <f>AC156*LookUps!$G$15*32150.7</f>
        <v>0</v>
      </c>
      <c r="AT156" s="30">
        <f>AD156*LookUps!$G$16*1000</f>
        <v>0</v>
      </c>
      <c r="AU156" s="30">
        <f>AE156*LookUps!$G$17</f>
        <v>0</v>
      </c>
      <c r="AV156" s="89">
        <f t="shared" si="24"/>
        <v>1.7023549079709728E-3</v>
      </c>
      <c r="AW156" s="90">
        <f t="shared" si="25"/>
        <v>9.8108186874471415E-4</v>
      </c>
      <c r="AX156" s="89">
        <f t="shared" si="26"/>
        <v>7.2127303922625867E-4</v>
      </c>
    </row>
    <row r="157" spans="2:50" x14ac:dyDescent="0.25">
      <c r="B157" s="56" t="s">
        <v>670</v>
      </c>
      <c r="C157" t="s">
        <v>670</v>
      </c>
      <c r="D157" t="s">
        <v>157</v>
      </c>
      <c r="E157" t="e" vm="606">
        <v>#VALUE!</v>
      </c>
      <c r="F157" s="56">
        <f t="shared" si="20"/>
        <v>3</v>
      </c>
      <c r="G157" t="str" cm="1">
        <f t="array" ref="G157">_FV(E157,"Abbreviation")</f>
        <v>SL</v>
      </c>
      <c r="H157" s="27" cm="1" vm="607">
        <f t="array" ref="H157">_FV(E157,"Population")</f>
        <v>7813215</v>
      </c>
      <c r="I157" s="27">
        <f>VLOOKUP(D157,Pop_Land!$B$2:$K$237,2,FALSE)</f>
        <v>7976983</v>
      </c>
      <c r="J157" s="82" cm="1" vm="608">
        <f t="array" ref="J157">IFERROR(_FV(E157,"Gross tertiary education enrollment (%)",TRUE),0.25)</f>
        <v>1.9587799999999999E-2</v>
      </c>
      <c r="K157" s="50">
        <f t="shared" si="23"/>
        <v>156251.54760739999</v>
      </c>
      <c r="L157" s="48">
        <f>VLOOKUP(D157,Pop_Land!$B$2:$K$237,7,FALSE)</f>
        <v>27868.725868725869</v>
      </c>
      <c r="M157" s="30" cm="1" vm="609">
        <f t="array" ref="M157">_FV(E157,"GDP")</f>
        <v>3941474310.7691302</v>
      </c>
      <c r="N157" s="30">
        <f>IFERROR(VLOOKUP(D157,WorldBankGDP!$A$5:$G$271,7,FALSE),0)</f>
        <v>4200380124.3291101</v>
      </c>
      <c r="O157" s="28">
        <f>IFERROR(VLOOKUP(D157,WorldBankGDP!$J$5:$O$200,6,FALSE),0)</f>
        <v>4239000000</v>
      </c>
      <c r="P157" s="28">
        <f t="shared" si="21"/>
        <v>2607285256.5737796</v>
      </c>
      <c r="Q157" s="44">
        <f>IFERROR(VLOOKUP(D157,'coal-proved-reserves'!$A$1:$D$88,4,FALSE),0)</f>
        <v>0</v>
      </c>
      <c r="R157" s="44">
        <f>IFERROR(VLOOKUP(D157,Oil!$B$3:$D$51,3,FALSE),0)</f>
        <v>0</v>
      </c>
      <c r="S157" s="50">
        <f>IFERROR(VLOOKUP(D157,Uranium!$B$2:$C$18,2,FALSE),0)</f>
        <v>0</v>
      </c>
      <c r="T157" s="57">
        <f>IFERROR(VLOOKUP(D157,'Nat Gas'!$C$2:$F$101,3,FALSE),0)</f>
        <v>0</v>
      </c>
      <c r="U157" s="27">
        <f>IFERROR(VLOOKUP(D157,Gold!$B$3:$J$126,6,FALSE),0)</f>
        <v>0</v>
      </c>
      <c r="V157" s="44">
        <f>IFERROR(VLOOKUP(D157,AgriLand!$D$2:$F$195,3,FALSE),0)</f>
        <v>9758191.5141383596</v>
      </c>
      <c r="W157" s="48">
        <f t="shared" si="22"/>
        <v>8077793.0418461971</v>
      </c>
      <c r="X157" s="56">
        <f>IFERROR(VLOOKUP(D157,'Rare Earth'!$C$21:$D$29,2,FALSE),0)</f>
        <v>0</v>
      </c>
      <c r="Y157" s="56">
        <f>IFERROR(VLOOKUP(D157,'Rare Earth'!$H$21:$I$33,2,FALSE),0)</f>
        <v>0</v>
      </c>
      <c r="Z157" s="56">
        <f>IFERROR(VLOOKUP(D157,'Rare Earth'!$C$34:$E$47,3,FALSE),0)</f>
        <v>0</v>
      </c>
      <c r="AA157" s="56">
        <f>IFERROR(VLOOKUP(D157,'Rare Earth'!$C$3:$D$15,2,FALSE),0)</f>
        <v>0</v>
      </c>
      <c r="AB157" s="56">
        <f>IFERROR(VLOOKUP(D157,'Iron Ore'!$H$2:$L$17,4,FALSE),0)</f>
        <v>0</v>
      </c>
      <c r="AC157" s="56">
        <f>IFERROR(VLOOKUP(D157,Silver!$B$1:$C$12,2,FALSE),0)</f>
        <v>0</v>
      </c>
      <c r="AD157" s="56">
        <f>IFERROR(VLOOKUP(D157,'Rare Earth'!$C$50:$E$63,3,FALSE),0)</f>
        <v>0</v>
      </c>
      <c r="AE157" s="56">
        <f>IFERROR(VLOOKUP(D157,'Rare Earth'!$H$3:$J$15,3,FALSE),0)</f>
        <v>0</v>
      </c>
      <c r="AF157" s="30">
        <f>K157*LookUps!$G$18</f>
        <v>1953144345.0925</v>
      </c>
      <c r="AG157" s="28">
        <f>V157*LookUps!$G$8</f>
        <v>24395478785.345898</v>
      </c>
      <c r="AH157" s="28">
        <f>W157*LookUps!$G$9</f>
        <v>109050206064.92366</v>
      </c>
      <c r="AI157" s="28">
        <f>Q157*LookUps!$G$3</f>
        <v>0</v>
      </c>
      <c r="AJ157" s="28">
        <f>R157*LookUps!$G$4</f>
        <v>0</v>
      </c>
      <c r="AK157" s="28">
        <f>S157*LookUps!$G$5*(32150.7/16)</f>
        <v>0</v>
      </c>
      <c r="AL157" s="60">
        <f>T157*1000000*LookUps!$G$6</f>
        <v>0</v>
      </c>
      <c r="AM157" s="60">
        <f>U157*LookUps!$J$7</f>
        <v>0</v>
      </c>
      <c r="AN157" s="83">
        <f>X157*LookUps!$G$10</f>
        <v>0</v>
      </c>
      <c r="AO157" s="52">
        <f>Y157*LookUps!$G$11</f>
        <v>0</v>
      </c>
      <c r="AP157" s="30">
        <f>Z157*LookUps!$G$12*2009</f>
        <v>0</v>
      </c>
      <c r="AQ157" s="30">
        <f>AA157*LookUps!$G$13</f>
        <v>0</v>
      </c>
      <c r="AR157" s="30">
        <f>AB157*LookUps!$G$14</f>
        <v>0</v>
      </c>
      <c r="AS157" s="30">
        <f>AC157*LookUps!$G$15*32150.7</f>
        <v>0</v>
      </c>
      <c r="AT157" s="30">
        <f>AD157*LookUps!$G$16*1000</f>
        <v>0</v>
      </c>
      <c r="AU157" s="30">
        <f>AE157*LookUps!$G$17</f>
        <v>0</v>
      </c>
      <c r="AV157" s="89">
        <f t="shared" si="24"/>
        <v>0.13539882919536206</v>
      </c>
      <c r="AW157" s="90">
        <f t="shared" si="25"/>
        <v>2.6072852565737796E-3</v>
      </c>
      <c r="AX157" s="89">
        <f t="shared" si="26"/>
        <v>0.13279154393878828</v>
      </c>
    </row>
    <row r="158" spans="2:50" x14ac:dyDescent="0.25">
      <c r="B158" s="56" t="s">
        <v>754</v>
      </c>
      <c r="C158" t="s">
        <v>671</v>
      </c>
      <c r="D158" t="s">
        <v>40</v>
      </c>
      <c r="E158" t="e" vm="610">
        <v>#VALUE!</v>
      </c>
      <c r="F158" s="56">
        <f t="shared" si="20"/>
        <v>0</v>
      </c>
      <c r="G158" t="str" cm="1">
        <f t="array" ref="G158">_FV(E158,"Abbreviation")</f>
        <v>SG</v>
      </c>
      <c r="H158" s="27" cm="1" vm="611">
        <f t="array" ref="H158">_FV(E158,"Population")</f>
        <v>5703569</v>
      </c>
      <c r="I158" s="27">
        <f>VLOOKUP(D158,Pop_Land!$B$2:$K$237,2,FALSE)</f>
        <v>5850342</v>
      </c>
      <c r="J158" s="82" cm="1" vm="612">
        <f t="array" ref="J158">IFERROR(_FV(E158,"Gross tertiary education enrollment (%)",TRUE),0.25)</f>
        <v>0.8479291000000001</v>
      </c>
      <c r="K158" s="50">
        <f t="shared" si="23"/>
        <v>4960675.2267522002</v>
      </c>
      <c r="L158" s="48">
        <f>VLOOKUP(D158,Pop_Land!$B$2:$K$237,7,FALSE)</f>
        <v>270.27027027027026</v>
      </c>
      <c r="M158" s="30" cm="1" vm="613">
        <f t="array" ref="M158">_FV(E158,"GDP")</f>
        <v>372062527488.638</v>
      </c>
      <c r="N158" s="30">
        <f>IFERROR(VLOOKUP(D158,WorldBankGDP!$A$5:$G$271,7,FALSE),0)</f>
        <v>396986899888.35101</v>
      </c>
      <c r="O158" s="28">
        <f>IFERROR(VLOOKUP(D158,WorldBankGDP!$J$5:$O$200,6,FALSE),0)</f>
        <v>396992000000</v>
      </c>
      <c r="P158" s="28">
        <f t="shared" si="21"/>
        <v>2132000000000</v>
      </c>
      <c r="Q158" s="44">
        <f>IFERROR(VLOOKUP(D158,'coal-proved-reserves'!$A$1:$D$88,4,FALSE),0)</f>
        <v>0</v>
      </c>
      <c r="R158" s="44">
        <f>IFERROR(VLOOKUP(D158,Oil!$B$3:$D$51,3,FALSE),0)</f>
        <v>0</v>
      </c>
      <c r="S158" s="50">
        <f>IFERROR(VLOOKUP(D158,Uranium!$B$2:$C$18,2,FALSE),0)</f>
        <v>0</v>
      </c>
      <c r="T158" s="57">
        <f>IFERROR(VLOOKUP(D158,'Nat Gas'!$C$2:$F$101,3,FALSE),0)</f>
        <v>0</v>
      </c>
      <c r="U158" s="27">
        <f>IFERROR(VLOOKUP(D158,Gold!$B$3:$J$126,6,FALSE),0)</f>
        <v>153.74</v>
      </c>
      <c r="V158" s="44">
        <f>IFERROR(VLOOKUP(D158,AgriLand!$D$2:$F$195,3,FALSE),0)</f>
        <v>1630.895517683291</v>
      </c>
      <c r="W158" s="48">
        <f t="shared" si="22"/>
        <v>171342.07745528969</v>
      </c>
      <c r="X158" s="56">
        <f>IFERROR(VLOOKUP(D158,'Rare Earth'!$C$21:$D$29,2,FALSE),0)</f>
        <v>0</v>
      </c>
      <c r="Y158" s="56">
        <f>IFERROR(VLOOKUP(D158,'Rare Earth'!$H$21:$I$33,2,FALSE),0)</f>
        <v>0</v>
      </c>
      <c r="Z158" s="56">
        <f>IFERROR(VLOOKUP(D158,'Rare Earth'!$C$34:$E$47,3,FALSE),0)</f>
        <v>0</v>
      </c>
      <c r="AA158" s="56">
        <f>IFERROR(VLOOKUP(D158,'Rare Earth'!$C$3:$D$15,2,FALSE),0)</f>
        <v>0</v>
      </c>
      <c r="AB158" s="56">
        <f>IFERROR(VLOOKUP(D158,'Iron Ore'!$H$2:$L$17,4,FALSE),0)</f>
        <v>0</v>
      </c>
      <c r="AC158" s="56">
        <f>IFERROR(VLOOKUP(D158,Silver!$B$1:$C$12,2,FALSE),0)</f>
        <v>0</v>
      </c>
      <c r="AD158" s="56">
        <f>IFERROR(VLOOKUP(D158,'Rare Earth'!$C$50:$E$63,3,FALSE),0)</f>
        <v>0</v>
      </c>
      <c r="AE158" s="56">
        <f>IFERROR(VLOOKUP(D158,'Rare Earth'!$H$3:$J$15,3,FALSE),0)</f>
        <v>0</v>
      </c>
      <c r="AF158" s="30">
        <f>K158*LookUps!$G$18</f>
        <v>62008440334.402504</v>
      </c>
      <c r="AG158" s="28">
        <f>V158*LookUps!$G$8</f>
        <v>4077238.7942082277</v>
      </c>
      <c r="AH158" s="28">
        <f>W158*LookUps!$G$9</f>
        <v>2313118045.6464109</v>
      </c>
      <c r="AI158" s="28">
        <f>Q158*LookUps!$G$3</f>
        <v>0</v>
      </c>
      <c r="AJ158" s="28">
        <f>R158*LookUps!$G$4</f>
        <v>0</v>
      </c>
      <c r="AK158" s="28">
        <f>S158*LookUps!$G$5*(32150.7/16)</f>
        <v>0</v>
      </c>
      <c r="AL158" s="60">
        <f>T158*1000000*LookUps!$G$6</f>
        <v>0</v>
      </c>
      <c r="AM158" s="60">
        <f>U158*LookUps!$J$7</f>
        <v>472042043019</v>
      </c>
      <c r="AN158" s="83">
        <f>X158*LookUps!$G$10</f>
        <v>0</v>
      </c>
      <c r="AO158" s="52">
        <f>Y158*LookUps!$G$11</f>
        <v>0</v>
      </c>
      <c r="AP158" s="30">
        <f>Z158*LookUps!$G$12*2009</f>
        <v>0</v>
      </c>
      <c r="AQ158" s="30">
        <f>AA158*LookUps!$G$13</f>
        <v>0</v>
      </c>
      <c r="AR158" s="30">
        <f>AB158*LookUps!$G$14</f>
        <v>0</v>
      </c>
      <c r="AS158" s="30">
        <f>AC158*LookUps!$G$15*32150.7</f>
        <v>0</v>
      </c>
      <c r="AT158" s="30">
        <f>AD158*LookUps!$G$16*1000</f>
        <v>0</v>
      </c>
      <c r="AU158" s="30">
        <f>AE158*LookUps!$G$17</f>
        <v>0</v>
      </c>
      <c r="AV158" s="89">
        <f t="shared" si="24"/>
        <v>0.53636767863784318</v>
      </c>
      <c r="AW158" s="90">
        <f t="shared" si="25"/>
        <v>2.1320000000000001</v>
      </c>
      <c r="AX158" s="89">
        <f t="shared" si="26"/>
        <v>-1.595632321362157</v>
      </c>
    </row>
    <row r="159" spans="2:50" x14ac:dyDescent="0.25">
      <c r="B159" s="56" t="s">
        <v>756</v>
      </c>
      <c r="C159" t="s">
        <v>672</v>
      </c>
      <c r="D159" t="s">
        <v>67</v>
      </c>
      <c r="E159" t="e" vm="614">
        <v>#VALUE!</v>
      </c>
      <c r="F159" s="56">
        <f t="shared" si="20"/>
        <v>2</v>
      </c>
      <c r="G159" t="str" cm="1">
        <f t="array" ref="G159">_FV(E159,"Abbreviation")</f>
        <v>SK</v>
      </c>
      <c r="H159" s="27" cm="1" vm="615">
        <f t="array" ref="H159">_FV(E159,"Population")</f>
        <v>5454073</v>
      </c>
      <c r="I159" s="27">
        <f>VLOOKUP(D159,Pop_Land!$B$2:$K$237,2,FALSE)</f>
        <v>5459642</v>
      </c>
      <c r="J159" s="82" cm="1" vm="616">
        <f t="array" ref="J159">IFERROR(_FV(E159,"Gross tertiary education enrollment (%)",TRUE),0.25)</f>
        <v>0.46634390000000003</v>
      </c>
      <c r="K159" s="50">
        <f t="shared" si="23"/>
        <v>2546070.7428838001</v>
      </c>
      <c r="L159" s="48">
        <f>VLOOKUP(D159,Pop_Land!$B$2:$K$237,7,FALSE)</f>
        <v>18566.795366795366</v>
      </c>
      <c r="M159" s="30" cm="1" vm="617">
        <f t="array" ref="M159">_FV(E159,"GDP")</f>
        <v>105422304975.576</v>
      </c>
      <c r="N159" s="30">
        <f>IFERROR(VLOOKUP(D159,WorldBankGDP!$A$5:$G$271,7,FALSE),0)</f>
        <v>114870706410.16499</v>
      </c>
      <c r="O159" s="28">
        <f>IFERROR(VLOOKUP(D159,WorldBankGDP!$J$5:$O$200,6,FALSE),0)</f>
        <v>114947000000</v>
      </c>
      <c r="P159" s="28">
        <f t="shared" si="21"/>
        <v>53132841707.690308</v>
      </c>
      <c r="Q159" s="44">
        <f>IFERROR(VLOOKUP(D159,'coal-proved-reserves'!$A$1:$D$88,4,FALSE),0)</f>
        <v>0</v>
      </c>
      <c r="R159" s="44">
        <f>IFERROR(VLOOKUP(D159,Oil!$B$3:$D$51,3,FALSE),0)</f>
        <v>0</v>
      </c>
      <c r="S159" s="50">
        <f>IFERROR(VLOOKUP(D159,Uranium!$B$2:$C$18,2,FALSE),0)</f>
        <v>0</v>
      </c>
      <c r="T159" s="57">
        <f>IFERROR(VLOOKUP(D159,'Nat Gas'!$C$2:$F$101,3,FALSE),0)</f>
        <v>0.5</v>
      </c>
      <c r="U159" s="27">
        <f>IFERROR(VLOOKUP(D159,Gold!$B$3:$J$126,6,FALSE),0)</f>
        <v>31.69</v>
      </c>
      <c r="V159" s="44">
        <f>IFERROR(VLOOKUP(D159,AgriLand!$D$2:$F$195,3,FALSE),0)</f>
        <v>4667820.6559147537</v>
      </c>
      <c r="W159" s="48">
        <f t="shared" si="22"/>
        <v>7214928.3788342811</v>
      </c>
      <c r="X159" s="56">
        <f>IFERROR(VLOOKUP(D159,'Rare Earth'!$C$21:$D$29,2,FALSE),0)</f>
        <v>0</v>
      </c>
      <c r="Y159" s="56">
        <f>IFERROR(VLOOKUP(D159,'Rare Earth'!$H$21:$I$33,2,FALSE),0)</f>
        <v>0</v>
      </c>
      <c r="Z159" s="56">
        <f>IFERROR(VLOOKUP(D159,'Rare Earth'!$C$34:$E$47,3,FALSE),0)</f>
        <v>0</v>
      </c>
      <c r="AA159" s="56">
        <f>IFERROR(VLOOKUP(D159,'Rare Earth'!$C$3:$D$15,2,FALSE),0)</f>
        <v>0</v>
      </c>
      <c r="AB159" s="56">
        <f>IFERROR(VLOOKUP(D159,'Iron Ore'!$H$2:$L$17,4,FALSE),0)</f>
        <v>0</v>
      </c>
      <c r="AC159" s="56">
        <f>IFERROR(VLOOKUP(D159,Silver!$B$1:$C$12,2,FALSE),0)</f>
        <v>0</v>
      </c>
      <c r="AD159" s="56">
        <f>IFERROR(VLOOKUP(D159,'Rare Earth'!$C$50:$E$63,3,FALSE),0)</f>
        <v>0</v>
      </c>
      <c r="AE159" s="56">
        <f>IFERROR(VLOOKUP(D159,'Rare Earth'!$H$3:$J$15,3,FALSE),0)</f>
        <v>0</v>
      </c>
      <c r="AF159" s="30">
        <f>K159*LookUps!$G$18</f>
        <v>31825884286.047501</v>
      </c>
      <c r="AG159" s="28">
        <f>V159*LookUps!$G$8</f>
        <v>11669551639.786884</v>
      </c>
      <c r="AH159" s="28">
        <f>W159*LookUps!$G$9</f>
        <v>97401533114.262802</v>
      </c>
      <c r="AI159" s="28">
        <f>Q159*LookUps!$G$3</f>
        <v>0</v>
      </c>
      <c r="AJ159" s="28">
        <f>R159*LookUps!$G$4</f>
        <v>0</v>
      </c>
      <c r="AK159" s="28">
        <f>S159*LookUps!$G$5*(32150.7/16)</f>
        <v>0</v>
      </c>
      <c r="AL159" s="60">
        <f>T159*1000000*LookUps!$G$6</f>
        <v>6000000000</v>
      </c>
      <c r="AM159" s="60">
        <f>U159*LookUps!$J$7</f>
        <v>97300717726.5</v>
      </c>
      <c r="AN159" s="83">
        <f>X159*LookUps!$G$10</f>
        <v>0</v>
      </c>
      <c r="AO159" s="52">
        <f>Y159*LookUps!$G$11</f>
        <v>0</v>
      </c>
      <c r="AP159" s="30">
        <f>Z159*LookUps!$G$12*2009</f>
        <v>0</v>
      </c>
      <c r="AQ159" s="30">
        <f>AA159*LookUps!$G$13</f>
        <v>0</v>
      </c>
      <c r="AR159" s="30">
        <f>AB159*LookUps!$G$14</f>
        <v>0</v>
      </c>
      <c r="AS159" s="30">
        <f>AC159*LookUps!$G$15*32150.7</f>
        <v>0</v>
      </c>
      <c r="AT159" s="30">
        <f>AD159*LookUps!$G$16*1000</f>
        <v>0</v>
      </c>
      <c r="AU159" s="30">
        <f>AE159*LookUps!$G$17</f>
        <v>0</v>
      </c>
      <c r="AV159" s="89">
        <f t="shared" si="24"/>
        <v>0.24419768676659717</v>
      </c>
      <c r="AW159" s="90">
        <f t="shared" si="25"/>
        <v>5.3132841707690309E-2</v>
      </c>
      <c r="AX159" s="89">
        <f t="shared" si="26"/>
        <v>0.19106484505890686</v>
      </c>
    </row>
    <row r="160" spans="2:50" x14ac:dyDescent="0.25">
      <c r="B160" s="56" t="s">
        <v>756</v>
      </c>
      <c r="C160" t="s">
        <v>672</v>
      </c>
      <c r="D160" t="s">
        <v>87</v>
      </c>
      <c r="E160" t="e" vm="618">
        <v>#VALUE!</v>
      </c>
      <c r="F160" s="56">
        <f t="shared" si="20"/>
        <v>2</v>
      </c>
      <c r="G160" t="str" cm="1">
        <f t="array" ref="G160">_FV(E160,"Abbreviation")</f>
        <v>SI</v>
      </c>
      <c r="H160" s="27" cm="1" vm="619">
        <f t="array" ref="H160">_FV(E160,"Population")</f>
        <v>2087946</v>
      </c>
      <c r="I160" s="27">
        <f>VLOOKUP(D160,Pop_Land!$B$2:$K$237,2,FALSE)</f>
        <v>2078938</v>
      </c>
      <c r="J160" s="82" cm="1" vm="620">
        <f t="array" ref="J160">IFERROR(_FV(E160,"Gross tertiary education enrollment (%)",TRUE),0.25)</f>
        <v>0.78588999999999998</v>
      </c>
      <c r="K160" s="50">
        <f t="shared" si="23"/>
        <v>1633816.58482</v>
      </c>
      <c r="L160" s="48">
        <f>VLOOKUP(D160,Pop_Land!$B$2:$K$237,7,FALSE)</f>
        <v>7776.0617760617761</v>
      </c>
      <c r="M160" s="30" cm="1" vm="621">
        <f t="array" ref="M160">_FV(E160,"GDP")</f>
        <v>53742159516.927803</v>
      </c>
      <c r="N160" s="30">
        <f>IFERROR(VLOOKUP(D160,WorldBankGDP!$A$5:$G$271,7,FALSE),0)</f>
        <v>61526331889.499001</v>
      </c>
      <c r="O160" s="28">
        <f>IFERROR(VLOOKUP(D160,WorldBankGDP!$J$5:$O$200,6,FALSE),0)</f>
        <v>61567000000</v>
      </c>
      <c r="P160" s="28">
        <f t="shared" si="21"/>
        <v>37299745812.723732</v>
      </c>
      <c r="Q160" s="44">
        <f>IFERROR(VLOOKUP(D160,'coal-proved-reserves'!$A$1:$D$88,4,FALSE),0)</f>
        <v>0</v>
      </c>
      <c r="R160" s="44">
        <f>IFERROR(VLOOKUP(D160,Oil!$B$3:$D$51,3,FALSE),0)</f>
        <v>0</v>
      </c>
      <c r="S160" s="50">
        <f>IFERROR(VLOOKUP(D160,Uranium!$B$2:$C$18,2,FALSE),0)</f>
        <v>0</v>
      </c>
      <c r="T160" s="57">
        <f>IFERROR(VLOOKUP(D160,'Nat Gas'!$C$2:$F$101,3,FALSE),0)</f>
        <v>0</v>
      </c>
      <c r="U160" s="27">
        <f>IFERROR(VLOOKUP(D160,Gold!$B$3:$J$126,6,FALSE),0)</f>
        <v>3.17</v>
      </c>
      <c r="V160" s="44">
        <f>IFERROR(VLOOKUP(D160,AgriLand!$D$2:$F$195,3,FALSE),0)</f>
        <v>1512284.934579052</v>
      </c>
      <c r="W160" s="48">
        <f t="shared" si="22"/>
        <v>3464394.602100485</v>
      </c>
      <c r="X160" s="56">
        <f>IFERROR(VLOOKUP(D160,'Rare Earth'!$C$21:$D$29,2,FALSE),0)</f>
        <v>0</v>
      </c>
      <c r="Y160" s="56">
        <f>IFERROR(VLOOKUP(D160,'Rare Earth'!$H$21:$I$33,2,FALSE),0)</f>
        <v>0</v>
      </c>
      <c r="Z160" s="56">
        <f>IFERROR(VLOOKUP(D160,'Rare Earth'!$C$34:$E$47,3,FALSE),0)</f>
        <v>0</v>
      </c>
      <c r="AA160" s="56">
        <f>IFERROR(VLOOKUP(D160,'Rare Earth'!$C$3:$D$15,2,FALSE),0)</f>
        <v>0</v>
      </c>
      <c r="AB160" s="56">
        <f>IFERROR(VLOOKUP(D160,'Iron Ore'!$H$2:$L$17,4,FALSE),0)</f>
        <v>0</v>
      </c>
      <c r="AC160" s="56">
        <f>IFERROR(VLOOKUP(D160,Silver!$B$1:$C$12,2,FALSE),0)</f>
        <v>0</v>
      </c>
      <c r="AD160" s="56">
        <f>IFERROR(VLOOKUP(D160,'Rare Earth'!$C$50:$E$63,3,FALSE),0)</f>
        <v>0</v>
      </c>
      <c r="AE160" s="56">
        <f>IFERROR(VLOOKUP(D160,'Rare Earth'!$H$3:$J$15,3,FALSE),0)</f>
        <v>0</v>
      </c>
      <c r="AF160" s="30">
        <f>K160*LookUps!$G$18</f>
        <v>20422707310.25</v>
      </c>
      <c r="AG160" s="28">
        <f>V160*LookUps!$G$8</f>
        <v>3780712336.4476299</v>
      </c>
      <c r="AH160" s="28">
        <f>W160*LookUps!$G$9</f>
        <v>46769327128.356544</v>
      </c>
      <c r="AI160" s="28">
        <f>Q160*LookUps!$G$3</f>
        <v>0</v>
      </c>
      <c r="AJ160" s="28">
        <f>R160*LookUps!$G$4</f>
        <v>0</v>
      </c>
      <c r="AK160" s="28">
        <f>S160*LookUps!$G$5*(32150.7/16)</f>
        <v>0</v>
      </c>
      <c r="AL160" s="60">
        <f>T160*1000000*LookUps!$G$6</f>
        <v>0</v>
      </c>
      <c r="AM160" s="60">
        <f>U160*LookUps!$J$7</f>
        <v>9733142164.5</v>
      </c>
      <c r="AN160" s="83">
        <f>X160*LookUps!$G$10</f>
        <v>0</v>
      </c>
      <c r="AO160" s="52">
        <f>Y160*LookUps!$G$11</f>
        <v>0</v>
      </c>
      <c r="AP160" s="30">
        <f>Z160*LookUps!$G$12*2009</f>
        <v>0</v>
      </c>
      <c r="AQ160" s="30">
        <f>AA160*LookUps!$G$13</f>
        <v>0</v>
      </c>
      <c r="AR160" s="30">
        <f>AB160*LookUps!$G$14</f>
        <v>0</v>
      </c>
      <c r="AS160" s="30">
        <f>AC160*LookUps!$G$15*32150.7</f>
        <v>0</v>
      </c>
      <c r="AT160" s="30">
        <f>AD160*LookUps!$G$16*1000</f>
        <v>0</v>
      </c>
      <c r="AU160" s="30">
        <f>AE160*LookUps!$G$17</f>
        <v>0</v>
      </c>
      <c r="AV160" s="89">
        <f t="shared" si="24"/>
        <v>8.0705888939554174E-2</v>
      </c>
      <c r="AW160" s="90">
        <f t="shared" si="25"/>
        <v>3.7299745812723731E-2</v>
      </c>
      <c r="AX160" s="89">
        <f t="shared" si="26"/>
        <v>4.3406143126830443E-2</v>
      </c>
    </row>
    <row r="161" spans="2:50" x14ac:dyDescent="0.25">
      <c r="B161" s="56" t="s">
        <v>675</v>
      </c>
      <c r="C161" t="s">
        <v>675</v>
      </c>
      <c r="D161" t="s">
        <v>177</v>
      </c>
      <c r="E161" t="e" vm="622">
        <v>#VALUE!</v>
      </c>
      <c r="F161" s="56">
        <f t="shared" si="20"/>
        <v>5</v>
      </c>
      <c r="G161" t="str" cm="1">
        <f t="array" ref="G161">_FV(E161,"Abbreviation")</f>
        <v>SB</v>
      </c>
      <c r="H161" s="27" cm="1" vm="623">
        <f t="array" ref="H161">_FV(E161,"Population")</f>
        <v>669823</v>
      </c>
      <c r="I161" s="27">
        <f>VLOOKUP(D161,Pop_Land!$B$2:$K$237,2,FALSE)</f>
        <v>686884</v>
      </c>
      <c r="J161" s="82" cm="1">
        <f t="array" ref="J161">IFERROR(_FV(E161,"Gross tertiary education enrollment (%)",TRUE),0.25)</f>
        <v>0.25</v>
      </c>
      <c r="K161" s="50">
        <f t="shared" si="23"/>
        <v>171721</v>
      </c>
      <c r="L161" s="48">
        <f>VLOOKUP(D161,Pop_Land!$B$2:$K$237,7,FALSE)</f>
        <v>10806.949806949808</v>
      </c>
      <c r="M161" s="30" cm="1" vm="624">
        <f t="array" ref="M161">_FV(E161,"GDP")</f>
        <v>1425074225.7779801</v>
      </c>
      <c r="N161" s="30">
        <f>IFERROR(VLOOKUP(D161,WorldBankGDP!$A$5:$G$271,7,FALSE),0)</f>
        <v>1645213881.6201601</v>
      </c>
      <c r="O161" s="28">
        <f>IFERROR(VLOOKUP(D161,WorldBankGDP!$J$5:$O$200,6,FALSE),0)</f>
        <v>1611000000</v>
      </c>
      <c r="P161" s="28">
        <f t="shared" si="21"/>
        <v>0</v>
      </c>
      <c r="Q161" s="44">
        <f>IFERROR(VLOOKUP(D161,'coal-proved-reserves'!$A$1:$D$88,4,FALSE),0)</f>
        <v>0</v>
      </c>
      <c r="R161" s="44">
        <f>IFERROR(VLOOKUP(D161,Oil!$B$3:$D$51,3,FALSE),0)</f>
        <v>0</v>
      </c>
      <c r="S161" s="50">
        <f>IFERROR(VLOOKUP(D161,Uranium!$B$2:$C$18,2,FALSE),0)</f>
        <v>0</v>
      </c>
      <c r="T161" s="57">
        <f>IFERROR(VLOOKUP(D161,'Nat Gas'!$C$2:$F$101,3,FALSE),0)</f>
        <v>0</v>
      </c>
      <c r="U161" s="27">
        <f>IFERROR(VLOOKUP(D161,Gold!$B$3:$J$126,6,FALSE),0)</f>
        <v>0</v>
      </c>
      <c r="V161" s="44">
        <f>IFERROR(VLOOKUP(D161,AgriLand!$D$2:$F$195,3,FALSE),0)</f>
        <v>289113.29631658341</v>
      </c>
      <c r="W161" s="48">
        <f t="shared" si="22"/>
        <v>6627334.5801312933</v>
      </c>
      <c r="X161" s="56">
        <f>IFERROR(VLOOKUP(D161,'Rare Earth'!$C$21:$D$29,2,FALSE),0)</f>
        <v>0</v>
      </c>
      <c r="Y161" s="56">
        <f>IFERROR(VLOOKUP(D161,'Rare Earth'!$H$21:$I$33,2,FALSE),0)</f>
        <v>0</v>
      </c>
      <c r="Z161" s="56">
        <f>IFERROR(VLOOKUP(D161,'Rare Earth'!$C$34:$E$47,3,FALSE),0)</f>
        <v>0</v>
      </c>
      <c r="AA161" s="56">
        <f>IFERROR(VLOOKUP(D161,'Rare Earth'!$C$3:$D$15,2,FALSE),0)</f>
        <v>0</v>
      </c>
      <c r="AB161" s="56">
        <f>IFERROR(VLOOKUP(D161,'Iron Ore'!$H$2:$L$17,4,FALSE),0)</f>
        <v>0</v>
      </c>
      <c r="AC161" s="56">
        <f>IFERROR(VLOOKUP(D161,Silver!$B$1:$C$12,2,FALSE),0)</f>
        <v>0</v>
      </c>
      <c r="AD161" s="56">
        <f>IFERROR(VLOOKUP(D161,'Rare Earth'!$C$50:$E$63,3,FALSE),0)</f>
        <v>0</v>
      </c>
      <c r="AE161" s="56">
        <f>IFERROR(VLOOKUP(D161,'Rare Earth'!$H$3:$J$15,3,FALSE),0)</f>
        <v>0</v>
      </c>
      <c r="AF161" s="30">
        <f>K161*LookUps!$G$18</f>
        <v>2146512500</v>
      </c>
      <c r="AG161" s="28">
        <f>V161*LookUps!$G$8</f>
        <v>722783240.79145849</v>
      </c>
      <c r="AH161" s="28">
        <f>W161*LookUps!$G$9</f>
        <v>89469016831.772461</v>
      </c>
      <c r="AI161" s="28">
        <f>Q161*LookUps!$G$3</f>
        <v>0</v>
      </c>
      <c r="AJ161" s="28">
        <f>R161*LookUps!$G$4</f>
        <v>0</v>
      </c>
      <c r="AK161" s="28">
        <f>S161*LookUps!$G$5*(32150.7/16)</f>
        <v>0</v>
      </c>
      <c r="AL161" s="60">
        <f>T161*1000000*LookUps!$G$6</f>
        <v>0</v>
      </c>
      <c r="AM161" s="60">
        <f>U161*LookUps!$J$7</f>
        <v>0</v>
      </c>
      <c r="AN161" s="83">
        <f>X161*LookUps!$G$10</f>
        <v>0</v>
      </c>
      <c r="AO161" s="52">
        <f>Y161*LookUps!$G$11</f>
        <v>0</v>
      </c>
      <c r="AP161" s="30">
        <f>Z161*LookUps!$G$12*2009</f>
        <v>0</v>
      </c>
      <c r="AQ161" s="30">
        <f>AA161*LookUps!$G$13</f>
        <v>0</v>
      </c>
      <c r="AR161" s="30">
        <f>AB161*LookUps!$G$14</f>
        <v>0</v>
      </c>
      <c r="AS161" s="30">
        <f>AC161*LookUps!$G$15*32150.7</f>
        <v>0</v>
      </c>
      <c r="AT161" s="30">
        <f>AD161*LookUps!$G$16*1000</f>
        <v>0</v>
      </c>
      <c r="AU161" s="30">
        <f>AE161*LookUps!$G$17</f>
        <v>0</v>
      </c>
      <c r="AV161" s="89">
        <f t="shared" si="24"/>
        <v>9.2338312572563919E-2</v>
      </c>
      <c r="AW161" s="90">
        <f t="shared" si="25"/>
        <v>0</v>
      </c>
      <c r="AX161" s="89">
        <f t="shared" si="26"/>
        <v>9.2338312572563919E-2</v>
      </c>
    </row>
    <row r="162" spans="2:50" x14ac:dyDescent="0.25">
      <c r="B162" s="56" t="s">
        <v>754</v>
      </c>
      <c r="C162" t="s">
        <v>670</v>
      </c>
      <c r="D162" t="s">
        <v>36</v>
      </c>
      <c r="E162" t="e" vm="625">
        <v>#VALUE!</v>
      </c>
      <c r="F162" s="56">
        <f t="shared" si="20"/>
        <v>0</v>
      </c>
      <c r="G162" t="str" cm="1">
        <f t="array" ref="G162">_FV(E162,"Abbreviation")</f>
        <v>ZA</v>
      </c>
      <c r="H162" s="27" cm="1" vm="626">
        <f t="array" ref="H162">_FV(E162,"Population")</f>
        <v>58558270</v>
      </c>
      <c r="I162" s="27">
        <f>VLOOKUP(D162,Pop_Land!$B$2:$K$237,2,FALSE)</f>
        <v>59308690</v>
      </c>
      <c r="J162" s="82" cm="1" vm="627">
        <f t="array" ref="J162">IFERROR(_FV(E162,"Gross tertiary education enrollment (%)",TRUE),0.25)</f>
        <v>0.22366029999999998</v>
      </c>
      <c r="K162" s="50">
        <f t="shared" si="23"/>
        <v>13264999.398006998</v>
      </c>
      <c r="L162" s="48">
        <f>VLOOKUP(D162,Pop_Land!$B$2:$K$237,7,FALSE)</f>
        <v>468374.5173745174</v>
      </c>
      <c r="M162" s="30" cm="1" vm="628">
        <f t="array" ref="M162">_FV(E162,"GDP")</f>
        <v>351431649241.43903</v>
      </c>
      <c r="N162" s="30">
        <f>IFERROR(VLOOKUP(D162,WorldBankGDP!$A$5:$G$271,7,FALSE),0)</f>
        <v>419946428126.008</v>
      </c>
      <c r="O162" s="28">
        <f>IFERROR(VLOOKUP(D162,WorldBankGDP!$J$5:$O$200,6,FALSE),0)</f>
        <v>418020000000</v>
      </c>
      <c r="P162" s="28">
        <f t="shared" si="21"/>
        <v>831000000000</v>
      </c>
      <c r="Q162" s="44">
        <f>IFERROR(VLOOKUP(D162,'coal-proved-reserves'!$A$1:$D$88,4,FALSE),0)</f>
        <v>9893000000</v>
      </c>
      <c r="R162" s="44">
        <f>IFERROR(VLOOKUP(D162,Oil!$B$3:$D$51,3,FALSE),0)</f>
        <v>0</v>
      </c>
      <c r="S162" s="50">
        <f>IFERROR(VLOOKUP(D162,Uranium!$B$2:$C$18,2,FALSE),0)</f>
        <v>320900</v>
      </c>
      <c r="T162" s="57">
        <f>IFERROR(VLOOKUP(D162,'Nat Gas'!$C$2:$F$101,3,FALSE),0)</f>
        <v>0</v>
      </c>
      <c r="U162" s="27">
        <f>IFERROR(VLOOKUP(D162,Gold!$B$3:$J$126,6,FALSE),0)</f>
        <v>125.35</v>
      </c>
      <c r="V162" s="44">
        <f>IFERROR(VLOOKUP(D162,AgriLand!$D$2:$F$195,3,FALSE),0)</f>
        <v>238063795.55928174</v>
      </c>
      <c r="W162" s="48">
        <f t="shared" si="22"/>
        <v>61695895.560409389</v>
      </c>
      <c r="X162" s="56">
        <f>IFERROR(VLOOKUP(D162,'Rare Earth'!$C$21:$D$29,2,FALSE),0)</f>
        <v>0</v>
      </c>
      <c r="Y162" s="56">
        <f>IFERROR(VLOOKUP(D162,'Rare Earth'!$H$21:$I$33,2,FALSE),0)</f>
        <v>40000</v>
      </c>
      <c r="Z162" s="56">
        <f>IFERROR(VLOOKUP(D162,'Rare Earth'!$C$34:$E$47,3,FALSE),0)</f>
        <v>0</v>
      </c>
      <c r="AA162" s="56">
        <f>IFERROR(VLOOKUP(D162,'Rare Earth'!$C$3:$D$15,2,FALSE),0)</f>
        <v>0</v>
      </c>
      <c r="AB162" s="56">
        <f>IFERROR(VLOOKUP(D162,'Iron Ore'!$H$2:$L$17,4,FALSE),0)</f>
        <v>1100000000</v>
      </c>
      <c r="AC162" s="56">
        <f>IFERROR(VLOOKUP(D162,Silver!$B$1:$C$12,2,FALSE),0)</f>
        <v>0</v>
      </c>
      <c r="AD162" s="56">
        <f>IFERROR(VLOOKUP(D162,'Rare Earth'!$C$50:$E$63,3,FALSE),0)</f>
        <v>30000000</v>
      </c>
      <c r="AE162" s="56">
        <f>IFERROR(VLOOKUP(D162,'Rare Earth'!$H$3:$J$15,3,FALSE),0)</f>
        <v>0</v>
      </c>
      <c r="AF162" s="30">
        <f>K162*LookUps!$G$18</f>
        <v>165812492475.08746</v>
      </c>
      <c r="AG162" s="28">
        <f>V162*LookUps!$G$8</f>
        <v>595159488898.20435</v>
      </c>
      <c r="AH162" s="28">
        <f>W162*LookUps!$G$9</f>
        <v>832894590065.52673</v>
      </c>
      <c r="AI162" s="28">
        <f>Q162*LookUps!$G$3</f>
        <v>1483950000000</v>
      </c>
      <c r="AJ162" s="28">
        <f>R162*LookUps!$G$4</f>
        <v>0</v>
      </c>
      <c r="AK162" s="28">
        <f>S162*LookUps!$G$5*(32150.7/16)</f>
        <v>32241123843.75</v>
      </c>
      <c r="AL162" s="60">
        <f>T162*1000000*LookUps!$G$6</f>
        <v>0</v>
      </c>
      <c r="AM162" s="60">
        <f>U162*LookUps!$J$7</f>
        <v>384873618397.5</v>
      </c>
      <c r="AN162" s="83">
        <f>X162*LookUps!$G$10</f>
        <v>0</v>
      </c>
      <c r="AO162" s="52">
        <f>Y162*LookUps!$G$11</f>
        <v>2400000000</v>
      </c>
      <c r="AP162" s="30">
        <f>Z162*LookUps!$G$12*2009</f>
        <v>0</v>
      </c>
      <c r="AQ162" s="30">
        <f>AA162*LookUps!$G$13</f>
        <v>0</v>
      </c>
      <c r="AR162" s="30">
        <f>AB162*LookUps!$G$14</f>
        <v>110000000000</v>
      </c>
      <c r="AS162" s="30">
        <f>AC162*LookUps!$G$15*32150.7</f>
        <v>0</v>
      </c>
      <c r="AT162" s="30">
        <f>AD162*LookUps!$G$16*1000</f>
        <v>450000000000</v>
      </c>
      <c r="AU162" s="30">
        <f>AE162*LookUps!$G$17</f>
        <v>0</v>
      </c>
      <c r="AV162" s="89">
        <f t="shared" si="24"/>
        <v>4.0573313136800682</v>
      </c>
      <c r="AW162" s="90">
        <f t="shared" si="25"/>
        <v>0.83099999999999996</v>
      </c>
      <c r="AX162" s="89">
        <f t="shared" si="26"/>
        <v>3.2263313136800682</v>
      </c>
    </row>
    <row r="163" spans="2:50" x14ac:dyDescent="0.25">
      <c r="B163" s="56" t="s">
        <v>754</v>
      </c>
      <c r="C163" t="s">
        <v>671</v>
      </c>
      <c r="D163" t="s">
        <v>16</v>
      </c>
      <c r="E163" t="e" vm="629">
        <v>#VALUE!</v>
      </c>
      <c r="F163" s="56">
        <f t="shared" si="20"/>
        <v>0</v>
      </c>
      <c r="G163" t="str" cm="1">
        <f t="array" ref="G163">_FV(E163,"Abbreviation")</f>
        <v>KR</v>
      </c>
      <c r="H163" s="27" cm="1" vm="630">
        <f t="array" ref="H163">_FV(E163,"Population")</f>
        <v>51709098</v>
      </c>
      <c r="I163" s="27">
        <f>VLOOKUP(D163,Pop_Land!$B$2:$K$237,2,FALSE)</f>
        <v>51269185</v>
      </c>
      <c r="J163" s="82" cm="1" vm="631">
        <f t="array" ref="J163">IFERROR(_FV(E163,"Gross tertiary education enrollment (%)",TRUE),0.25)</f>
        <v>0.94349689999999997</v>
      </c>
      <c r="K163" s="50">
        <f t="shared" si="23"/>
        <v>48372317.1130265</v>
      </c>
      <c r="L163" s="48">
        <f>VLOOKUP(D163,Pop_Land!$B$2:$K$237,7,FALSE)</f>
        <v>37540.54054054054</v>
      </c>
      <c r="M163" s="30" cm="1" vm="632">
        <f t="array" ref="M163">_FV(E163,"GDP")</f>
        <v>2029000000000</v>
      </c>
      <c r="N163" s="30">
        <f>IFERROR(VLOOKUP(D163,WorldBankGDP!$A$5:$G$271,7,FALSE),0)</f>
        <v>1798533915091.1399</v>
      </c>
      <c r="O163" s="28">
        <f>IFERROR(VLOOKUP(D163,WorldBankGDP!$J$5:$O$200,6,FALSE),0)</f>
        <v>1798540000000</v>
      </c>
      <c r="P163" s="28">
        <f t="shared" si="21"/>
        <v>7397000000000</v>
      </c>
      <c r="Q163" s="44">
        <f>IFERROR(VLOOKUP(D163,'coal-proved-reserves'!$A$1:$D$88,4,FALSE),0)</f>
        <v>326000000</v>
      </c>
      <c r="R163" s="44">
        <f>IFERROR(VLOOKUP(D163,Oil!$B$3:$D$51,3,FALSE),0)</f>
        <v>0</v>
      </c>
      <c r="S163" s="50">
        <f>IFERROR(VLOOKUP(D163,Uranium!$B$2:$C$18,2,FALSE),0)</f>
        <v>0</v>
      </c>
      <c r="T163" s="57">
        <f>IFERROR(VLOOKUP(D163,'Nat Gas'!$C$2:$F$101,3,FALSE),0)</f>
        <v>0.25</v>
      </c>
      <c r="U163" s="27">
        <f>IFERROR(VLOOKUP(D163,Gold!$B$3:$J$126,6,FALSE),0)</f>
        <v>104.45</v>
      </c>
      <c r="V163" s="44">
        <f>IFERROR(VLOOKUP(D163,AgriLand!$D$2:$F$195,3,FALSE),0)</f>
        <v>4082180.9018375715</v>
      </c>
      <c r="W163" s="48">
        <f t="shared" si="22"/>
        <v>19943765.044108372</v>
      </c>
      <c r="X163" s="56">
        <f>IFERROR(VLOOKUP(D163,'Rare Earth'!$C$21:$D$29,2,FALSE),0)</f>
        <v>0</v>
      </c>
      <c r="Y163" s="56">
        <f>IFERROR(VLOOKUP(D163,'Rare Earth'!$H$21:$I$33,2,FALSE),0)</f>
        <v>0</v>
      </c>
      <c r="Z163" s="56">
        <f>IFERROR(VLOOKUP(D163,'Rare Earth'!$C$34:$E$47,3,FALSE),0)</f>
        <v>0</v>
      </c>
      <c r="AA163" s="56">
        <f>IFERROR(VLOOKUP(D163,'Rare Earth'!$C$3:$D$15,2,FALSE),0)</f>
        <v>0</v>
      </c>
      <c r="AB163" s="56">
        <f>IFERROR(VLOOKUP(D163,'Iron Ore'!$H$2:$L$17,4,FALSE),0)</f>
        <v>0</v>
      </c>
      <c r="AC163" s="56">
        <f>IFERROR(VLOOKUP(D163,Silver!$B$1:$C$12,2,FALSE),0)</f>
        <v>0</v>
      </c>
      <c r="AD163" s="56">
        <f>IFERROR(VLOOKUP(D163,'Rare Earth'!$C$50:$E$63,3,FALSE),0)</f>
        <v>0</v>
      </c>
      <c r="AE163" s="56">
        <f>IFERROR(VLOOKUP(D163,'Rare Earth'!$H$3:$J$15,3,FALSE),0)</f>
        <v>0</v>
      </c>
      <c r="AF163" s="30">
        <f>K163*LookUps!$G$18</f>
        <v>604653963912.8313</v>
      </c>
      <c r="AG163" s="28">
        <f>V163*LookUps!$G$8</f>
        <v>10205452254.593929</v>
      </c>
      <c r="AH163" s="28">
        <f>W163*LookUps!$G$9</f>
        <v>269240828095.46301</v>
      </c>
      <c r="AI163" s="28">
        <f>Q163*LookUps!$G$3</f>
        <v>48900000000</v>
      </c>
      <c r="AJ163" s="28">
        <f>R163*LookUps!$G$4</f>
        <v>0</v>
      </c>
      <c r="AK163" s="28">
        <f>S163*LookUps!$G$5*(32150.7/16)</f>
        <v>0</v>
      </c>
      <c r="AL163" s="60">
        <f>T163*1000000*LookUps!$G$6</f>
        <v>3000000000</v>
      </c>
      <c r="AM163" s="60">
        <f>U163*LookUps!$J$7</f>
        <v>320702428732.5</v>
      </c>
      <c r="AN163" s="83">
        <f>X163*LookUps!$G$10</f>
        <v>0</v>
      </c>
      <c r="AO163" s="52">
        <f>Y163*LookUps!$G$11</f>
        <v>0</v>
      </c>
      <c r="AP163" s="30">
        <f>Z163*LookUps!$G$12*2009</f>
        <v>0</v>
      </c>
      <c r="AQ163" s="30">
        <f>AA163*LookUps!$G$13</f>
        <v>0</v>
      </c>
      <c r="AR163" s="30">
        <f>AB163*LookUps!$G$14</f>
        <v>0</v>
      </c>
      <c r="AS163" s="30">
        <f>AC163*LookUps!$G$15*32150.7</f>
        <v>0</v>
      </c>
      <c r="AT163" s="30">
        <f>AD163*LookUps!$G$16*1000</f>
        <v>0</v>
      </c>
      <c r="AU163" s="30">
        <f>AE163*LookUps!$G$17</f>
        <v>0</v>
      </c>
      <c r="AV163" s="89">
        <f t="shared" si="24"/>
        <v>1.2567026729953883</v>
      </c>
      <c r="AW163" s="90">
        <f t="shared" si="25"/>
        <v>7.3970000000000002</v>
      </c>
      <c r="AX163" s="89">
        <f t="shared" si="26"/>
        <v>-6.1402973270046122</v>
      </c>
    </row>
    <row r="164" spans="2:50" x14ac:dyDescent="0.25">
      <c r="B164" s="56" t="s">
        <v>756</v>
      </c>
      <c r="C164" t="s">
        <v>672</v>
      </c>
      <c r="D164" t="s">
        <v>18</v>
      </c>
      <c r="E164" t="e" vm="633">
        <v>#VALUE!</v>
      </c>
      <c r="F164" s="56">
        <f t="shared" ref="F164:F197" si="27">VLOOKUP(B164,GeoPol1,2,FALSE)</f>
        <v>2</v>
      </c>
      <c r="G164" t="str" cm="1">
        <f t="array" ref="G164">_FV(E164,"Abbreviation")</f>
        <v>ES</v>
      </c>
      <c r="H164" s="27" cm="1" vm="634">
        <f t="array" ref="H164">_FV(E164,"Population")</f>
        <v>47076781</v>
      </c>
      <c r="I164" s="27">
        <f>VLOOKUP(D164,Pop_Land!$B$2:$K$237,2,FALSE)</f>
        <v>46754778</v>
      </c>
      <c r="J164" s="82" cm="1" vm="635">
        <f t="array" ref="J164">IFERROR(_FV(E164,"Gross tertiary education enrollment (%)",TRUE),0.25)</f>
        <v>0.88853009999999999</v>
      </c>
      <c r="K164" s="50">
        <f t="shared" si="23"/>
        <v>41543027.5718178</v>
      </c>
      <c r="L164" s="48">
        <f>VLOOKUP(D164,Pop_Land!$B$2:$K$237,7,FALSE)</f>
        <v>192586.8725868726</v>
      </c>
      <c r="M164" s="30" cm="1" vm="636">
        <f t="array" ref="M164">_FV(E164,"GDP")</f>
        <v>1394116310768.6299</v>
      </c>
      <c r="N164" s="30">
        <f>IFERROR(VLOOKUP(D164,WorldBankGDP!$A$5:$G$271,7,FALSE),0)</f>
        <v>1425276586282.9199</v>
      </c>
      <c r="O164" s="28">
        <f>IFERROR(VLOOKUP(D164,WorldBankGDP!$J$5:$O$200,6,FALSE),0)</f>
        <v>1426220000000</v>
      </c>
      <c r="P164" s="28">
        <f t="shared" ref="P164:P197" si="28">IFERROR(VLOOKUP(D164,Debt_BIS_WP,4,FALSE),0)</f>
        <v>5178000000000</v>
      </c>
      <c r="Q164" s="44">
        <f>IFERROR(VLOOKUP(D164,'coal-proved-reserves'!$A$1:$D$88,4,FALSE),0)</f>
        <v>1187000000</v>
      </c>
      <c r="R164" s="44">
        <f>IFERROR(VLOOKUP(D164,Oil!$B$3:$D$51,3,FALSE),0)</f>
        <v>0</v>
      </c>
      <c r="S164" s="50">
        <f>IFERROR(VLOOKUP(D164,Uranium!$B$2:$C$18,2,FALSE),0)</f>
        <v>0</v>
      </c>
      <c r="T164" s="57">
        <f>IFERROR(VLOOKUP(D164,'Nat Gas'!$C$2:$F$101,3,FALSE),0)</f>
        <v>0.09</v>
      </c>
      <c r="U164" s="27">
        <f>IFERROR(VLOOKUP(D164,Gold!$B$3:$J$126,6,FALSE),0)</f>
        <v>281.58</v>
      </c>
      <c r="V164" s="44">
        <f>IFERROR(VLOOKUP(D164,AgriLand!$D$2:$F$195,3,FALSE),0)</f>
        <v>64700392.766768597</v>
      </c>
      <c r="W164" s="48">
        <f t="shared" ref="W164:W195" si="29">640*(L164-(V164/640))</f>
        <v>58555205.688829869</v>
      </c>
      <c r="X164" s="56">
        <f>IFERROR(VLOOKUP(D164,'Rare Earth'!$C$21:$D$29,2,FALSE),0)</f>
        <v>0</v>
      </c>
      <c r="Y164" s="56">
        <f>IFERROR(VLOOKUP(D164,'Rare Earth'!$H$21:$I$33,2,FALSE),0)</f>
        <v>0</v>
      </c>
      <c r="Z164" s="56">
        <f>IFERROR(VLOOKUP(D164,'Rare Earth'!$C$34:$E$47,3,FALSE),0)</f>
        <v>0</v>
      </c>
      <c r="AA164" s="56">
        <f>IFERROR(VLOOKUP(D164,'Rare Earth'!$C$3:$D$15,2,FALSE),0)</f>
        <v>0</v>
      </c>
      <c r="AB164" s="56">
        <f>IFERROR(VLOOKUP(D164,'Iron Ore'!$H$2:$L$17,4,FALSE),0)</f>
        <v>0</v>
      </c>
      <c r="AC164" s="56">
        <f>IFERROR(VLOOKUP(D164,Silver!$B$1:$C$12,2,FALSE),0)</f>
        <v>0</v>
      </c>
      <c r="AD164" s="56">
        <f>IFERROR(VLOOKUP(D164,'Rare Earth'!$C$50:$E$63,3,FALSE),0)</f>
        <v>0</v>
      </c>
      <c r="AE164" s="56">
        <f>IFERROR(VLOOKUP(D164,'Rare Earth'!$H$3:$J$15,3,FALSE),0)</f>
        <v>0</v>
      </c>
      <c r="AF164" s="30">
        <f>K164*LookUps!$G$18</f>
        <v>519287844647.72253</v>
      </c>
      <c r="AG164" s="28">
        <f>V164*LookUps!$G$8</f>
        <v>161750981916.92148</v>
      </c>
      <c r="AH164" s="28">
        <f>W164*LookUps!$G$9</f>
        <v>790495276799.20325</v>
      </c>
      <c r="AI164" s="28">
        <f>Q164*LookUps!$G$3</f>
        <v>178050000000</v>
      </c>
      <c r="AJ164" s="28">
        <f>R164*LookUps!$G$4</f>
        <v>0</v>
      </c>
      <c r="AK164" s="28">
        <f>S164*LookUps!$G$5*(32150.7/16)</f>
        <v>0</v>
      </c>
      <c r="AL164" s="60">
        <f>T164*1000000*LookUps!$G$6</f>
        <v>1080000000</v>
      </c>
      <c r="AM164" s="60">
        <f>U164*LookUps!$J$7</f>
        <v>864560937123</v>
      </c>
      <c r="AN164" s="83">
        <f>X164*LookUps!$G$10</f>
        <v>0</v>
      </c>
      <c r="AO164" s="52">
        <f>Y164*LookUps!$G$11</f>
        <v>0</v>
      </c>
      <c r="AP164" s="30">
        <f>Z164*LookUps!$G$12*2009</f>
        <v>0</v>
      </c>
      <c r="AQ164" s="30">
        <f>AA164*LookUps!$G$13</f>
        <v>0</v>
      </c>
      <c r="AR164" s="30">
        <f>AB164*LookUps!$G$14</f>
        <v>0</v>
      </c>
      <c r="AS164" s="30">
        <f>AC164*LookUps!$G$15*32150.7</f>
        <v>0</v>
      </c>
      <c r="AT164" s="30">
        <f>AD164*LookUps!$G$16*1000</f>
        <v>0</v>
      </c>
      <c r="AU164" s="30">
        <f>AE164*LookUps!$G$17</f>
        <v>0</v>
      </c>
      <c r="AV164" s="89">
        <f t="shared" si="24"/>
        <v>2.5152250404868473</v>
      </c>
      <c r="AW164" s="90">
        <f t="shared" si="25"/>
        <v>5.1779999999999999</v>
      </c>
      <c r="AX164" s="89">
        <f t="shared" si="26"/>
        <v>-2.6627749595131527</v>
      </c>
    </row>
    <row r="165" spans="2:50" x14ac:dyDescent="0.25">
      <c r="B165" s="56" t="s">
        <v>754</v>
      </c>
      <c r="C165" t="s">
        <v>671</v>
      </c>
      <c r="D165" t="s">
        <v>68</v>
      </c>
      <c r="E165" t="e" vm="637">
        <v>#VALUE!</v>
      </c>
      <c r="F165" s="56">
        <f t="shared" si="27"/>
        <v>0</v>
      </c>
      <c r="G165" t="str" cm="1">
        <f t="array" ref="G165">_FV(E165,"Abbreviation")</f>
        <v>LK</v>
      </c>
      <c r="H165" s="27" cm="1" vm="638">
        <f t="array" ref="H165">_FV(E165,"Population")</f>
        <v>21803000</v>
      </c>
      <c r="I165" s="27">
        <f>VLOOKUP(D165,Pop_Land!$B$2:$K$237,2,FALSE)</f>
        <v>21413249</v>
      </c>
      <c r="J165" s="82" cm="1" vm="639">
        <f t="array" ref="J165">IFERROR(_FV(E165,"Gross tertiary education enrollment (%)",TRUE),0.25)</f>
        <v>0.19630240000000002</v>
      </c>
      <c r="K165" s="50">
        <f t="shared" si="23"/>
        <v>4203472.1704976</v>
      </c>
      <c r="L165" s="48">
        <f>VLOOKUP(D165,Pop_Land!$B$2:$K$237,7,FALSE)</f>
        <v>24212.355212355214</v>
      </c>
      <c r="M165" s="30" cm="1" vm="640">
        <f t="array" ref="M165">_FV(E165,"GDP")</f>
        <v>84008783756.067993</v>
      </c>
      <c r="N165" s="30">
        <f>IFERROR(VLOOKUP(D165,WorldBankGDP!$A$5:$G$271,7,FALSE),0)</f>
        <v>84518830392.615707</v>
      </c>
      <c r="O165" s="28">
        <f>IFERROR(VLOOKUP(D165,WorldBankGDP!$J$5:$O$200,6,FALSE),0)</f>
        <v>82472000000</v>
      </c>
      <c r="P165" s="28">
        <f t="shared" si="28"/>
        <v>76565605515.280365</v>
      </c>
      <c r="Q165" s="44">
        <f>IFERROR(VLOOKUP(D165,'coal-proved-reserves'!$A$1:$D$88,4,FALSE),0)</f>
        <v>0</v>
      </c>
      <c r="R165" s="44">
        <f>IFERROR(VLOOKUP(D165,Oil!$B$3:$D$51,3,FALSE),0)</f>
        <v>0</v>
      </c>
      <c r="S165" s="50">
        <f>IFERROR(VLOOKUP(D165,Uranium!$B$2:$C$18,2,FALSE),0)</f>
        <v>0</v>
      </c>
      <c r="T165" s="57">
        <f>IFERROR(VLOOKUP(D165,'Nat Gas'!$C$2:$F$101,3,FALSE),0)</f>
        <v>0</v>
      </c>
      <c r="U165" s="27">
        <f>IFERROR(VLOOKUP(D165,Gold!$B$3:$J$126,6,FALSE),0)</f>
        <v>6.7</v>
      </c>
      <c r="V165" s="44">
        <f>IFERROR(VLOOKUP(D165,AgriLand!$D$2:$F$195,3,FALSE),0)</f>
        <v>6947614.90533082</v>
      </c>
      <c r="W165" s="48">
        <f t="shared" si="29"/>
        <v>8548292.4305765163</v>
      </c>
      <c r="X165" s="56">
        <f>IFERROR(VLOOKUP(D165,'Rare Earth'!$C$21:$D$29,2,FALSE),0)</f>
        <v>0</v>
      </c>
      <c r="Y165" s="56">
        <f>IFERROR(VLOOKUP(D165,'Rare Earth'!$H$21:$I$33,2,FALSE),0)</f>
        <v>0</v>
      </c>
      <c r="Z165" s="56">
        <f>IFERROR(VLOOKUP(D165,'Rare Earth'!$C$34:$E$47,3,FALSE),0)</f>
        <v>0</v>
      </c>
      <c r="AA165" s="56">
        <f>IFERROR(VLOOKUP(D165,'Rare Earth'!$C$3:$D$15,2,FALSE),0)</f>
        <v>0</v>
      </c>
      <c r="AB165" s="56">
        <f>IFERROR(VLOOKUP(D165,'Iron Ore'!$H$2:$L$17,4,FALSE),0)</f>
        <v>0</v>
      </c>
      <c r="AC165" s="56">
        <f>IFERROR(VLOOKUP(D165,Silver!$B$1:$C$12,2,FALSE),0)</f>
        <v>0</v>
      </c>
      <c r="AD165" s="56">
        <f>IFERROR(VLOOKUP(D165,'Rare Earth'!$C$50:$E$63,3,FALSE),0)</f>
        <v>0</v>
      </c>
      <c r="AE165" s="56">
        <f>IFERROR(VLOOKUP(D165,'Rare Earth'!$H$3:$J$15,3,FALSE),0)</f>
        <v>0</v>
      </c>
      <c r="AF165" s="30">
        <f>K165*LookUps!$G$18</f>
        <v>52543402131.220001</v>
      </c>
      <c r="AG165" s="28">
        <f>V165*LookUps!$G$8</f>
        <v>17369037263.327049</v>
      </c>
      <c r="AH165" s="28">
        <f>W165*LookUps!$G$9</f>
        <v>115401947812.78297</v>
      </c>
      <c r="AI165" s="28">
        <f>Q165*LookUps!$G$3</f>
        <v>0</v>
      </c>
      <c r="AJ165" s="28">
        <f>R165*LookUps!$G$4</f>
        <v>0</v>
      </c>
      <c r="AK165" s="28">
        <f>S165*LookUps!$G$5*(32150.7/16)</f>
        <v>0</v>
      </c>
      <c r="AL165" s="60">
        <f>T165*1000000*LookUps!$G$6</f>
        <v>0</v>
      </c>
      <c r="AM165" s="60">
        <f>U165*LookUps!$J$7</f>
        <v>20571625395</v>
      </c>
      <c r="AN165" s="83">
        <f>X165*LookUps!$G$10</f>
        <v>0</v>
      </c>
      <c r="AO165" s="52">
        <f>Y165*LookUps!$G$11</f>
        <v>0</v>
      </c>
      <c r="AP165" s="30">
        <f>Z165*LookUps!$G$12*2009</f>
        <v>0</v>
      </c>
      <c r="AQ165" s="30">
        <f>AA165*LookUps!$G$13</f>
        <v>0</v>
      </c>
      <c r="AR165" s="30">
        <f>AB165*LookUps!$G$14</f>
        <v>0</v>
      </c>
      <c r="AS165" s="30">
        <f>AC165*LookUps!$G$15*32150.7</f>
        <v>0</v>
      </c>
      <c r="AT165" s="30">
        <f>AD165*LookUps!$G$16*1000</f>
        <v>0</v>
      </c>
      <c r="AU165" s="30">
        <f>AE165*LookUps!$G$17</f>
        <v>0</v>
      </c>
      <c r="AV165" s="89">
        <f t="shared" si="24"/>
        <v>0.20588601260233003</v>
      </c>
      <c r="AW165" s="90">
        <f t="shared" si="25"/>
        <v>7.6565605515280369E-2</v>
      </c>
      <c r="AX165" s="89">
        <f t="shared" si="26"/>
        <v>0.12932040708704967</v>
      </c>
    </row>
    <row r="166" spans="2:50" x14ac:dyDescent="0.25">
      <c r="B166" s="56" t="s">
        <v>675</v>
      </c>
      <c r="C166" t="s">
        <v>939</v>
      </c>
      <c r="D166" t="s">
        <v>183</v>
      </c>
      <c r="E166" t="e" vm="641">
        <v>#VALUE!</v>
      </c>
      <c r="F166" s="56">
        <f t="shared" si="27"/>
        <v>5</v>
      </c>
      <c r="G166" t="str" cm="1">
        <f t="array" ref="G166">_FV(E166,"Abbreviation")</f>
        <v>VC</v>
      </c>
      <c r="H166" s="27" cm="1" vm="642">
        <f t="array" ref="H166">_FV(E166,"Population")</f>
        <v>100455</v>
      </c>
      <c r="I166" s="27">
        <f>VLOOKUP(D166,Pop_Land!$B$2:$K$237,2,FALSE)</f>
        <v>110940</v>
      </c>
      <c r="J166" s="82" cm="1" vm="643">
        <f t="array" ref="J166">IFERROR(_FV(E166,"Gross tertiary education enrollment (%)",TRUE),0.25)</f>
        <v>0.2366992</v>
      </c>
      <c r="K166" s="50">
        <f t="shared" si="23"/>
        <v>26259.409248</v>
      </c>
      <c r="L166" s="48">
        <f>VLOOKUP(D166,Pop_Land!$B$2:$K$237,7,FALSE)</f>
        <v>150.57915057915059</v>
      </c>
      <c r="M166" s="30" cm="1" vm="644">
        <f t="array" ref="M166">_FV(E166,"GDP")</f>
        <v>825385185.18518496</v>
      </c>
      <c r="N166" s="30">
        <f>IFERROR(VLOOKUP(D166,WorldBankGDP!$A$5:$G$271,7,FALSE),0)</f>
        <v>889775243.37835205</v>
      </c>
      <c r="O166" s="28">
        <f>IFERROR(VLOOKUP(D166,WorldBankGDP!$J$5:$O$200,6,FALSE),0)</f>
        <v>873000000</v>
      </c>
      <c r="P166" s="28">
        <f t="shared" si="28"/>
        <v>0</v>
      </c>
      <c r="Q166" s="44">
        <f>IFERROR(VLOOKUP(D166,'coal-proved-reserves'!$A$1:$D$88,4,FALSE),0)</f>
        <v>0</v>
      </c>
      <c r="R166" s="44">
        <f>IFERROR(VLOOKUP(D166,Oil!$B$3:$D$51,3,FALSE),0)</f>
        <v>0</v>
      </c>
      <c r="S166" s="50">
        <f>IFERROR(VLOOKUP(D166,Uranium!$B$2:$C$18,2,FALSE),0)</f>
        <v>0</v>
      </c>
      <c r="T166" s="57">
        <f>IFERROR(VLOOKUP(D166,'Nat Gas'!$C$2:$F$101,3,FALSE),0)</f>
        <v>0</v>
      </c>
      <c r="U166" s="27">
        <f>IFERROR(VLOOKUP(D166,Gold!$B$3:$J$126,6,FALSE),0)</f>
        <v>0</v>
      </c>
      <c r="V166" s="44">
        <f>IFERROR(VLOOKUP(D166,AgriLand!$D$2:$F$195,3,FALSE),0)</f>
        <v>17297.376702701575</v>
      </c>
      <c r="W166" s="48">
        <f t="shared" si="29"/>
        <v>79073.279667954805</v>
      </c>
      <c r="X166" s="56">
        <f>IFERROR(VLOOKUP(D166,'Rare Earth'!$C$21:$D$29,2,FALSE),0)</f>
        <v>0</v>
      </c>
      <c r="Y166" s="56">
        <f>IFERROR(VLOOKUP(D166,'Rare Earth'!$H$21:$I$33,2,FALSE),0)</f>
        <v>0</v>
      </c>
      <c r="Z166" s="56">
        <f>IFERROR(VLOOKUP(D166,'Rare Earth'!$C$34:$E$47,3,FALSE),0)</f>
        <v>0</v>
      </c>
      <c r="AA166" s="56">
        <f>IFERROR(VLOOKUP(D166,'Rare Earth'!$C$3:$D$15,2,FALSE),0)</f>
        <v>0</v>
      </c>
      <c r="AB166" s="56">
        <f>IFERROR(VLOOKUP(D166,'Iron Ore'!$H$2:$L$17,4,FALSE),0)</f>
        <v>0</v>
      </c>
      <c r="AC166" s="56">
        <f>IFERROR(VLOOKUP(D166,Silver!$B$1:$C$12,2,FALSE),0)</f>
        <v>0</v>
      </c>
      <c r="AD166" s="56">
        <f>IFERROR(VLOOKUP(D166,'Rare Earth'!$C$50:$E$63,3,FALSE),0)</f>
        <v>0</v>
      </c>
      <c r="AE166" s="56">
        <f>IFERROR(VLOOKUP(D166,'Rare Earth'!$H$3:$J$15,3,FALSE),0)</f>
        <v>0</v>
      </c>
      <c r="AF166" s="30">
        <f>K166*LookUps!$G$18</f>
        <v>328242615.60000002</v>
      </c>
      <c r="AG166" s="28">
        <f>V166*LookUps!$G$8</f>
        <v>43243441.756753936</v>
      </c>
      <c r="AH166" s="28">
        <f>W166*LookUps!$G$9</f>
        <v>1067489275.5173899</v>
      </c>
      <c r="AI166" s="28">
        <f>Q166*LookUps!$G$3</f>
        <v>0</v>
      </c>
      <c r="AJ166" s="28">
        <f>R166*LookUps!$G$4</f>
        <v>0</v>
      </c>
      <c r="AK166" s="28">
        <f>S166*LookUps!$G$5*(32150.7/16)</f>
        <v>0</v>
      </c>
      <c r="AL166" s="60">
        <f>T166*1000000*LookUps!$G$6</f>
        <v>0</v>
      </c>
      <c r="AM166" s="60">
        <f>U166*LookUps!$J$7</f>
        <v>0</v>
      </c>
      <c r="AN166" s="83">
        <f>X166*LookUps!$G$10</f>
        <v>0</v>
      </c>
      <c r="AO166" s="52">
        <f>Y166*LookUps!$G$11</f>
        <v>0</v>
      </c>
      <c r="AP166" s="30">
        <f>Z166*LookUps!$G$12*2009</f>
        <v>0</v>
      </c>
      <c r="AQ166" s="30">
        <f>AA166*LookUps!$G$13</f>
        <v>0</v>
      </c>
      <c r="AR166" s="30">
        <f>AB166*LookUps!$G$14</f>
        <v>0</v>
      </c>
      <c r="AS166" s="30">
        <f>AC166*LookUps!$G$15*32150.7</f>
        <v>0</v>
      </c>
      <c r="AT166" s="30">
        <f>AD166*LookUps!$G$16*1000</f>
        <v>0</v>
      </c>
      <c r="AU166" s="30">
        <f>AE166*LookUps!$G$17</f>
        <v>0</v>
      </c>
      <c r="AV166" s="89">
        <f t="shared" si="24"/>
        <v>1.4389753328741439E-3</v>
      </c>
      <c r="AW166" s="90">
        <f t="shared" si="25"/>
        <v>0</v>
      </c>
      <c r="AX166" s="89">
        <f t="shared" si="26"/>
        <v>1.4389753328741439E-3</v>
      </c>
    </row>
    <row r="167" spans="2:50" x14ac:dyDescent="0.25">
      <c r="B167" s="56" t="s">
        <v>670</v>
      </c>
      <c r="C167" t="s">
        <v>670</v>
      </c>
      <c r="D167" t="s">
        <v>123</v>
      </c>
      <c r="E167" t="e" vm="645">
        <v>#VALUE!</v>
      </c>
      <c r="F167" s="56">
        <f t="shared" si="27"/>
        <v>3</v>
      </c>
      <c r="G167" t="s">
        <v>196</v>
      </c>
      <c r="H167" s="27">
        <v>5101414</v>
      </c>
      <c r="I167" s="27">
        <f>VLOOKUP(D167,Pop_Land!$B$2:$K$237,2,FALSE)</f>
        <v>5101414</v>
      </c>
      <c r="J167" s="82" cm="1">
        <f t="array" ref="J167">IFERROR(_FV(E167,"Gross tertiary education enrollment (%)",TRUE),0.25)</f>
        <v>0.25</v>
      </c>
      <c r="K167" s="50">
        <f t="shared" si="23"/>
        <v>1275353.5</v>
      </c>
      <c r="L167" s="48">
        <f>VLOOKUP(D167,Pop_Land!$B$2:$K$237,7,FALSE)</f>
        <v>2324.3243243243246</v>
      </c>
      <c r="M167" s="30" cm="1" vm="646">
        <f t="array" ref="M167">_FV(E167,"GDP")</f>
        <v>4015865744</v>
      </c>
      <c r="N167" s="30">
        <f>IFERROR(VLOOKUP(D167,WorldBankGDP!$A$5:$G$271,7,FALSE),0)</f>
        <v>0</v>
      </c>
      <c r="O167" s="93" vm="646">
        <f>M167</f>
        <v>4015865744</v>
      </c>
      <c r="P167" s="28">
        <f t="shared" si="28"/>
        <v>0</v>
      </c>
      <c r="Q167" s="44">
        <f>IFERROR(VLOOKUP(D167,'coal-proved-reserves'!$A$1:$D$88,4,FALSE),0)</f>
        <v>0</v>
      </c>
      <c r="R167" s="44">
        <f>IFERROR(VLOOKUP(D167,Oil!$B$3:$D$51,3,FALSE),0)</f>
        <v>0</v>
      </c>
      <c r="S167" s="50">
        <f>IFERROR(VLOOKUP(D167,Uranium!$B$2:$C$18,2,FALSE),0)</f>
        <v>0</v>
      </c>
      <c r="T167" s="57">
        <f>IFERROR(VLOOKUP(D167,'Nat Gas'!$C$2:$F$101,3,FALSE),0)</f>
        <v>0</v>
      </c>
      <c r="U167" s="27">
        <f>IFERROR(VLOOKUP(D167,Gold!$B$3:$J$126,6,FALSE),0)</f>
        <v>0</v>
      </c>
      <c r="V167" s="44">
        <f>IFERROR(VLOOKUP(D167,AgriLand!$D$2:$F$195,3,FALSE),0)</f>
        <v>0</v>
      </c>
      <c r="W167" s="48">
        <f t="shared" si="29"/>
        <v>1487567.5675675678</v>
      </c>
      <c r="X167" s="56">
        <f>IFERROR(VLOOKUP(D167,'Rare Earth'!$C$21:$D$29,2,FALSE),0)</f>
        <v>0</v>
      </c>
      <c r="Y167" s="56">
        <f>IFERROR(VLOOKUP(D167,'Rare Earth'!$H$21:$I$33,2,FALSE),0)</f>
        <v>0</v>
      </c>
      <c r="Z167" s="56">
        <f>IFERROR(VLOOKUP(D167,'Rare Earth'!$C$34:$E$47,3,FALSE),0)</f>
        <v>0</v>
      </c>
      <c r="AA167" s="56">
        <f>IFERROR(VLOOKUP(D167,'Rare Earth'!$C$3:$D$15,2,FALSE),0)</f>
        <v>0</v>
      </c>
      <c r="AB167" s="56">
        <f>IFERROR(VLOOKUP(D167,'Iron Ore'!$H$2:$L$17,4,FALSE),0)</f>
        <v>0</v>
      </c>
      <c r="AC167" s="56">
        <f>IFERROR(VLOOKUP(D167,Silver!$B$1:$C$12,2,FALSE),0)</f>
        <v>0</v>
      </c>
      <c r="AD167" s="56">
        <f>IFERROR(VLOOKUP(D167,'Rare Earth'!$C$50:$E$63,3,FALSE),0)</f>
        <v>0</v>
      </c>
      <c r="AE167" s="56">
        <f>IFERROR(VLOOKUP(D167,'Rare Earth'!$H$3:$J$15,3,FALSE),0)</f>
        <v>0</v>
      </c>
      <c r="AF167" s="30">
        <f>K167*LookUps!$G$18</f>
        <v>15941918750</v>
      </c>
      <c r="AG167" s="28">
        <f>V167*LookUps!$G$8</f>
        <v>0</v>
      </c>
      <c r="AH167" s="28">
        <f>W167*LookUps!$G$9</f>
        <v>20082162162.162167</v>
      </c>
      <c r="AI167" s="28">
        <f>Q167*LookUps!$G$3</f>
        <v>0</v>
      </c>
      <c r="AJ167" s="28">
        <f>R167*LookUps!$G$4</f>
        <v>0</v>
      </c>
      <c r="AK167" s="28">
        <f>S167*LookUps!$G$5*(32150.7/16)</f>
        <v>0</v>
      </c>
      <c r="AL167" s="60">
        <f>T167*1000000*LookUps!$G$6</f>
        <v>0</v>
      </c>
      <c r="AM167" s="60">
        <f>U167*LookUps!$J$7</f>
        <v>0</v>
      </c>
      <c r="AN167" s="83">
        <f>X167*LookUps!$G$10</f>
        <v>0</v>
      </c>
      <c r="AO167" s="52">
        <f>Y167*LookUps!$G$11</f>
        <v>0</v>
      </c>
      <c r="AP167" s="30">
        <f>Z167*LookUps!$G$12*2009</f>
        <v>0</v>
      </c>
      <c r="AQ167" s="30">
        <f>AA167*LookUps!$G$13</f>
        <v>0</v>
      </c>
      <c r="AR167" s="30">
        <f>AB167*LookUps!$G$14</f>
        <v>0</v>
      </c>
      <c r="AS167" s="30">
        <f>AC167*LookUps!$G$15*32150.7</f>
        <v>0</v>
      </c>
      <c r="AT167" s="30">
        <f>AD167*LookUps!$G$16*1000</f>
        <v>0</v>
      </c>
      <c r="AU167" s="30">
        <f>AE167*LookUps!$G$17</f>
        <v>0</v>
      </c>
      <c r="AV167" s="89">
        <f t="shared" si="24"/>
        <v>3.6024080912162172E-2</v>
      </c>
      <c r="AW167" s="90">
        <f t="shared" si="25"/>
        <v>0</v>
      </c>
      <c r="AX167" s="89">
        <f t="shared" si="26"/>
        <v>3.6024080912162172E-2</v>
      </c>
    </row>
    <row r="168" spans="2:50" x14ac:dyDescent="0.25">
      <c r="B168" s="56" t="s">
        <v>670</v>
      </c>
      <c r="C168" t="s">
        <v>670</v>
      </c>
      <c r="D168" t="s">
        <v>62</v>
      </c>
      <c r="E168" t="e" vm="647">
        <v>#VALUE!</v>
      </c>
      <c r="F168" s="56">
        <f t="shared" si="27"/>
        <v>3</v>
      </c>
      <c r="G168" t="str" cm="1">
        <f t="array" ref="G168">_FV(E168,"Abbreviation")</f>
        <v>SD</v>
      </c>
      <c r="H168" s="27" cm="1" vm="648">
        <f t="array" ref="H168">_FV(E168,"Population")</f>
        <v>42813238</v>
      </c>
      <c r="I168" s="27">
        <f>VLOOKUP(D168,Pop_Land!$B$2:$K$237,2,FALSE)</f>
        <v>43849260</v>
      </c>
      <c r="J168" s="82" cm="1" vm="649">
        <f t="array" ref="J168">IFERROR(_FV(E168,"Gross tertiary education enrollment (%)",TRUE),0.25)</f>
        <v>0.16919010000000001</v>
      </c>
      <c r="K168" s="50">
        <f t="shared" si="23"/>
        <v>7418860.6843260005</v>
      </c>
      <c r="L168" s="48">
        <f>VLOOKUP(D168,Pop_Land!$B$2:$K$237,7,FALSE)</f>
        <v>681485.71428571432</v>
      </c>
      <c r="M168" s="30" cm="1" vm="650">
        <f t="array" ref="M168">_FV(E168,"GDP")</f>
        <v>18902284475.6054</v>
      </c>
      <c r="N168" s="30">
        <f>IFERROR(VLOOKUP(D168,WorldBankGDP!$A$5:$G$271,7,FALSE),0)</f>
        <v>34326058557.435902</v>
      </c>
      <c r="O168" s="28">
        <f>IFERROR(VLOOKUP(D168,WorldBankGDP!$J$5:$O$200,6,FALSE),0)</f>
        <v>35151000000</v>
      </c>
      <c r="P168" s="28">
        <f t="shared" si="28"/>
        <v>12305387193.619118</v>
      </c>
      <c r="Q168" s="44">
        <f>IFERROR(VLOOKUP(D168,'coal-proved-reserves'!$A$1:$D$88,4,FALSE),0)</f>
        <v>0</v>
      </c>
      <c r="R168" s="44">
        <f>IFERROR(VLOOKUP(D168,Oil!$B$3:$D$51,3,FALSE),0)</f>
        <v>1462378500</v>
      </c>
      <c r="S168" s="50">
        <f>IFERROR(VLOOKUP(D168,Uranium!$B$2:$C$18,2,FALSE),0)</f>
        <v>0</v>
      </c>
      <c r="T168" s="57">
        <f>IFERROR(VLOOKUP(D168,'Nat Gas'!$C$2:$F$101,3,FALSE),0)</f>
        <v>3</v>
      </c>
      <c r="U168" s="27">
        <f>IFERROR(VLOOKUP(D168,Gold!$B$3:$J$126,6,FALSE),0)</f>
        <v>0</v>
      </c>
      <c r="V168" s="44">
        <f>IFERROR(VLOOKUP(D168,AgriLand!$D$2:$F$195,3,FALSE),0)</f>
        <v>168491670.7758117</v>
      </c>
      <c r="W168" s="48">
        <f t="shared" si="29"/>
        <v>267659186.36704546</v>
      </c>
      <c r="X168" s="56">
        <f>IFERROR(VLOOKUP(D168,'Rare Earth'!$C$21:$D$29,2,FALSE),0)</f>
        <v>0</v>
      </c>
      <c r="Y168" s="56">
        <f>IFERROR(VLOOKUP(D168,'Rare Earth'!$H$21:$I$33,2,FALSE),0)</f>
        <v>0</v>
      </c>
      <c r="Z168" s="56">
        <f>IFERROR(VLOOKUP(D168,'Rare Earth'!$C$34:$E$47,3,FALSE),0)</f>
        <v>0</v>
      </c>
      <c r="AA168" s="56">
        <f>IFERROR(VLOOKUP(D168,'Rare Earth'!$C$3:$D$15,2,FALSE),0)</f>
        <v>0</v>
      </c>
      <c r="AB168" s="56">
        <f>IFERROR(VLOOKUP(D168,'Iron Ore'!$H$2:$L$17,4,FALSE),0)</f>
        <v>0</v>
      </c>
      <c r="AC168" s="56">
        <f>IFERROR(VLOOKUP(D168,Silver!$B$1:$C$12,2,FALSE),0)</f>
        <v>0</v>
      </c>
      <c r="AD168" s="56">
        <f>IFERROR(VLOOKUP(D168,'Rare Earth'!$C$50:$E$63,3,FALSE),0)</f>
        <v>0</v>
      </c>
      <c r="AE168" s="56">
        <f>IFERROR(VLOOKUP(D168,'Rare Earth'!$H$3:$J$15,3,FALSE),0)</f>
        <v>0</v>
      </c>
      <c r="AF168" s="30">
        <f>K168*LookUps!$G$18</f>
        <v>92735758554.075012</v>
      </c>
      <c r="AG168" s="28">
        <f>V168*LookUps!$G$8</f>
        <v>421229176939.52924</v>
      </c>
      <c r="AH168" s="28">
        <f>W168*LookUps!$G$9</f>
        <v>3613399015955.1138</v>
      </c>
      <c r="AI168" s="28">
        <f>Q168*LookUps!$G$3</f>
        <v>0</v>
      </c>
      <c r="AJ168" s="28">
        <f>R168*LookUps!$G$4</f>
        <v>146237850000</v>
      </c>
      <c r="AK168" s="28">
        <f>S168*LookUps!$G$5*(32150.7/16)</f>
        <v>0</v>
      </c>
      <c r="AL168" s="60">
        <f>T168*1000000*LookUps!$G$6</f>
        <v>36000000000</v>
      </c>
      <c r="AM168" s="60">
        <f>U168*LookUps!$J$7</f>
        <v>0</v>
      </c>
      <c r="AN168" s="83">
        <f>X168*LookUps!$G$10</f>
        <v>0</v>
      </c>
      <c r="AO168" s="52">
        <f>Y168*LookUps!$G$11</f>
        <v>0</v>
      </c>
      <c r="AP168" s="30">
        <f>Z168*LookUps!$G$12*2009</f>
        <v>0</v>
      </c>
      <c r="AQ168" s="30">
        <f>AA168*LookUps!$G$13</f>
        <v>0</v>
      </c>
      <c r="AR168" s="30">
        <f>AB168*LookUps!$G$14</f>
        <v>0</v>
      </c>
      <c r="AS168" s="30">
        <f>AC168*LookUps!$G$15*32150.7</f>
        <v>0</v>
      </c>
      <c r="AT168" s="30">
        <f>AD168*LookUps!$G$16*1000</f>
        <v>0</v>
      </c>
      <c r="AU168" s="30">
        <f>AE168*LookUps!$G$17</f>
        <v>0</v>
      </c>
      <c r="AV168" s="89">
        <f t="shared" si="24"/>
        <v>4.3096018014487179</v>
      </c>
      <c r="AW168" s="90">
        <f t="shared" si="25"/>
        <v>1.2305387193619118E-2</v>
      </c>
      <c r="AX168" s="89">
        <f t="shared" si="26"/>
        <v>4.2972964142550989</v>
      </c>
    </row>
    <row r="169" spans="2:50" x14ac:dyDescent="0.25">
      <c r="B169" s="56" t="s">
        <v>675</v>
      </c>
      <c r="C169" t="s">
        <v>675</v>
      </c>
      <c r="D169" t="s">
        <v>162</v>
      </c>
      <c r="E169" t="e" vm="651">
        <v>#VALUE!</v>
      </c>
      <c r="F169" s="56">
        <f t="shared" si="27"/>
        <v>5</v>
      </c>
      <c r="G169" t="str" cm="1">
        <f t="array" ref="G169">_FV(E169,"Abbreviation")</f>
        <v>SR</v>
      </c>
      <c r="H169" s="27" cm="1" vm="652">
        <f t="array" ref="H169">_FV(E169,"Population")</f>
        <v>581372</v>
      </c>
      <c r="I169" s="27">
        <f>VLOOKUP(D169,Pop_Land!$B$2:$K$237,2,FALSE)</f>
        <v>586632</v>
      </c>
      <c r="J169" s="82" cm="1" vm="653">
        <f t="array" ref="J169">IFERROR(_FV(E169,"Gross tertiary education enrollment (%)",TRUE),0.25)</f>
        <v>0.12561459999999999</v>
      </c>
      <c r="K169" s="50">
        <f t="shared" si="23"/>
        <v>73689.544027199998</v>
      </c>
      <c r="L169" s="48">
        <f>VLOOKUP(D169,Pop_Land!$B$2:$K$237,7,FALSE)</f>
        <v>60231.660231660237</v>
      </c>
      <c r="M169" s="30" cm="1" vm="654">
        <f t="array" ref="M169">_FV(E169,"GDP")</f>
        <v>3985250737.46313</v>
      </c>
      <c r="N169" s="30">
        <f>IFERROR(VLOOKUP(D169,WorldBankGDP!$A$5:$G$271,7,FALSE),0)</f>
        <v>2862131979.6954298</v>
      </c>
      <c r="O169" s="28">
        <f>IFERROR(VLOOKUP(D169,WorldBankGDP!$J$5:$O$200,6,FALSE),0)</f>
        <v>2854000000</v>
      </c>
      <c r="P169" s="28">
        <f t="shared" si="28"/>
        <v>3406193805.3097372</v>
      </c>
      <c r="Q169" s="44">
        <f>IFERROR(VLOOKUP(D169,'coal-proved-reserves'!$A$1:$D$88,4,FALSE),0)</f>
        <v>0</v>
      </c>
      <c r="R169" s="44">
        <f>IFERROR(VLOOKUP(D169,Oil!$B$3:$D$51,3,FALSE),0)</f>
        <v>0</v>
      </c>
      <c r="S169" s="50">
        <f>IFERROR(VLOOKUP(D169,Uranium!$B$2:$C$18,2,FALSE),0)</f>
        <v>0</v>
      </c>
      <c r="T169" s="57">
        <f>IFERROR(VLOOKUP(D169,'Nat Gas'!$C$2:$F$101,3,FALSE),0)</f>
        <v>0</v>
      </c>
      <c r="U169" s="27">
        <f>IFERROR(VLOOKUP(D169,Gold!$B$3:$J$126,6,FALSE),0)</f>
        <v>1.46</v>
      </c>
      <c r="V169" s="44">
        <f>IFERROR(VLOOKUP(D169,AgriLand!$D$2:$F$195,3,FALSE),0)</f>
        <v>207568.52043241888</v>
      </c>
      <c r="W169" s="48">
        <f t="shared" si="29"/>
        <v>38340694.027830131</v>
      </c>
      <c r="X169" s="56">
        <f>IFERROR(VLOOKUP(D169,'Rare Earth'!$C$21:$D$29,2,FALSE),0)</f>
        <v>0</v>
      </c>
      <c r="Y169" s="56">
        <f>IFERROR(VLOOKUP(D169,'Rare Earth'!$H$21:$I$33,2,FALSE),0)</f>
        <v>0</v>
      </c>
      <c r="Z169" s="56">
        <f>IFERROR(VLOOKUP(D169,'Rare Earth'!$C$34:$E$47,3,FALSE),0)</f>
        <v>0</v>
      </c>
      <c r="AA169" s="56">
        <f>IFERROR(VLOOKUP(D169,'Rare Earth'!$C$3:$D$15,2,FALSE),0)</f>
        <v>0</v>
      </c>
      <c r="AB169" s="56">
        <f>IFERROR(VLOOKUP(D169,'Iron Ore'!$H$2:$L$17,4,FALSE),0)</f>
        <v>0</v>
      </c>
      <c r="AC169" s="56">
        <f>IFERROR(VLOOKUP(D169,Silver!$B$1:$C$12,2,FALSE),0)</f>
        <v>0</v>
      </c>
      <c r="AD169" s="56">
        <f>IFERROR(VLOOKUP(D169,'Rare Earth'!$C$50:$E$63,3,FALSE),0)</f>
        <v>0</v>
      </c>
      <c r="AE169" s="56">
        <f>IFERROR(VLOOKUP(D169,'Rare Earth'!$H$3:$J$15,3,FALSE),0)</f>
        <v>0</v>
      </c>
      <c r="AF169" s="30">
        <f>K169*LookUps!$G$18</f>
        <v>921119300.33999991</v>
      </c>
      <c r="AG169" s="28">
        <f>V169*LookUps!$G$8</f>
        <v>518921301.08104718</v>
      </c>
      <c r="AH169" s="28">
        <f>W169*LookUps!$G$9</f>
        <v>517599369375.70679</v>
      </c>
      <c r="AI169" s="28">
        <f>Q169*LookUps!$G$3</f>
        <v>0</v>
      </c>
      <c r="AJ169" s="28">
        <f>R169*LookUps!$G$4</f>
        <v>0</v>
      </c>
      <c r="AK169" s="28">
        <f>S169*LookUps!$G$5*(32150.7/16)</f>
        <v>0</v>
      </c>
      <c r="AL169" s="60">
        <f>T169*1000000*LookUps!$G$6</f>
        <v>0</v>
      </c>
      <c r="AM169" s="60">
        <f>U169*LookUps!$J$7</f>
        <v>4482772101</v>
      </c>
      <c r="AN169" s="83">
        <f>X169*LookUps!$G$10</f>
        <v>0</v>
      </c>
      <c r="AO169" s="52">
        <f>Y169*LookUps!$G$11</f>
        <v>0</v>
      </c>
      <c r="AP169" s="30">
        <f>Z169*LookUps!$G$12*2009</f>
        <v>0</v>
      </c>
      <c r="AQ169" s="30">
        <f>AA169*LookUps!$G$13</f>
        <v>0</v>
      </c>
      <c r="AR169" s="30">
        <f>AB169*LookUps!$G$14</f>
        <v>0</v>
      </c>
      <c r="AS169" s="30">
        <f>AC169*LookUps!$G$15*32150.7</f>
        <v>0</v>
      </c>
      <c r="AT169" s="30">
        <f>AD169*LookUps!$G$16*1000</f>
        <v>0</v>
      </c>
      <c r="AU169" s="30">
        <f>AE169*LookUps!$G$17</f>
        <v>0</v>
      </c>
      <c r="AV169" s="89">
        <f t="shared" si="24"/>
        <v>0.52352218207812784</v>
      </c>
      <c r="AW169" s="90">
        <f t="shared" si="25"/>
        <v>3.4061938053097374E-3</v>
      </c>
      <c r="AX169" s="89">
        <f t="shared" si="26"/>
        <v>0.52011598827281813</v>
      </c>
    </row>
    <row r="170" spans="2:50" x14ac:dyDescent="0.25">
      <c r="B170" s="56" t="s">
        <v>756</v>
      </c>
      <c r="C170" t="s">
        <v>672</v>
      </c>
      <c r="D170" t="s">
        <v>26</v>
      </c>
      <c r="E170" t="e" vm="655">
        <v>#VALUE!</v>
      </c>
      <c r="F170" s="56">
        <f t="shared" si="27"/>
        <v>2</v>
      </c>
      <c r="G170" t="str" cm="1">
        <f t="array" ref="G170">_FV(E170,"Abbreviation")</f>
        <v>SE</v>
      </c>
      <c r="H170" s="27" cm="1" vm="656">
        <f t="array" ref="H170">_FV(E170,"Population")</f>
        <v>10285453</v>
      </c>
      <c r="I170" s="27">
        <f>VLOOKUP(D170,Pop_Land!$B$2:$K$237,2,FALSE)</f>
        <v>10099265</v>
      </c>
      <c r="J170" s="82" cm="1" vm="657">
        <f t="array" ref="J170">IFERROR(_FV(E170,"Gross tertiary education enrollment (%)",TRUE),0.25)</f>
        <v>0.6698824000000001</v>
      </c>
      <c r="K170" s="50">
        <f t="shared" si="23"/>
        <v>6765319.8764360007</v>
      </c>
      <c r="L170" s="48">
        <f>VLOOKUP(D170,Pop_Land!$B$2:$K$237,7,FALSE)</f>
        <v>158432.43243243246</v>
      </c>
      <c r="M170" s="30" cm="1" vm="658">
        <f t="array" ref="M170">_FV(E170,"GDP")</f>
        <v>530832908737.862</v>
      </c>
      <c r="N170" s="30">
        <f>IFERROR(VLOOKUP(D170,WorldBankGDP!$A$5:$G$271,7,FALSE),0)</f>
        <v>627437898887.29004</v>
      </c>
      <c r="O170" s="28">
        <f>IFERROR(VLOOKUP(D170,WorldBankGDP!$J$5:$O$200,6,FALSE),0)</f>
        <v>627438000000</v>
      </c>
      <c r="P170" s="28">
        <f t="shared" si="28"/>
        <v>2661000000000</v>
      </c>
      <c r="Q170" s="44">
        <f>IFERROR(VLOOKUP(D170,'coal-proved-reserves'!$A$1:$D$88,4,FALSE),0)</f>
        <v>0</v>
      </c>
      <c r="R170" s="44">
        <f>IFERROR(VLOOKUP(D170,Oil!$B$3:$D$51,3,FALSE),0)</f>
        <v>0</v>
      </c>
      <c r="S170" s="50">
        <f>IFERROR(VLOOKUP(D170,Uranium!$B$2:$C$18,2,FALSE),0)</f>
        <v>0</v>
      </c>
      <c r="T170" s="57">
        <f>IFERROR(VLOOKUP(D170,'Nat Gas'!$C$2:$F$101,3,FALSE),0)</f>
        <v>0</v>
      </c>
      <c r="U170" s="27">
        <f>IFERROR(VLOOKUP(D170,Gold!$B$3:$J$126,6,FALSE),0)</f>
        <v>125.72</v>
      </c>
      <c r="V170" s="44">
        <f>IFERROR(VLOOKUP(D170,AgriLand!$D$2:$F$195,3,FALSE),0)</f>
        <v>7435400.9283470046</v>
      </c>
      <c r="W170" s="48">
        <f t="shared" si="29"/>
        <v>93961355.828409776</v>
      </c>
      <c r="X170" s="56">
        <f>IFERROR(VLOOKUP(D170,'Rare Earth'!$C$21:$D$29,2,FALSE),0)</f>
        <v>0</v>
      </c>
      <c r="Y170" s="56">
        <f>IFERROR(VLOOKUP(D170,'Rare Earth'!$H$21:$I$33,2,FALSE),0)</f>
        <v>0</v>
      </c>
      <c r="Z170" s="56">
        <f>IFERROR(VLOOKUP(D170,'Rare Earth'!$C$34:$E$47,3,FALSE),0)</f>
        <v>0</v>
      </c>
      <c r="AA170" s="56">
        <f>IFERROR(VLOOKUP(D170,'Rare Earth'!$C$3:$D$15,2,FALSE),0)</f>
        <v>0</v>
      </c>
      <c r="AB170" s="56">
        <f>IFERROR(VLOOKUP(D170,'Iron Ore'!$H$2:$L$17,4,FALSE),0)</f>
        <v>1300000000</v>
      </c>
      <c r="AC170" s="56">
        <f>IFERROR(VLOOKUP(D170,Silver!$B$1:$C$12,2,FALSE),0)</f>
        <v>0</v>
      </c>
      <c r="AD170" s="56">
        <f>IFERROR(VLOOKUP(D170,'Rare Earth'!$C$50:$E$63,3,FALSE),0)</f>
        <v>0</v>
      </c>
      <c r="AE170" s="56">
        <f>IFERROR(VLOOKUP(D170,'Rare Earth'!$H$3:$J$15,3,FALSE),0)</f>
        <v>3600000</v>
      </c>
      <c r="AF170" s="30">
        <f>K170*LookUps!$G$18</f>
        <v>84566498455.450012</v>
      </c>
      <c r="AG170" s="28">
        <f>V170*LookUps!$G$8</f>
        <v>18588502320.867512</v>
      </c>
      <c r="AH170" s="28">
        <f>W170*LookUps!$G$9</f>
        <v>1268478303683.532</v>
      </c>
      <c r="AI170" s="28">
        <f>Q170*LookUps!$G$3</f>
        <v>0</v>
      </c>
      <c r="AJ170" s="28">
        <f>R170*LookUps!$G$4</f>
        <v>0</v>
      </c>
      <c r="AK170" s="28">
        <f>S170*LookUps!$G$5*(32150.7/16)</f>
        <v>0</v>
      </c>
      <c r="AL170" s="60">
        <f>T170*1000000*LookUps!$G$6</f>
        <v>0</v>
      </c>
      <c r="AM170" s="60">
        <f>U170*LookUps!$J$7</f>
        <v>386009663382</v>
      </c>
      <c r="AN170" s="83">
        <f>X170*LookUps!$G$10</f>
        <v>0</v>
      </c>
      <c r="AO170" s="52">
        <f>Y170*LookUps!$G$11</f>
        <v>0</v>
      </c>
      <c r="AP170" s="30">
        <f>Z170*LookUps!$G$12*2009</f>
        <v>0</v>
      </c>
      <c r="AQ170" s="30">
        <f>AA170*LookUps!$G$13</f>
        <v>0</v>
      </c>
      <c r="AR170" s="30">
        <f>AB170*LookUps!$G$14</f>
        <v>130000000000</v>
      </c>
      <c r="AS170" s="30">
        <f>AC170*LookUps!$G$15*32150.7</f>
        <v>0</v>
      </c>
      <c r="AT170" s="30">
        <f>AD170*LookUps!$G$16*1000</f>
        <v>0</v>
      </c>
      <c r="AU170" s="30">
        <f>AE170*LookUps!$G$17</f>
        <v>10800000000</v>
      </c>
      <c r="AV170" s="89">
        <f t="shared" si="24"/>
        <v>1.8984429678418495</v>
      </c>
      <c r="AW170" s="90">
        <f t="shared" si="25"/>
        <v>2.661</v>
      </c>
      <c r="AX170" s="89">
        <f t="shared" si="26"/>
        <v>-0.76255703215815052</v>
      </c>
    </row>
    <row r="171" spans="2:50" x14ac:dyDescent="0.25">
      <c r="B171" s="56" t="s">
        <v>756</v>
      </c>
      <c r="C171" t="s">
        <v>672</v>
      </c>
      <c r="D171" t="s">
        <v>24</v>
      </c>
      <c r="E171" t="e" vm="659">
        <v>#VALUE!</v>
      </c>
      <c r="F171" s="56">
        <f t="shared" si="27"/>
        <v>2</v>
      </c>
      <c r="G171" t="str" cm="1">
        <f t="array" ref="G171">_FV(E171,"Abbreviation")</f>
        <v>CH</v>
      </c>
      <c r="H171" s="27" cm="1" vm="660">
        <f t="array" ref="H171">_FV(E171,"Population")</f>
        <v>8574832</v>
      </c>
      <c r="I171" s="27">
        <f>VLOOKUP(D171,Pop_Land!$B$2:$K$237,2,FALSE)</f>
        <v>8654622</v>
      </c>
      <c r="J171" s="82" cm="1" vm="661">
        <f t="array" ref="J171">IFERROR(_FV(E171,"Gross tertiary education enrollment (%)",TRUE),0.25)</f>
        <v>0.59562990000000005</v>
      </c>
      <c r="K171" s="50">
        <f t="shared" si="23"/>
        <v>5154951.6363978004</v>
      </c>
      <c r="L171" s="48">
        <f>VLOOKUP(D171,Pop_Land!$B$2:$K$237,7,FALSE)</f>
        <v>15257.142857142859</v>
      </c>
      <c r="M171" s="30" cm="1" vm="662">
        <f t="array" ref="M171">_FV(E171,"GDP")</f>
        <v>703082435360.11694</v>
      </c>
      <c r="N171" s="30">
        <f>IFERROR(VLOOKUP(D171,WorldBankGDP!$A$5:$G$271,7,FALSE),0)</f>
        <v>812866928867.46997</v>
      </c>
      <c r="O171" s="28">
        <f>IFERROR(VLOOKUP(D171,WorldBankGDP!$J$5:$O$200,6,FALSE),0)</f>
        <v>812552000000</v>
      </c>
      <c r="P171" s="28">
        <f t="shared" si="28"/>
        <v>3690000000000</v>
      </c>
      <c r="Q171" s="44">
        <f>IFERROR(VLOOKUP(D171,'coal-proved-reserves'!$A$1:$D$88,4,FALSE),0)</f>
        <v>0</v>
      </c>
      <c r="R171" s="44">
        <f>IFERROR(VLOOKUP(D171,Oil!$B$3:$D$51,3,FALSE),0)</f>
        <v>0</v>
      </c>
      <c r="S171" s="50">
        <f>IFERROR(VLOOKUP(D171,Uranium!$B$2:$C$18,2,FALSE),0)</f>
        <v>0</v>
      </c>
      <c r="T171" s="57">
        <f>IFERROR(VLOOKUP(D171,'Nat Gas'!$C$2:$F$101,3,FALSE),0)</f>
        <v>0</v>
      </c>
      <c r="U171" s="27">
        <f>IFERROR(VLOOKUP(D171,Gold!$B$3:$J$126,6,FALSE),0)</f>
        <v>1040</v>
      </c>
      <c r="V171" s="44">
        <f>IFERROR(VLOOKUP(D171,AgriLand!$D$2:$F$195,3,FALSE),0)</f>
        <v>3731479.0602441113</v>
      </c>
      <c r="W171" s="48">
        <f t="shared" si="29"/>
        <v>6033092.3683273187</v>
      </c>
      <c r="X171" s="56">
        <f>IFERROR(VLOOKUP(D171,'Rare Earth'!$C$21:$D$29,2,FALSE),0)</f>
        <v>0</v>
      </c>
      <c r="Y171" s="56">
        <f>IFERROR(VLOOKUP(D171,'Rare Earth'!$H$21:$I$33,2,FALSE),0)</f>
        <v>0</v>
      </c>
      <c r="Z171" s="56">
        <f>IFERROR(VLOOKUP(D171,'Rare Earth'!$C$34:$E$47,3,FALSE),0)</f>
        <v>0</v>
      </c>
      <c r="AA171" s="56">
        <f>IFERROR(VLOOKUP(D171,'Rare Earth'!$C$3:$D$15,2,FALSE),0)</f>
        <v>0</v>
      </c>
      <c r="AB171" s="56">
        <f>IFERROR(VLOOKUP(D171,'Iron Ore'!$H$2:$L$17,4,FALSE),0)</f>
        <v>0</v>
      </c>
      <c r="AC171" s="56">
        <f>IFERROR(VLOOKUP(D171,Silver!$B$1:$C$12,2,FALSE),0)</f>
        <v>0</v>
      </c>
      <c r="AD171" s="56">
        <f>IFERROR(VLOOKUP(D171,'Rare Earth'!$C$50:$E$63,3,FALSE),0)</f>
        <v>0</v>
      </c>
      <c r="AE171" s="56">
        <f>IFERROR(VLOOKUP(D171,'Rare Earth'!$H$3:$J$15,3,FALSE),0)</f>
        <v>0</v>
      </c>
      <c r="AF171" s="30">
        <f>K171*LookUps!$G$18</f>
        <v>64436895454.972504</v>
      </c>
      <c r="AG171" s="28">
        <f>V171*LookUps!$G$8</f>
        <v>9328697650.6102791</v>
      </c>
      <c r="AH171" s="28">
        <f>W171*LookUps!$G$9</f>
        <v>81446746972.418808</v>
      </c>
      <c r="AI171" s="28">
        <f>Q171*LookUps!$G$3</f>
        <v>0</v>
      </c>
      <c r="AJ171" s="28">
        <f>R171*LookUps!$G$4</f>
        <v>0</v>
      </c>
      <c r="AK171" s="28">
        <f>S171*LookUps!$G$5*(32150.7/16)</f>
        <v>0</v>
      </c>
      <c r="AL171" s="60">
        <f>T171*1000000*LookUps!$G$6</f>
        <v>0</v>
      </c>
      <c r="AM171" s="60">
        <f>U171*LookUps!$J$7</f>
        <v>3193207524000</v>
      </c>
      <c r="AN171" s="83">
        <f>X171*LookUps!$G$10</f>
        <v>0</v>
      </c>
      <c r="AO171" s="52">
        <f>Y171*LookUps!$G$11</f>
        <v>0</v>
      </c>
      <c r="AP171" s="30">
        <f>Z171*LookUps!$G$12*2009</f>
        <v>0</v>
      </c>
      <c r="AQ171" s="30">
        <f>AA171*LookUps!$G$13</f>
        <v>0</v>
      </c>
      <c r="AR171" s="30">
        <f>AB171*LookUps!$G$14</f>
        <v>0</v>
      </c>
      <c r="AS171" s="30">
        <f>AC171*LookUps!$G$15*32150.7</f>
        <v>0</v>
      </c>
      <c r="AT171" s="30">
        <f>AD171*LookUps!$G$16*1000</f>
        <v>0</v>
      </c>
      <c r="AU171" s="30">
        <f>AE171*LookUps!$G$17</f>
        <v>0</v>
      </c>
      <c r="AV171" s="89">
        <f t="shared" si="24"/>
        <v>3.3484198640780014</v>
      </c>
      <c r="AW171" s="90">
        <f t="shared" si="25"/>
        <v>3.69</v>
      </c>
      <c r="AX171" s="89">
        <f t="shared" si="26"/>
        <v>-0.34158013592199854</v>
      </c>
    </row>
    <row r="172" spans="2:50" x14ac:dyDescent="0.25">
      <c r="B172" s="56" t="s">
        <v>754</v>
      </c>
      <c r="C172" t="s">
        <v>670</v>
      </c>
      <c r="D172" t="s">
        <v>236</v>
      </c>
      <c r="E172" t="e" vm="663">
        <v>#VALUE!</v>
      </c>
      <c r="F172" s="56">
        <f t="shared" si="27"/>
        <v>0</v>
      </c>
      <c r="G172" t="s">
        <v>553</v>
      </c>
      <c r="H172" s="27" cm="1" vm="664">
        <f t="array" ref="H172">_FV(E172,"Population")</f>
        <v>17070135</v>
      </c>
      <c r="I172" s="27">
        <f>VLOOKUP(D172,Pop_Land!$B$2:$K$237,2,FALSE)</f>
        <v>17500658</v>
      </c>
      <c r="J172" s="82" cm="1" vm="665">
        <f t="array" ref="J172">IFERROR(_FV(E172,"Gross tertiary education enrollment (%)",TRUE),0.25)</f>
        <v>0.40051150000000002</v>
      </c>
      <c r="K172" s="50">
        <f t="shared" si="23"/>
        <v>7009214.7865670007</v>
      </c>
      <c r="L172" s="48">
        <f>VLOOKUP(D172,Pop_Land!$B$2:$K$237,7,FALSE)</f>
        <v>70899.613899613905</v>
      </c>
      <c r="M172" s="30" cm="1" vm="666">
        <f t="array" ref="M172">_FV(E172,"GDP")</f>
        <v>40405006007.208603</v>
      </c>
      <c r="N172" s="30">
        <f>IFERROR(VLOOKUP(D172,WorldBankGDP!$A$5:$G$271,7,FALSE),0)</f>
        <v>0</v>
      </c>
      <c r="O172" s="93" vm="666">
        <f>M172</f>
        <v>40405006007.208603</v>
      </c>
      <c r="P172" s="28">
        <f t="shared" si="28"/>
        <v>0</v>
      </c>
      <c r="Q172" s="44">
        <f>IFERROR(VLOOKUP(D172,'coal-proved-reserves'!$A$1:$D$88,4,FALSE),0)</f>
        <v>0</v>
      </c>
      <c r="R172" s="44">
        <f>IFERROR(VLOOKUP(D172,Oil!$B$3:$D$51,3,FALSE),0)</f>
        <v>2437297500</v>
      </c>
      <c r="S172" s="50">
        <f>IFERROR(VLOOKUP(D172,Uranium!$B$2:$C$18,2,FALSE),0)</f>
        <v>0</v>
      </c>
      <c r="T172" s="57">
        <f>IFERROR(VLOOKUP(D172,'Nat Gas'!$C$2:$F$101,3,FALSE),0)</f>
        <v>8.5</v>
      </c>
      <c r="U172" s="27">
        <f>IFERROR(VLOOKUP(D172,Gold!$B$3:$J$126,6,FALSE),0)</f>
        <v>0</v>
      </c>
      <c r="V172" s="44">
        <f>IFERROR(VLOOKUP(D172,AgriLand!$D$2:$F$195,3,FALSE),0)</f>
        <v>34399540.154044092</v>
      </c>
      <c r="W172" s="48">
        <f t="shared" si="29"/>
        <v>10976212.741708808</v>
      </c>
      <c r="X172" s="56">
        <f>IFERROR(VLOOKUP(D172,'Rare Earth'!$C$21:$D$29,2,FALSE),0)</f>
        <v>0</v>
      </c>
      <c r="Y172" s="56">
        <f>IFERROR(VLOOKUP(D172,'Rare Earth'!$H$21:$I$33,2,FALSE),0)</f>
        <v>0</v>
      </c>
      <c r="Z172" s="56">
        <f>IFERROR(VLOOKUP(D172,'Rare Earth'!$C$34:$E$47,3,FALSE),0)</f>
        <v>0</v>
      </c>
      <c r="AA172" s="56">
        <f>IFERROR(VLOOKUP(D172,'Rare Earth'!$C$3:$D$15,2,FALSE),0)</f>
        <v>0</v>
      </c>
      <c r="AB172" s="56">
        <f>IFERROR(VLOOKUP(D172,'Iron Ore'!$H$2:$L$17,4,FALSE),0)</f>
        <v>0</v>
      </c>
      <c r="AC172" s="56">
        <f>IFERROR(VLOOKUP(D172,Silver!$B$1:$C$12,2,FALSE),0)</f>
        <v>0</v>
      </c>
      <c r="AD172" s="56">
        <f>IFERROR(VLOOKUP(D172,'Rare Earth'!$C$50:$E$63,3,FALSE),0)</f>
        <v>0</v>
      </c>
      <c r="AE172" s="56">
        <f>IFERROR(VLOOKUP(D172,'Rare Earth'!$H$3:$J$15,3,FALSE),0)</f>
        <v>0</v>
      </c>
      <c r="AF172" s="30">
        <f>K172*LookUps!$G$18</f>
        <v>87615184832.087509</v>
      </c>
      <c r="AG172" s="28">
        <f>V172*LookUps!$G$8</f>
        <v>85998850385.110229</v>
      </c>
      <c r="AH172" s="28">
        <f>W172*LookUps!$G$9</f>
        <v>148178872013.06891</v>
      </c>
      <c r="AI172" s="28">
        <f>Q172*LookUps!$G$3</f>
        <v>0</v>
      </c>
      <c r="AJ172" s="28">
        <f>R172*LookUps!$G$4</f>
        <v>243729750000</v>
      </c>
      <c r="AK172" s="28">
        <f>S172*LookUps!$G$5*(32150.7/16)</f>
        <v>0</v>
      </c>
      <c r="AL172" s="60">
        <f>T172*1000000*LookUps!$G$6</f>
        <v>102000000000</v>
      </c>
      <c r="AM172" s="60">
        <f>U172*LookUps!$J$7</f>
        <v>0</v>
      </c>
      <c r="AN172" s="83">
        <f>X172*LookUps!$G$10</f>
        <v>0</v>
      </c>
      <c r="AO172" s="52">
        <f>Y172*LookUps!$G$11</f>
        <v>0</v>
      </c>
      <c r="AP172" s="30">
        <f>Z172*LookUps!$G$12*2009</f>
        <v>0</v>
      </c>
      <c r="AQ172" s="30">
        <f>AA172*LookUps!$G$13</f>
        <v>0</v>
      </c>
      <c r="AR172" s="30">
        <f>AB172*LookUps!$G$14</f>
        <v>0</v>
      </c>
      <c r="AS172" s="30">
        <f>AC172*LookUps!$G$15*32150.7</f>
        <v>0</v>
      </c>
      <c r="AT172" s="30">
        <f>AD172*LookUps!$G$16*1000</f>
        <v>0</v>
      </c>
      <c r="AU172" s="30">
        <f>AE172*LookUps!$G$17</f>
        <v>0</v>
      </c>
      <c r="AV172" s="89">
        <f t="shared" si="24"/>
        <v>0.6675226572302666</v>
      </c>
      <c r="AW172" s="90">
        <f t="shared" si="25"/>
        <v>0</v>
      </c>
      <c r="AX172" s="89">
        <f t="shared" si="26"/>
        <v>0.6675226572302666</v>
      </c>
    </row>
    <row r="173" spans="2:50" x14ac:dyDescent="0.25">
      <c r="B173" s="56" t="s">
        <v>757</v>
      </c>
      <c r="C173" t="s">
        <v>675</v>
      </c>
      <c r="D173" t="s">
        <v>234</v>
      </c>
      <c r="E173" t="e" vm="667">
        <v>#VALUE!</v>
      </c>
      <c r="F173" s="56">
        <f t="shared" si="27"/>
        <v>4</v>
      </c>
      <c r="G173" t="s">
        <v>941</v>
      </c>
      <c r="H173" s="27" cm="1" vm="668">
        <f t="array" ref="H173">_FV(E173,"Population")</f>
        <v>23340136</v>
      </c>
      <c r="I173" s="27">
        <f>VLOOKUP(D173,Pop_Land!$B$2:$K$237,2,FALSE)</f>
        <v>23816775</v>
      </c>
      <c r="J173" s="92" cm="1">
        <f t="array" ref="J173">IFERROR(_FV(E173,"Gross tertiary education enrollment (%)",TRUE),1.25)</f>
        <v>1.25</v>
      </c>
      <c r="K173" s="50">
        <f t="shared" si="23"/>
        <v>29770968.75</v>
      </c>
      <c r="L173" s="48">
        <f>VLOOKUP(D173,Pop_Land!$B$2:$K$237,7,FALSE)</f>
        <v>13671.814671814673</v>
      </c>
      <c r="M173" s="30" cm="1" vm="669">
        <f t="array" ref="M173">_FV(E173,"GDP")</f>
        <v>473971000000</v>
      </c>
      <c r="N173" s="30">
        <f>IFERROR(VLOOKUP(D173,WorldBankGDP!$A$5:$G$271,7,FALSE),0)</f>
        <v>0</v>
      </c>
      <c r="O173" s="93" vm="669">
        <f>M173</f>
        <v>473971000000</v>
      </c>
      <c r="P173" s="28">
        <f t="shared" si="28"/>
        <v>140342813100</v>
      </c>
      <c r="Q173" s="44">
        <f>IFERROR(VLOOKUP(D173,'coal-proved-reserves'!$A$1:$D$88,4,FALSE),0)</f>
        <v>0</v>
      </c>
      <c r="R173" s="44">
        <f>IFERROR(VLOOKUP(D173,Oil!$B$3:$D$51,3,FALSE),0)</f>
        <v>0</v>
      </c>
      <c r="S173" s="50">
        <f>IFERROR(VLOOKUP(D173,Uranium!$B$2:$C$18,2,FALSE),0)</f>
        <v>0</v>
      </c>
      <c r="T173" s="57">
        <f>IFERROR(VLOOKUP(D173,'Nat Gas'!$C$2:$F$101,3,FALSE),0)</f>
        <v>0.22</v>
      </c>
      <c r="U173" s="27">
        <f>IFERROR(VLOOKUP(D173,Gold!$B$3:$J$126,6,FALSE),0)</f>
        <v>423.63</v>
      </c>
      <c r="V173" s="44">
        <f>IFERROR(VLOOKUP(D173,AgriLand!$D$2:$F$195,3,FALSE),0)</f>
        <v>0</v>
      </c>
      <c r="W173" s="48">
        <f t="shared" si="29"/>
        <v>8749961.3899613898</v>
      </c>
      <c r="X173" s="56">
        <f>IFERROR(VLOOKUP(D173,'Rare Earth'!$C$21:$D$29,2,FALSE),0)</f>
        <v>0</v>
      </c>
      <c r="Y173" s="56">
        <f>IFERROR(VLOOKUP(D173,'Rare Earth'!$H$21:$I$33,2,FALSE),0)</f>
        <v>0</v>
      </c>
      <c r="Z173" s="56">
        <f>IFERROR(VLOOKUP(D173,'Rare Earth'!$C$34:$E$47,3,FALSE),0)</f>
        <v>0</v>
      </c>
      <c r="AA173" s="56">
        <f>IFERROR(VLOOKUP(D173,'Rare Earth'!$C$3:$D$15,2,FALSE),0)</f>
        <v>0</v>
      </c>
      <c r="AB173" s="56">
        <f>IFERROR(VLOOKUP(D173,'Iron Ore'!$H$2:$L$17,4,FALSE),0)</f>
        <v>0</v>
      </c>
      <c r="AC173" s="56">
        <f>IFERROR(VLOOKUP(D173,Silver!$B$1:$C$12,2,FALSE),0)</f>
        <v>0</v>
      </c>
      <c r="AD173" s="56">
        <f>IFERROR(VLOOKUP(D173,'Rare Earth'!$C$50:$E$63,3,FALSE),0)</f>
        <v>0</v>
      </c>
      <c r="AE173" s="56">
        <f>IFERROR(VLOOKUP(D173,'Rare Earth'!$H$3:$J$15,3,FALSE),0)</f>
        <v>0</v>
      </c>
      <c r="AF173" s="30">
        <f>K173*LookUps!$G$18</f>
        <v>372137109375</v>
      </c>
      <c r="AG173" s="28">
        <f>V173*LookUps!$G$8</f>
        <v>0</v>
      </c>
      <c r="AH173" s="28">
        <f>W173*LookUps!$G$9</f>
        <v>118124478764.47876</v>
      </c>
      <c r="AI173" s="28">
        <f>Q173*LookUps!$G$3</f>
        <v>0</v>
      </c>
      <c r="AJ173" s="28">
        <f>R173*LookUps!$G$4</f>
        <v>0</v>
      </c>
      <c r="AK173" s="28">
        <f>S173*LookUps!$G$5*(32150.7/16)</f>
        <v>0</v>
      </c>
      <c r="AL173" s="60">
        <f>T173*1000000*LookUps!$G$6</f>
        <v>2640000000</v>
      </c>
      <c r="AM173" s="60">
        <f>U173*LookUps!$J$7</f>
        <v>1300710099415.5</v>
      </c>
      <c r="AN173" s="83">
        <f>X173*LookUps!$G$10</f>
        <v>0</v>
      </c>
      <c r="AO173" s="52">
        <f>Y173*LookUps!$G$11</f>
        <v>0</v>
      </c>
      <c r="AP173" s="30">
        <f>Z173*LookUps!$G$12*2009</f>
        <v>0</v>
      </c>
      <c r="AQ173" s="30">
        <f>AA173*LookUps!$G$13</f>
        <v>0</v>
      </c>
      <c r="AR173" s="30">
        <f>AB173*LookUps!$G$14</f>
        <v>0</v>
      </c>
      <c r="AS173" s="30">
        <f>AC173*LookUps!$G$15*32150.7</f>
        <v>0</v>
      </c>
      <c r="AT173" s="30">
        <f>AD173*LookUps!$G$16*1000</f>
        <v>0</v>
      </c>
      <c r="AU173" s="30">
        <f>AE173*LookUps!$G$17</f>
        <v>0</v>
      </c>
      <c r="AV173" s="89">
        <f t="shared" si="24"/>
        <v>1.7936116875549788</v>
      </c>
      <c r="AW173" s="90">
        <f t="shared" si="25"/>
        <v>0.14034281309999999</v>
      </c>
      <c r="AX173" s="89">
        <f t="shared" si="26"/>
        <v>1.6532688744549788</v>
      </c>
    </row>
    <row r="174" spans="2:50" x14ac:dyDescent="0.25">
      <c r="B174" s="56" t="s">
        <v>754</v>
      </c>
      <c r="C174" t="s">
        <v>671</v>
      </c>
      <c r="D174" t="s">
        <v>147</v>
      </c>
      <c r="E174" t="e" vm="670">
        <v>#VALUE!</v>
      </c>
      <c r="F174" s="56">
        <f t="shared" si="27"/>
        <v>0</v>
      </c>
      <c r="G174" t="str" cm="1">
        <f t="array" ref="G174">_FV(E174,"Abbreviation")</f>
        <v>TJ</v>
      </c>
      <c r="H174" s="27" cm="1" vm="671">
        <f t="array" ref="H174">_FV(E174,"Population")</f>
        <v>9321018</v>
      </c>
      <c r="I174" s="27">
        <f>VLOOKUP(D174,Pop_Land!$B$2:$K$237,2,FALSE)</f>
        <v>9537645</v>
      </c>
      <c r="J174" s="82" cm="1" vm="672">
        <f t="array" ref="J174">IFERROR(_FV(E174,"Gross tertiary education enrollment (%)",TRUE),0.25)</f>
        <v>0.3125656</v>
      </c>
      <c r="K174" s="50">
        <f t="shared" si="23"/>
        <v>2981139.7320119999</v>
      </c>
      <c r="L174" s="48">
        <f>VLOOKUP(D174,Pop_Land!$B$2:$K$237,7,FALSE)</f>
        <v>54038.610038610044</v>
      </c>
      <c r="M174" s="30" cm="1" vm="673">
        <f t="array" ref="M174">_FV(E174,"GDP")</f>
        <v>8116626794.2583704</v>
      </c>
      <c r="N174" s="30">
        <f>IFERROR(VLOOKUP(D174,WorldBankGDP!$A$5:$G$271,7,FALSE),0)</f>
        <v>8746270636.4014206</v>
      </c>
      <c r="O174" s="28">
        <f>IFERROR(VLOOKUP(D174,WorldBankGDP!$J$5:$O$200,6,FALSE),0)</f>
        <v>8474000000</v>
      </c>
      <c r="P174" s="28">
        <f t="shared" si="28"/>
        <v>4082257446.1722474</v>
      </c>
      <c r="Q174" s="44">
        <f>IFERROR(VLOOKUP(D174,'coal-proved-reserves'!$A$1:$D$88,4,FALSE),0)</f>
        <v>0</v>
      </c>
      <c r="R174" s="44">
        <f>IFERROR(VLOOKUP(D174,Oil!$B$3:$D$51,3,FALSE),0)</f>
        <v>0</v>
      </c>
      <c r="S174" s="50">
        <f>IFERROR(VLOOKUP(D174,Uranium!$B$2:$C$18,2,FALSE),0)</f>
        <v>0</v>
      </c>
      <c r="T174" s="57">
        <f>IFERROR(VLOOKUP(D174,'Nat Gas'!$C$2:$F$101,3,FALSE),0)</f>
        <v>0.2</v>
      </c>
      <c r="U174" s="27">
        <f>IFERROR(VLOOKUP(D174,Gold!$B$3:$J$126,6,FALSE),0)</f>
        <v>1.98</v>
      </c>
      <c r="V174" s="44">
        <f>IFERROR(VLOOKUP(D174,AgriLand!$D$2:$F$195,3,FALSE),0)</f>
        <v>11682401.119623175</v>
      </c>
      <c r="W174" s="48">
        <f t="shared" si="29"/>
        <v>22902309.305087253</v>
      </c>
      <c r="X174" s="56">
        <f>IFERROR(VLOOKUP(D174,'Rare Earth'!$C$21:$D$29,2,FALSE),0)</f>
        <v>0</v>
      </c>
      <c r="Y174" s="56">
        <f>IFERROR(VLOOKUP(D174,'Rare Earth'!$H$21:$I$33,2,FALSE),0)</f>
        <v>0</v>
      </c>
      <c r="Z174" s="56">
        <f>IFERROR(VLOOKUP(D174,'Rare Earth'!$C$34:$E$47,3,FALSE),0)</f>
        <v>0</v>
      </c>
      <c r="AA174" s="56">
        <f>IFERROR(VLOOKUP(D174,'Rare Earth'!$C$3:$D$15,2,FALSE),0)</f>
        <v>0</v>
      </c>
      <c r="AB174" s="56">
        <f>IFERROR(VLOOKUP(D174,'Iron Ore'!$H$2:$L$17,4,FALSE),0)</f>
        <v>0</v>
      </c>
      <c r="AC174" s="56">
        <f>IFERROR(VLOOKUP(D174,Silver!$B$1:$C$12,2,FALSE),0)</f>
        <v>0</v>
      </c>
      <c r="AD174" s="56">
        <f>IFERROR(VLOOKUP(D174,'Rare Earth'!$C$50:$E$63,3,FALSE),0)</f>
        <v>0</v>
      </c>
      <c r="AE174" s="56">
        <f>IFERROR(VLOOKUP(D174,'Rare Earth'!$H$3:$J$15,3,FALSE),0)</f>
        <v>0</v>
      </c>
      <c r="AF174" s="30">
        <f>K174*LookUps!$G$18</f>
        <v>37264246650.150002</v>
      </c>
      <c r="AG174" s="28">
        <f>V174*LookUps!$G$8</f>
        <v>29206002799.057938</v>
      </c>
      <c r="AH174" s="28">
        <f>W174*LookUps!$G$9</f>
        <v>309181175618.67792</v>
      </c>
      <c r="AI174" s="28">
        <f>Q174*LookUps!$G$3</f>
        <v>0</v>
      </c>
      <c r="AJ174" s="28">
        <f>R174*LookUps!$G$4</f>
        <v>0</v>
      </c>
      <c r="AK174" s="28">
        <f>S174*LookUps!$G$5*(32150.7/16)</f>
        <v>0</v>
      </c>
      <c r="AL174" s="60">
        <f>T174*1000000*LookUps!$G$6</f>
        <v>2400000000</v>
      </c>
      <c r="AM174" s="60">
        <f>U174*LookUps!$J$7</f>
        <v>6079375863</v>
      </c>
      <c r="AN174" s="83">
        <f>X174*LookUps!$G$10</f>
        <v>0</v>
      </c>
      <c r="AO174" s="52">
        <f>Y174*LookUps!$G$11</f>
        <v>0</v>
      </c>
      <c r="AP174" s="30">
        <f>Z174*LookUps!$G$12*2009</f>
        <v>0</v>
      </c>
      <c r="AQ174" s="30">
        <f>AA174*LookUps!$G$13</f>
        <v>0</v>
      </c>
      <c r="AR174" s="30">
        <f>AB174*LookUps!$G$14</f>
        <v>0</v>
      </c>
      <c r="AS174" s="30">
        <f>AC174*LookUps!$G$15*32150.7</f>
        <v>0</v>
      </c>
      <c r="AT174" s="30">
        <f>AD174*LookUps!$G$16*1000</f>
        <v>0</v>
      </c>
      <c r="AU174" s="30">
        <f>AE174*LookUps!$G$17</f>
        <v>0</v>
      </c>
      <c r="AV174" s="89">
        <f t="shared" si="24"/>
        <v>0.38413080093088586</v>
      </c>
      <c r="AW174" s="90">
        <f t="shared" si="25"/>
        <v>4.0822574461722473E-3</v>
      </c>
      <c r="AX174" s="89">
        <f t="shared" si="26"/>
        <v>0.38004854348471362</v>
      </c>
    </row>
    <row r="175" spans="2:50" x14ac:dyDescent="0.25">
      <c r="B175" s="56" t="s">
        <v>670</v>
      </c>
      <c r="C175" t="s">
        <v>670</v>
      </c>
      <c r="D175" t="s">
        <v>84</v>
      </c>
      <c r="E175" t="e" vm="674">
        <v>#VALUE!</v>
      </c>
      <c r="F175" s="56">
        <f t="shared" si="27"/>
        <v>3</v>
      </c>
      <c r="G175" t="str" cm="1">
        <f t="array" ref="G175">_FV(E175,"Abbreviation")</f>
        <v>TZ</v>
      </c>
      <c r="H175" s="27" cm="1" vm="675">
        <f t="array" ref="H175">_FV(E175,"Population")</f>
        <v>58005463</v>
      </c>
      <c r="I175" s="27">
        <f>VLOOKUP(D175,Pop_Land!$B$2:$K$237,2,FALSE)</f>
        <v>59734218</v>
      </c>
      <c r="J175" s="82" cm="1" vm="676">
        <f t="array" ref="J175">IFERROR(_FV(E175,"Gross tertiary education enrollment (%)",TRUE),0.25)</f>
        <v>4.0101600000000001E-2</v>
      </c>
      <c r="K175" s="50">
        <f t="shared" si="23"/>
        <v>2395437.7165488</v>
      </c>
      <c r="L175" s="48">
        <f>VLOOKUP(D175,Pop_Land!$B$2:$K$237,7,FALSE)</f>
        <v>342007.72200772201</v>
      </c>
      <c r="M175" s="30" cm="1" vm="677">
        <f t="array" ref="M175">_FV(E175,"GDP")</f>
        <v>63177068174.549004</v>
      </c>
      <c r="N175" s="30">
        <f>IFERROR(VLOOKUP(D175,WorldBankGDP!$A$5:$G$271,7,FALSE),0)</f>
        <v>67775101794.347801</v>
      </c>
      <c r="O175" s="28">
        <f>IFERROR(VLOOKUP(D175,WorldBankGDP!$J$5:$O$200,6,FALSE),0)</f>
        <v>70281000000</v>
      </c>
      <c r="P175" s="28">
        <f t="shared" si="28"/>
        <v>25074978358.4785</v>
      </c>
      <c r="Q175" s="44">
        <f>IFERROR(VLOOKUP(D175,'coal-proved-reserves'!$A$1:$D$88,4,FALSE),0)</f>
        <v>0</v>
      </c>
      <c r="R175" s="44">
        <f>IFERROR(VLOOKUP(D175,Oil!$B$3:$D$51,3,FALSE),0)</f>
        <v>0</v>
      </c>
      <c r="S175" s="50">
        <f>IFERROR(VLOOKUP(D175,Uranium!$B$2:$C$18,2,FALSE),0)</f>
        <v>58200</v>
      </c>
      <c r="T175" s="57">
        <f>IFERROR(VLOOKUP(D175,'Nat Gas'!$C$2:$F$101,3,FALSE),0)</f>
        <v>0.23</v>
      </c>
      <c r="U175" s="27">
        <f>IFERROR(VLOOKUP(D175,Gold!$B$3:$J$126,6,FALSE),0)</f>
        <v>0</v>
      </c>
      <c r="V175" s="44">
        <f>IFERROR(VLOOKUP(D175,AgriLand!$D$2:$F$195,3,FALSE),0)</f>
        <v>97977283.751731053</v>
      </c>
      <c r="W175" s="48">
        <f t="shared" si="29"/>
        <v>120907658.33321103</v>
      </c>
      <c r="X175" s="56">
        <f>IFERROR(VLOOKUP(D175,'Rare Earth'!$C$21:$D$29,2,FALSE),0)</f>
        <v>0</v>
      </c>
      <c r="Y175" s="56">
        <f>IFERROR(VLOOKUP(D175,'Rare Earth'!$H$21:$I$33,2,FALSE),0)</f>
        <v>0</v>
      </c>
      <c r="Z175" s="56">
        <f>IFERROR(VLOOKUP(D175,'Rare Earth'!$C$34:$E$47,3,FALSE),0)</f>
        <v>0</v>
      </c>
      <c r="AA175" s="56">
        <f>IFERROR(VLOOKUP(D175,'Rare Earth'!$C$3:$D$15,2,FALSE),0)</f>
        <v>0</v>
      </c>
      <c r="AB175" s="56">
        <f>IFERROR(VLOOKUP(D175,'Iron Ore'!$H$2:$L$17,4,FALSE),0)</f>
        <v>0</v>
      </c>
      <c r="AC175" s="56">
        <f>IFERROR(VLOOKUP(D175,Silver!$B$1:$C$12,2,FALSE),0)</f>
        <v>0</v>
      </c>
      <c r="AD175" s="56">
        <f>IFERROR(VLOOKUP(D175,'Rare Earth'!$C$50:$E$63,3,FALSE),0)</f>
        <v>0</v>
      </c>
      <c r="AE175" s="56">
        <f>IFERROR(VLOOKUP(D175,'Rare Earth'!$H$3:$J$15,3,FALSE),0)</f>
        <v>0</v>
      </c>
      <c r="AF175" s="30">
        <f>K175*LookUps!$G$18</f>
        <v>29942971456.860001</v>
      </c>
      <c r="AG175" s="28">
        <f>V175*LookUps!$G$8</f>
        <v>244943209379.32764</v>
      </c>
      <c r="AH175" s="28">
        <f>W175*LookUps!$G$9</f>
        <v>1632253387498.3489</v>
      </c>
      <c r="AI175" s="28">
        <f>Q175*LookUps!$G$3</f>
        <v>0</v>
      </c>
      <c r="AJ175" s="28">
        <f>R175*LookUps!$G$4</f>
        <v>0</v>
      </c>
      <c r="AK175" s="28">
        <f>S175*LookUps!$G$5*(32150.7/16)</f>
        <v>5847408562.5</v>
      </c>
      <c r="AL175" s="60">
        <f>T175*1000000*LookUps!$G$6</f>
        <v>2760000000</v>
      </c>
      <c r="AM175" s="60">
        <f>U175*LookUps!$J$7</f>
        <v>0</v>
      </c>
      <c r="AN175" s="83">
        <f>X175*LookUps!$G$10</f>
        <v>0</v>
      </c>
      <c r="AO175" s="52">
        <f>Y175*LookUps!$G$11</f>
        <v>0</v>
      </c>
      <c r="AP175" s="30">
        <f>Z175*LookUps!$G$12*2009</f>
        <v>0</v>
      </c>
      <c r="AQ175" s="30">
        <f>AA175*LookUps!$G$13</f>
        <v>0</v>
      </c>
      <c r="AR175" s="30">
        <f>AB175*LookUps!$G$14</f>
        <v>0</v>
      </c>
      <c r="AS175" s="30">
        <f>AC175*LookUps!$G$15*32150.7</f>
        <v>0</v>
      </c>
      <c r="AT175" s="30">
        <f>AD175*LookUps!$G$16*1000</f>
        <v>0</v>
      </c>
      <c r="AU175" s="30">
        <f>AE175*LookUps!$G$17</f>
        <v>0</v>
      </c>
      <c r="AV175" s="89">
        <f t="shared" si="24"/>
        <v>1.9157469768970365</v>
      </c>
      <c r="AW175" s="90">
        <f t="shared" si="25"/>
        <v>2.5074978358478502E-2</v>
      </c>
      <c r="AX175" s="89">
        <f t="shared" si="26"/>
        <v>1.8906719985385581</v>
      </c>
    </row>
    <row r="176" spans="2:50" x14ac:dyDescent="0.25">
      <c r="B176" s="56" t="s">
        <v>754</v>
      </c>
      <c r="C176" t="s">
        <v>671</v>
      </c>
      <c r="D176" t="s">
        <v>29</v>
      </c>
      <c r="E176" t="e" vm="678">
        <v>#VALUE!</v>
      </c>
      <c r="F176" s="56">
        <f t="shared" si="27"/>
        <v>0</v>
      </c>
      <c r="G176" t="str" cm="1">
        <f t="array" ref="G176">_FV(E176,"Abbreviation")</f>
        <v>TH</v>
      </c>
      <c r="H176" s="27" cm="1" vm="679">
        <f t="array" ref="H176">_FV(E176,"Population")</f>
        <v>69625582</v>
      </c>
      <c r="I176" s="27">
        <f>VLOOKUP(D176,Pop_Land!$B$2:$K$237,2,FALSE)</f>
        <v>70201446</v>
      </c>
      <c r="J176" s="82" cm="1" vm="680">
        <f t="array" ref="J176">IFERROR(_FV(E176,"Gross tertiary education enrollment (%)",TRUE),0.25)</f>
        <v>0.49286810000000003</v>
      </c>
      <c r="K176" s="50">
        <f t="shared" si="23"/>
        <v>34600053.307272606</v>
      </c>
      <c r="L176" s="48">
        <f>VLOOKUP(D176,Pop_Land!$B$2:$K$237,7,FALSE)</f>
        <v>197254.82625482627</v>
      </c>
      <c r="M176" s="30" cm="1" vm="681">
        <f t="array" ref="M176">_FV(E176,"GDP")</f>
        <v>543649976165.63</v>
      </c>
      <c r="N176" s="30">
        <f>IFERROR(VLOOKUP(D176,WorldBankGDP!$A$5:$G$271,7,FALSE),0)</f>
        <v>505981655622.30499</v>
      </c>
      <c r="O176" s="28">
        <f>IFERROR(VLOOKUP(D176,WorldBankGDP!$J$5:$O$200,6,FALSE),0)</f>
        <v>513164999999.99994</v>
      </c>
      <c r="P176" s="28">
        <f t="shared" si="28"/>
        <v>1782000000000</v>
      </c>
      <c r="Q176" s="44">
        <f>IFERROR(VLOOKUP(D176,'coal-proved-reserves'!$A$1:$D$88,4,FALSE),0)</f>
        <v>1063000000</v>
      </c>
      <c r="R176" s="44">
        <f>IFERROR(VLOOKUP(D176,Oil!$B$3:$D$51,3,FALSE),0)</f>
        <v>246410786.31511277</v>
      </c>
      <c r="S176" s="50">
        <f>IFERROR(VLOOKUP(D176,Uranium!$B$2:$C$18,2,FALSE),0)</f>
        <v>0</v>
      </c>
      <c r="T176" s="57">
        <f>IFERROR(VLOOKUP(D176,'Nat Gas'!$C$2:$F$101,3,FALSE),0)</f>
        <v>8.4149999999999991</v>
      </c>
      <c r="U176" s="27">
        <f>IFERROR(VLOOKUP(D176,Gold!$B$3:$J$126,6,FALSE),0)</f>
        <v>244.16</v>
      </c>
      <c r="V176" s="44">
        <f>IFERROR(VLOOKUP(D176,AgriLand!$D$2:$F$195,3,FALSE),0)</f>
        <v>54634999.842390262</v>
      </c>
      <c r="W176" s="48">
        <f t="shared" si="29"/>
        <v>71608088.96069856</v>
      </c>
      <c r="X176" s="56">
        <f>IFERROR(VLOOKUP(D176,'Rare Earth'!$C$21:$D$29,2,FALSE),0)</f>
        <v>0</v>
      </c>
      <c r="Y176" s="56">
        <f>IFERROR(VLOOKUP(D176,'Rare Earth'!$H$21:$I$33,2,FALSE),0)</f>
        <v>0</v>
      </c>
      <c r="Z176" s="56">
        <f>IFERROR(VLOOKUP(D176,'Rare Earth'!$C$34:$E$47,3,FALSE),0)</f>
        <v>0</v>
      </c>
      <c r="AA176" s="56">
        <f>IFERROR(VLOOKUP(D176,'Rare Earth'!$C$3:$D$15,2,FALSE),0)</f>
        <v>0</v>
      </c>
      <c r="AB176" s="56">
        <f>IFERROR(VLOOKUP(D176,'Iron Ore'!$H$2:$L$17,4,FALSE),0)</f>
        <v>0</v>
      </c>
      <c r="AC176" s="56">
        <f>IFERROR(VLOOKUP(D176,Silver!$B$1:$C$12,2,FALSE),0)</f>
        <v>0</v>
      </c>
      <c r="AD176" s="56">
        <f>IFERROR(VLOOKUP(D176,'Rare Earth'!$C$50:$E$63,3,FALSE),0)</f>
        <v>0</v>
      </c>
      <c r="AE176" s="56">
        <f>IFERROR(VLOOKUP(D176,'Rare Earth'!$H$3:$J$15,3,FALSE),0)</f>
        <v>0</v>
      </c>
      <c r="AF176" s="30">
        <f>K176*LookUps!$G$18</f>
        <v>432500666340.90759</v>
      </c>
      <c r="AG176" s="28">
        <f>V176*LookUps!$G$8</f>
        <v>136587499605.97565</v>
      </c>
      <c r="AH176" s="28">
        <f>W176*LookUps!$G$9</f>
        <v>966709200969.43054</v>
      </c>
      <c r="AI176" s="28">
        <f>Q176*LookUps!$G$3</f>
        <v>159450000000</v>
      </c>
      <c r="AJ176" s="28">
        <f>R176*LookUps!$G$4</f>
        <v>24641078631.511276</v>
      </c>
      <c r="AK176" s="28">
        <f>S176*LookUps!$G$5*(32150.7/16)</f>
        <v>0</v>
      </c>
      <c r="AL176" s="60">
        <f>T176*1000000*LookUps!$G$6</f>
        <v>100980000000</v>
      </c>
      <c r="AM176" s="60">
        <f>U176*LookUps!$J$7</f>
        <v>749666874096</v>
      </c>
      <c r="AN176" s="83">
        <f>X176*LookUps!$G$10</f>
        <v>0</v>
      </c>
      <c r="AO176" s="52">
        <f>Y176*LookUps!$G$11</f>
        <v>0</v>
      </c>
      <c r="AP176" s="30">
        <f>Z176*LookUps!$G$12*2009</f>
        <v>0</v>
      </c>
      <c r="AQ176" s="30">
        <f>AA176*LookUps!$G$13</f>
        <v>0</v>
      </c>
      <c r="AR176" s="30">
        <f>AB176*LookUps!$G$14</f>
        <v>0</v>
      </c>
      <c r="AS176" s="30">
        <f>AC176*LookUps!$G$15*32150.7</f>
        <v>0</v>
      </c>
      <c r="AT176" s="30">
        <f>AD176*LookUps!$G$16*1000</f>
        <v>0</v>
      </c>
      <c r="AU176" s="30">
        <f>AE176*LookUps!$G$17</f>
        <v>0</v>
      </c>
      <c r="AV176" s="89">
        <f t="shared" si="24"/>
        <v>2.5705353196438252</v>
      </c>
      <c r="AW176" s="90">
        <f t="shared" si="25"/>
        <v>1.782</v>
      </c>
      <c r="AX176" s="89">
        <f t="shared" si="26"/>
        <v>0.78853531964382517</v>
      </c>
    </row>
    <row r="177" spans="2:50" x14ac:dyDescent="0.25">
      <c r="B177" s="56" t="s">
        <v>675</v>
      </c>
      <c r="C177" t="s">
        <v>675</v>
      </c>
      <c r="D177" t="s">
        <v>163</v>
      </c>
      <c r="E177" t="e" vm="682">
        <v>#VALUE!</v>
      </c>
      <c r="F177" s="56">
        <f t="shared" si="27"/>
        <v>5</v>
      </c>
      <c r="G177" t="str" cm="1">
        <f t="array" ref="G177">_FV(E177,"Abbreviation")</f>
        <v>TL</v>
      </c>
      <c r="H177" s="27" cm="1" vm="683">
        <f t="array" ref="H177">_FV(E177,"Population")</f>
        <v>3500000</v>
      </c>
      <c r="I177" s="27">
        <f>VLOOKUP(D177,Pop_Land!$B$2:$K$237,2,FALSE)</f>
        <v>1318445</v>
      </c>
      <c r="J177" s="82" cm="1" vm="684">
        <f t="array" ref="J177">IFERROR(_FV(E177,"Gross tertiary education enrollment (%)",TRUE),0.25)</f>
        <v>0.17753730000000001</v>
      </c>
      <c r="K177" s="50">
        <f t="shared" si="23"/>
        <v>234073.16549850002</v>
      </c>
      <c r="L177" s="48">
        <f>VLOOKUP(D177,Pop_Land!$B$2:$K$237,7,FALSE)</f>
        <v>5741.3127413127413</v>
      </c>
      <c r="M177" s="30" cm="1" vm="685">
        <f t="array" ref="M177">_FV(E177,"GDP")</f>
        <v>1673540300</v>
      </c>
      <c r="N177" s="30">
        <f>IFERROR(VLOOKUP(D177,WorldBankGDP!$A$5:$G$271,7,FALSE),0)</f>
        <v>1959134743.8354101</v>
      </c>
      <c r="O177" s="28">
        <f>IFERROR(VLOOKUP(D177,WorldBankGDP!$J$5:$O$200,6,FALSE),0)</f>
        <v>2362000000</v>
      </c>
      <c r="P177" s="28">
        <f t="shared" si="28"/>
        <v>0</v>
      </c>
      <c r="Q177" s="44">
        <f>IFERROR(VLOOKUP(D177,'coal-proved-reserves'!$A$1:$D$88,4,FALSE),0)</f>
        <v>0</v>
      </c>
      <c r="R177" s="44">
        <f>IFERROR(VLOOKUP(D177,Oil!$B$3:$D$51,3,FALSE),0)</f>
        <v>0</v>
      </c>
      <c r="S177" s="50">
        <f>IFERROR(VLOOKUP(D177,Uranium!$B$2:$C$18,2,FALSE),0)</f>
        <v>0</v>
      </c>
      <c r="T177" s="57">
        <f>IFERROR(VLOOKUP(D177,'Nat Gas'!$C$2:$F$101,3,FALSE),0)</f>
        <v>0</v>
      </c>
      <c r="U177" s="27">
        <f>IFERROR(VLOOKUP(D177,Gold!$B$3:$J$126,6,FALSE),0)</f>
        <v>0</v>
      </c>
      <c r="V177" s="44">
        <f>IFERROR(VLOOKUP(D177,AgriLand!$D$2:$F$195,3,FALSE),0)</f>
        <v>939000.44957522827</v>
      </c>
      <c r="W177" s="48">
        <f t="shared" si="29"/>
        <v>2735439.7048649262</v>
      </c>
      <c r="X177" s="56">
        <f>IFERROR(VLOOKUP(D177,'Rare Earth'!$C$21:$D$29,2,FALSE),0)</f>
        <v>0</v>
      </c>
      <c r="Y177" s="56">
        <f>IFERROR(VLOOKUP(D177,'Rare Earth'!$H$21:$I$33,2,FALSE),0)</f>
        <v>0</v>
      </c>
      <c r="Z177" s="56">
        <f>IFERROR(VLOOKUP(D177,'Rare Earth'!$C$34:$E$47,3,FALSE),0)</f>
        <v>0</v>
      </c>
      <c r="AA177" s="56">
        <f>IFERROR(VLOOKUP(D177,'Rare Earth'!$C$3:$D$15,2,FALSE),0)</f>
        <v>0</v>
      </c>
      <c r="AB177" s="56">
        <f>IFERROR(VLOOKUP(D177,'Iron Ore'!$H$2:$L$17,4,FALSE),0)</f>
        <v>0</v>
      </c>
      <c r="AC177" s="56">
        <f>IFERROR(VLOOKUP(D177,Silver!$B$1:$C$12,2,FALSE),0)</f>
        <v>0</v>
      </c>
      <c r="AD177" s="56">
        <f>IFERROR(VLOOKUP(D177,'Rare Earth'!$C$50:$E$63,3,FALSE),0)</f>
        <v>0</v>
      </c>
      <c r="AE177" s="56">
        <f>IFERROR(VLOOKUP(D177,'Rare Earth'!$H$3:$J$15,3,FALSE),0)</f>
        <v>0</v>
      </c>
      <c r="AF177" s="30">
        <f>K177*LookUps!$G$18</f>
        <v>2925914568.7312503</v>
      </c>
      <c r="AG177" s="28">
        <f>V177*LookUps!$G$8</f>
        <v>2347501123.9380708</v>
      </c>
      <c r="AH177" s="28">
        <f>W177*LookUps!$G$9</f>
        <v>36928436015.676506</v>
      </c>
      <c r="AI177" s="28">
        <f>Q177*LookUps!$G$3</f>
        <v>0</v>
      </c>
      <c r="AJ177" s="28">
        <f>R177*LookUps!$G$4</f>
        <v>0</v>
      </c>
      <c r="AK177" s="28">
        <f>S177*LookUps!$G$5*(32150.7/16)</f>
        <v>0</v>
      </c>
      <c r="AL177" s="60">
        <f>T177*1000000*LookUps!$G$6</f>
        <v>0</v>
      </c>
      <c r="AM177" s="60">
        <f>U177*LookUps!$J$7</f>
        <v>0</v>
      </c>
      <c r="AN177" s="83">
        <f>X177*LookUps!$G$10</f>
        <v>0</v>
      </c>
      <c r="AO177" s="52">
        <f>Y177*LookUps!$G$11</f>
        <v>0</v>
      </c>
      <c r="AP177" s="30">
        <f>Z177*LookUps!$G$12*2009</f>
        <v>0</v>
      </c>
      <c r="AQ177" s="30">
        <f>AA177*LookUps!$G$13</f>
        <v>0</v>
      </c>
      <c r="AR177" s="30">
        <f>AB177*LookUps!$G$14</f>
        <v>0</v>
      </c>
      <c r="AS177" s="30">
        <f>AC177*LookUps!$G$15*32150.7</f>
        <v>0</v>
      </c>
      <c r="AT177" s="30">
        <f>AD177*LookUps!$G$16*1000</f>
        <v>0</v>
      </c>
      <c r="AU177" s="30">
        <f>AE177*LookUps!$G$17</f>
        <v>0</v>
      </c>
      <c r="AV177" s="89">
        <f t="shared" si="24"/>
        <v>4.2201851708345825E-2</v>
      </c>
      <c r="AW177" s="90">
        <f t="shared" si="25"/>
        <v>0</v>
      </c>
      <c r="AX177" s="89">
        <f t="shared" si="26"/>
        <v>4.2201851708345825E-2</v>
      </c>
    </row>
    <row r="178" spans="2:50" x14ac:dyDescent="0.25">
      <c r="B178" s="56" t="s">
        <v>670</v>
      </c>
      <c r="C178" t="s">
        <v>670</v>
      </c>
      <c r="D178" t="s">
        <v>154</v>
      </c>
      <c r="E178" t="e" vm="686">
        <v>#VALUE!</v>
      </c>
      <c r="F178" s="56">
        <f t="shared" si="27"/>
        <v>3</v>
      </c>
      <c r="G178" t="str" cm="1">
        <f t="array" ref="G178">_FV(E178,"Abbreviation")</f>
        <v>TG</v>
      </c>
      <c r="H178" s="27" cm="1" vm="687">
        <f t="array" ref="H178">_FV(E178,"Population")</f>
        <v>8082366</v>
      </c>
      <c r="I178" s="27">
        <f>VLOOKUP(D178,Pop_Land!$B$2:$K$237,2,FALSE)</f>
        <v>8278724</v>
      </c>
      <c r="J178" s="82" cm="1" vm="688">
        <f t="array" ref="J178">IFERROR(_FV(E178,"Gross tertiary education enrollment (%)",TRUE),0.25)</f>
        <v>0.14523929999999999</v>
      </c>
      <c r="K178" s="50">
        <f t="shared" si="23"/>
        <v>1202396.0786531998</v>
      </c>
      <c r="L178" s="48">
        <f>VLOOKUP(D178,Pop_Land!$B$2:$K$237,7,FALSE)</f>
        <v>21000</v>
      </c>
      <c r="M178" s="30" cm="1" vm="689">
        <f t="array" ref="M178">_FV(E178,"GDP")</f>
        <v>5459979416.6690798</v>
      </c>
      <c r="N178" s="30">
        <f>IFERROR(VLOOKUP(D178,WorldBankGDP!$A$5:$G$271,7,FALSE),0)</f>
        <v>8413200567.6150999</v>
      </c>
      <c r="O178" s="28">
        <f>IFERROR(VLOOKUP(D178,WorldBankGDP!$J$5:$O$200,6,FALSE),0)</f>
        <v>8417999999.999999</v>
      </c>
      <c r="P178" s="28">
        <f t="shared" si="28"/>
        <v>1691228624.3132474</v>
      </c>
      <c r="Q178" s="44">
        <f>IFERROR(VLOOKUP(D178,'coal-proved-reserves'!$A$1:$D$88,4,FALSE),0)</f>
        <v>0</v>
      </c>
      <c r="R178" s="44">
        <f>IFERROR(VLOOKUP(D178,Oil!$B$3:$D$51,3,FALSE),0)</f>
        <v>0</v>
      </c>
      <c r="S178" s="50">
        <f>IFERROR(VLOOKUP(D178,Uranium!$B$2:$C$18,2,FALSE),0)</f>
        <v>0</v>
      </c>
      <c r="T178" s="57">
        <f>IFERROR(VLOOKUP(D178,'Nat Gas'!$C$2:$F$101,3,FALSE),0)</f>
        <v>0</v>
      </c>
      <c r="U178" s="27">
        <f>IFERROR(VLOOKUP(D178,Gold!$B$3:$J$126,6,FALSE),0)</f>
        <v>0</v>
      </c>
      <c r="V178" s="44">
        <f>IFERROR(VLOOKUP(D178,AgriLand!$D$2:$F$195,3,FALSE),0)</f>
        <v>9439425.5720457155</v>
      </c>
      <c r="W178" s="48">
        <f t="shared" si="29"/>
        <v>4000574.4279542845</v>
      </c>
      <c r="X178" s="56">
        <f>IFERROR(VLOOKUP(D178,'Rare Earth'!$C$21:$D$29,2,FALSE),0)</f>
        <v>0</v>
      </c>
      <c r="Y178" s="56">
        <f>IFERROR(VLOOKUP(D178,'Rare Earth'!$H$21:$I$33,2,FALSE),0)</f>
        <v>0</v>
      </c>
      <c r="Z178" s="56">
        <f>IFERROR(VLOOKUP(D178,'Rare Earth'!$C$34:$E$47,3,FALSE),0)</f>
        <v>0</v>
      </c>
      <c r="AA178" s="56">
        <f>IFERROR(VLOOKUP(D178,'Rare Earth'!$C$3:$D$15,2,FALSE),0)</f>
        <v>0</v>
      </c>
      <c r="AB178" s="56">
        <f>IFERROR(VLOOKUP(D178,'Iron Ore'!$H$2:$L$17,4,FALSE),0)</f>
        <v>0</v>
      </c>
      <c r="AC178" s="56">
        <f>IFERROR(VLOOKUP(D178,Silver!$B$1:$C$12,2,FALSE),0)</f>
        <v>0</v>
      </c>
      <c r="AD178" s="56">
        <f>IFERROR(VLOOKUP(D178,'Rare Earth'!$C$50:$E$63,3,FALSE),0)</f>
        <v>0</v>
      </c>
      <c r="AE178" s="56">
        <f>IFERROR(VLOOKUP(D178,'Rare Earth'!$H$3:$J$15,3,FALSE),0)</f>
        <v>0</v>
      </c>
      <c r="AF178" s="30">
        <f>K178*LookUps!$G$18</f>
        <v>15029950983.164997</v>
      </c>
      <c r="AG178" s="28">
        <f>V178*LookUps!$G$8</f>
        <v>23598563930.114288</v>
      </c>
      <c r="AH178" s="28">
        <f>W178*LookUps!$G$9</f>
        <v>54007754777.382843</v>
      </c>
      <c r="AI178" s="28">
        <f>Q178*LookUps!$G$3</f>
        <v>0</v>
      </c>
      <c r="AJ178" s="28">
        <f>R178*LookUps!$G$4</f>
        <v>0</v>
      </c>
      <c r="AK178" s="28">
        <f>S178*LookUps!$G$5*(32150.7/16)</f>
        <v>0</v>
      </c>
      <c r="AL178" s="60">
        <f>T178*1000000*LookUps!$G$6</f>
        <v>0</v>
      </c>
      <c r="AM178" s="60">
        <f>U178*LookUps!$J$7</f>
        <v>0</v>
      </c>
      <c r="AN178" s="83">
        <f>X178*LookUps!$G$10</f>
        <v>0</v>
      </c>
      <c r="AO178" s="52">
        <f>Y178*LookUps!$G$11</f>
        <v>0</v>
      </c>
      <c r="AP178" s="30">
        <f>Z178*LookUps!$G$12*2009</f>
        <v>0</v>
      </c>
      <c r="AQ178" s="30">
        <f>AA178*LookUps!$G$13</f>
        <v>0</v>
      </c>
      <c r="AR178" s="30">
        <f>AB178*LookUps!$G$14</f>
        <v>0</v>
      </c>
      <c r="AS178" s="30">
        <f>AC178*LookUps!$G$15*32150.7</f>
        <v>0</v>
      </c>
      <c r="AT178" s="30">
        <f>AD178*LookUps!$G$16*1000</f>
        <v>0</v>
      </c>
      <c r="AU178" s="30">
        <f>AE178*LookUps!$G$17</f>
        <v>0</v>
      </c>
      <c r="AV178" s="89">
        <f t="shared" si="24"/>
        <v>9.2636269690662118E-2</v>
      </c>
      <c r="AW178" s="90">
        <f t="shared" si="25"/>
        <v>1.6912286243132475E-3</v>
      </c>
      <c r="AX178" s="89">
        <f t="shared" si="26"/>
        <v>9.0945041066348875E-2</v>
      </c>
    </row>
    <row r="179" spans="2:50" x14ac:dyDescent="0.25">
      <c r="B179" s="56" t="s">
        <v>675</v>
      </c>
      <c r="C179" t="s">
        <v>675</v>
      </c>
      <c r="D179" t="s">
        <v>186</v>
      </c>
      <c r="E179" t="e" vm="690">
        <v>#VALUE!</v>
      </c>
      <c r="F179" s="56">
        <f t="shared" si="27"/>
        <v>5</v>
      </c>
      <c r="G179" t="str" cm="1">
        <f t="array" ref="G179">_FV(E179,"Abbreviation")</f>
        <v>TO</v>
      </c>
      <c r="H179" s="27" cm="1" vm="691">
        <f t="array" ref="H179">_FV(E179,"Population")</f>
        <v>100209</v>
      </c>
      <c r="I179" s="27">
        <f>VLOOKUP(D179,Pop_Land!$B$2:$K$237,2,FALSE)</f>
        <v>105695</v>
      </c>
      <c r="J179" s="82" cm="1" vm="692">
        <f t="array" ref="J179">IFERROR(_FV(E179,"Gross tertiary education enrollment (%)",TRUE),0.25)</f>
        <v>6.3546400000000003E-2</v>
      </c>
      <c r="K179" s="50">
        <f t="shared" si="23"/>
        <v>6716.5367480000004</v>
      </c>
      <c r="L179" s="48">
        <f>VLOOKUP(D179,Pop_Land!$B$2:$K$237,7,FALSE)</f>
        <v>277.99227799227799</v>
      </c>
      <c r="M179" s="30" cm="1" vm="693">
        <f t="array" ref="M179">_FV(E179,"GDP")</f>
        <v>450353313.88458401</v>
      </c>
      <c r="N179" s="30">
        <f>IFERROR(VLOOKUP(D179,WorldBankGDP!$A$5:$G$271,7,FALSE),0)</f>
        <v>0</v>
      </c>
      <c r="O179" s="28">
        <f>IFERROR(VLOOKUP(D179,WorldBankGDP!$J$5:$O$200,6,FALSE),0)</f>
        <v>501000000</v>
      </c>
      <c r="P179" s="28">
        <f t="shared" si="28"/>
        <v>0</v>
      </c>
      <c r="Q179" s="44">
        <f>IFERROR(VLOOKUP(D179,'coal-proved-reserves'!$A$1:$D$88,4,FALSE),0)</f>
        <v>0</v>
      </c>
      <c r="R179" s="44">
        <f>IFERROR(VLOOKUP(D179,Oil!$B$3:$D$51,3,FALSE),0)</f>
        <v>0</v>
      </c>
      <c r="S179" s="50">
        <f>IFERROR(VLOOKUP(D179,Uranium!$B$2:$C$18,2,FALSE),0)</f>
        <v>0</v>
      </c>
      <c r="T179" s="57">
        <f>IFERROR(VLOOKUP(D179,'Nat Gas'!$C$2:$F$101,3,FALSE),0)</f>
        <v>0</v>
      </c>
      <c r="U179" s="27">
        <f>IFERROR(VLOOKUP(D179,Gold!$B$3:$J$126,6,FALSE),0)</f>
        <v>0</v>
      </c>
      <c r="V179" s="44">
        <f>IFERROR(VLOOKUP(D179,AgriLand!$D$2:$F$195,3,FALSE),0)</f>
        <v>86486.88351350787</v>
      </c>
      <c r="W179" s="48">
        <f t="shared" si="29"/>
        <v>91428.174401550044</v>
      </c>
      <c r="X179" s="56">
        <f>IFERROR(VLOOKUP(D179,'Rare Earth'!$C$21:$D$29,2,FALSE),0)</f>
        <v>0</v>
      </c>
      <c r="Y179" s="56">
        <f>IFERROR(VLOOKUP(D179,'Rare Earth'!$H$21:$I$33,2,FALSE),0)</f>
        <v>0</v>
      </c>
      <c r="Z179" s="56">
        <f>IFERROR(VLOOKUP(D179,'Rare Earth'!$C$34:$E$47,3,FALSE),0)</f>
        <v>0</v>
      </c>
      <c r="AA179" s="56">
        <f>IFERROR(VLOOKUP(D179,'Rare Earth'!$C$3:$D$15,2,FALSE),0)</f>
        <v>0</v>
      </c>
      <c r="AB179" s="56">
        <f>IFERROR(VLOOKUP(D179,'Iron Ore'!$H$2:$L$17,4,FALSE),0)</f>
        <v>0</v>
      </c>
      <c r="AC179" s="56">
        <f>IFERROR(VLOOKUP(D179,Silver!$B$1:$C$12,2,FALSE),0)</f>
        <v>0</v>
      </c>
      <c r="AD179" s="56">
        <f>IFERROR(VLOOKUP(D179,'Rare Earth'!$C$50:$E$63,3,FALSE),0)</f>
        <v>0</v>
      </c>
      <c r="AE179" s="56">
        <f>IFERROR(VLOOKUP(D179,'Rare Earth'!$H$3:$J$15,3,FALSE),0)</f>
        <v>0</v>
      </c>
      <c r="AF179" s="30">
        <f>K179*LookUps!$G$18</f>
        <v>83956709.350000009</v>
      </c>
      <c r="AG179" s="28">
        <f>V179*LookUps!$G$8</f>
        <v>216217208.78376967</v>
      </c>
      <c r="AH179" s="28">
        <f>W179*LookUps!$G$9</f>
        <v>1234280354.4209256</v>
      </c>
      <c r="AI179" s="28">
        <f>Q179*LookUps!$G$3</f>
        <v>0</v>
      </c>
      <c r="AJ179" s="28">
        <f>R179*LookUps!$G$4</f>
        <v>0</v>
      </c>
      <c r="AK179" s="28">
        <f>S179*LookUps!$G$5*(32150.7/16)</f>
        <v>0</v>
      </c>
      <c r="AL179" s="60">
        <f>T179*1000000*LookUps!$G$6</f>
        <v>0</v>
      </c>
      <c r="AM179" s="60">
        <f>U179*LookUps!$J$7</f>
        <v>0</v>
      </c>
      <c r="AN179" s="83">
        <f>X179*LookUps!$G$10</f>
        <v>0</v>
      </c>
      <c r="AO179" s="52">
        <f>Y179*LookUps!$G$11</f>
        <v>0</v>
      </c>
      <c r="AP179" s="30">
        <f>Z179*LookUps!$G$12*2009</f>
        <v>0</v>
      </c>
      <c r="AQ179" s="30">
        <f>AA179*LookUps!$G$13</f>
        <v>0</v>
      </c>
      <c r="AR179" s="30">
        <f>AB179*LookUps!$G$14</f>
        <v>0</v>
      </c>
      <c r="AS179" s="30">
        <f>AC179*LookUps!$G$15*32150.7</f>
        <v>0</v>
      </c>
      <c r="AT179" s="30">
        <f>AD179*LookUps!$G$16*1000</f>
        <v>0</v>
      </c>
      <c r="AU179" s="30">
        <f>AE179*LookUps!$G$17</f>
        <v>0</v>
      </c>
      <c r="AV179" s="89">
        <f t="shared" si="24"/>
        <v>1.5344542725546954E-3</v>
      </c>
      <c r="AW179" s="90">
        <f t="shared" si="25"/>
        <v>0</v>
      </c>
      <c r="AX179" s="89">
        <f t="shared" si="26"/>
        <v>1.5344542725546954E-3</v>
      </c>
    </row>
    <row r="180" spans="2:50" x14ac:dyDescent="0.25">
      <c r="B180" s="56" t="s">
        <v>675</v>
      </c>
      <c r="C180" t="s">
        <v>675</v>
      </c>
      <c r="D180" t="s">
        <v>110</v>
      </c>
      <c r="E180" t="e" vm="694">
        <v>#VALUE!</v>
      </c>
      <c r="F180" s="56">
        <f t="shared" si="27"/>
        <v>5</v>
      </c>
      <c r="G180" t="str" cm="1">
        <f t="array" ref="G180">_FV(E180,"Abbreviation")</f>
        <v>TT</v>
      </c>
      <c r="H180" s="27" cm="1" vm="695">
        <f t="array" ref="H180">_FV(E180,"Population")</f>
        <v>1394973</v>
      </c>
      <c r="I180" s="27">
        <f>VLOOKUP(D180,Pop_Land!$B$2:$K$237,2,FALSE)</f>
        <v>1399488</v>
      </c>
      <c r="J180" s="82" cm="1" vm="696">
        <f t="array" ref="J180">IFERROR(_FV(E180,"Gross tertiary education enrollment (%)",TRUE),0.25)</f>
        <v>0.11950659999999999</v>
      </c>
      <c r="K180" s="50">
        <f t="shared" si="23"/>
        <v>167248.05262079998</v>
      </c>
      <c r="L180" s="48">
        <f>VLOOKUP(D180,Pop_Land!$B$2:$K$237,7,FALSE)</f>
        <v>1980.6949806949808</v>
      </c>
      <c r="M180" s="30" cm="1" vm="697">
        <f t="array" ref="M180">_FV(E180,"GDP")</f>
        <v>24100202833.750401</v>
      </c>
      <c r="N180" s="30">
        <f>IFERROR(VLOOKUP(D180,WorldBankGDP!$A$5:$G$271,7,FALSE),0)</f>
        <v>21391802311.011799</v>
      </c>
      <c r="O180" s="28">
        <f>IFERROR(VLOOKUP(D180,WorldBankGDP!$J$5:$O$200,6,FALSE),0)</f>
        <v>21385000000</v>
      </c>
      <c r="P180" s="28">
        <f t="shared" si="28"/>
        <v>15992894600.476767</v>
      </c>
      <c r="Q180" s="44">
        <f>IFERROR(VLOOKUP(D180,'coal-proved-reserves'!$A$1:$D$88,4,FALSE),0)</f>
        <v>0</v>
      </c>
      <c r="R180" s="44">
        <f>IFERROR(VLOOKUP(D180,Oil!$B$3:$D$51,3,FALSE),0)</f>
        <v>236887768.56771055</v>
      </c>
      <c r="S180" s="50">
        <f>IFERROR(VLOOKUP(D180,Uranium!$B$2:$C$18,2,FALSE),0)</f>
        <v>0</v>
      </c>
      <c r="T180" s="57">
        <f>IFERROR(VLOOKUP(D180,'Nat Gas'!$C$2:$F$101,3,FALSE),0)</f>
        <v>12.24</v>
      </c>
      <c r="U180" s="27">
        <f>IFERROR(VLOOKUP(D180,Gold!$B$3:$J$126,6,FALSE),0)</f>
        <v>1.94</v>
      </c>
      <c r="V180" s="44">
        <f>IFERROR(VLOOKUP(D180,AgriLand!$D$2:$F$195,3,FALSE),0)</f>
        <v>133436.90599226928</v>
      </c>
      <c r="W180" s="48">
        <f t="shared" si="29"/>
        <v>1134207.8816525184</v>
      </c>
      <c r="X180" s="56">
        <f>IFERROR(VLOOKUP(D180,'Rare Earth'!$C$21:$D$29,2,FALSE),0)</f>
        <v>0</v>
      </c>
      <c r="Y180" s="56">
        <f>IFERROR(VLOOKUP(D180,'Rare Earth'!$H$21:$I$33,2,FALSE),0)</f>
        <v>0</v>
      </c>
      <c r="Z180" s="56">
        <f>IFERROR(VLOOKUP(D180,'Rare Earth'!$C$34:$E$47,3,FALSE),0)</f>
        <v>0</v>
      </c>
      <c r="AA180" s="56">
        <f>IFERROR(VLOOKUP(D180,'Rare Earth'!$C$3:$D$15,2,FALSE),0)</f>
        <v>0</v>
      </c>
      <c r="AB180" s="56">
        <f>IFERROR(VLOOKUP(D180,'Iron Ore'!$H$2:$L$17,4,FALSE),0)</f>
        <v>0</v>
      </c>
      <c r="AC180" s="56">
        <f>IFERROR(VLOOKUP(D180,Silver!$B$1:$C$12,2,FALSE),0)</f>
        <v>0</v>
      </c>
      <c r="AD180" s="56">
        <f>IFERROR(VLOOKUP(D180,'Rare Earth'!$C$50:$E$63,3,FALSE),0)</f>
        <v>0</v>
      </c>
      <c r="AE180" s="56">
        <f>IFERROR(VLOOKUP(D180,'Rare Earth'!$H$3:$J$15,3,FALSE),0)</f>
        <v>0</v>
      </c>
      <c r="AF180" s="30">
        <f>K180*LookUps!$G$18</f>
        <v>2090600657.7599998</v>
      </c>
      <c r="AG180" s="28">
        <f>V180*LookUps!$G$8</f>
        <v>333592264.98067319</v>
      </c>
      <c r="AH180" s="28">
        <f>W180*LookUps!$G$9</f>
        <v>15311806402.308998</v>
      </c>
      <c r="AI180" s="28">
        <f>Q180*LookUps!$G$3</f>
        <v>0</v>
      </c>
      <c r="AJ180" s="28">
        <f>R180*LookUps!$G$4</f>
        <v>23688776856.771053</v>
      </c>
      <c r="AK180" s="28">
        <f>S180*LookUps!$G$5*(32150.7/16)</f>
        <v>0</v>
      </c>
      <c r="AL180" s="60">
        <f>T180*1000000*LookUps!$G$6</f>
        <v>146880000000</v>
      </c>
      <c r="AM180" s="60">
        <f>U180*LookUps!$J$7</f>
        <v>5956560189</v>
      </c>
      <c r="AN180" s="83">
        <f>X180*LookUps!$G$10</f>
        <v>0</v>
      </c>
      <c r="AO180" s="52">
        <f>Y180*LookUps!$G$11</f>
        <v>0</v>
      </c>
      <c r="AP180" s="30">
        <f>Z180*LookUps!$G$12*2009</f>
        <v>0</v>
      </c>
      <c r="AQ180" s="30">
        <f>AA180*LookUps!$G$13</f>
        <v>0</v>
      </c>
      <c r="AR180" s="30">
        <f>AB180*LookUps!$G$14</f>
        <v>0</v>
      </c>
      <c r="AS180" s="30">
        <f>AC180*LookUps!$G$15*32150.7</f>
        <v>0</v>
      </c>
      <c r="AT180" s="30">
        <f>AD180*LookUps!$G$16*1000</f>
        <v>0</v>
      </c>
      <c r="AU180" s="30">
        <f>AE180*LookUps!$G$17</f>
        <v>0</v>
      </c>
      <c r="AV180" s="89">
        <f t="shared" si="24"/>
        <v>0.19426133637082074</v>
      </c>
      <c r="AW180" s="90">
        <f t="shared" si="25"/>
        <v>1.5992894600476766E-2</v>
      </c>
      <c r="AX180" s="89">
        <f t="shared" si="26"/>
        <v>0.17826844177034398</v>
      </c>
    </row>
    <row r="181" spans="2:50" x14ac:dyDescent="0.25">
      <c r="B181" s="56" t="s">
        <v>670</v>
      </c>
      <c r="C181" t="s">
        <v>670</v>
      </c>
      <c r="D181" t="s">
        <v>92</v>
      </c>
      <c r="E181" t="e" vm="698">
        <v>#VALUE!</v>
      </c>
      <c r="F181" s="56">
        <f t="shared" si="27"/>
        <v>3</v>
      </c>
      <c r="G181" t="str" cm="1">
        <f t="array" ref="G181">_FV(E181,"Abbreviation")</f>
        <v>TN</v>
      </c>
      <c r="H181" s="27" cm="1" vm="699">
        <f t="array" ref="H181">_FV(E181,"Population")</f>
        <v>11694719</v>
      </c>
      <c r="I181" s="27">
        <f>VLOOKUP(D181,Pop_Land!$B$2:$K$237,2,FALSE)</f>
        <v>11818619</v>
      </c>
      <c r="J181" s="82" cm="1" vm="700">
        <f t="array" ref="J181">IFERROR(_FV(E181,"Gross tertiary education enrollment (%)",TRUE),0.25)</f>
        <v>0.3174652</v>
      </c>
      <c r="K181" s="50">
        <f t="shared" si="23"/>
        <v>3752000.2445588</v>
      </c>
      <c r="L181" s="48">
        <f>VLOOKUP(D181,Pop_Land!$B$2:$K$237,7,FALSE)</f>
        <v>59984.555984555991</v>
      </c>
      <c r="M181" s="30" cm="1" vm="701">
        <f t="array" ref="M181">_FV(E181,"GDP")</f>
        <v>38797709923.664101</v>
      </c>
      <c r="N181" s="30">
        <f>IFERROR(VLOOKUP(D181,WorldBankGDP!$A$5:$G$271,7,FALSE),0)</f>
        <v>46840042941.492203</v>
      </c>
      <c r="O181" s="28">
        <f>IFERROR(VLOOKUP(D181,WorldBankGDP!$J$5:$O$200,6,FALSE),0)</f>
        <v>46479000000</v>
      </c>
      <c r="P181" s="28">
        <f t="shared" si="28"/>
        <v>31245735687.022888</v>
      </c>
      <c r="Q181" s="44">
        <f>IFERROR(VLOOKUP(D181,'coal-proved-reserves'!$A$1:$D$88,4,FALSE),0)</f>
        <v>0</v>
      </c>
      <c r="R181" s="44">
        <f>IFERROR(VLOOKUP(D181,Oil!$B$3:$D$51,3,FALSE),0)</f>
        <v>414340586.62194008</v>
      </c>
      <c r="S181" s="50">
        <f>IFERROR(VLOOKUP(D181,Uranium!$B$2:$C$18,2,FALSE),0)</f>
        <v>0</v>
      </c>
      <c r="T181" s="57">
        <f>IFERROR(VLOOKUP(D181,'Nat Gas'!$C$2:$F$101,3,FALSE),0)</f>
        <v>2.2999999999999998</v>
      </c>
      <c r="U181" s="27">
        <f>IFERROR(VLOOKUP(D181,Gold!$B$3:$J$126,6,FALSE),0)</f>
        <v>6.84</v>
      </c>
      <c r="V181" s="44">
        <f>IFERROR(VLOOKUP(D181,AgriLand!$D$2:$F$195,3,FALSE),0)</f>
        <v>24075477.316345915</v>
      </c>
      <c r="W181" s="48">
        <f t="shared" si="29"/>
        <v>14314638.513769917</v>
      </c>
      <c r="X181" s="56">
        <f>IFERROR(VLOOKUP(D181,'Rare Earth'!$C$21:$D$29,2,FALSE),0)</f>
        <v>0</v>
      </c>
      <c r="Y181" s="56">
        <f>IFERROR(VLOOKUP(D181,'Rare Earth'!$H$21:$I$33,2,FALSE),0)</f>
        <v>0</v>
      </c>
      <c r="Z181" s="56">
        <f>IFERROR(VLOOKUP(D181,'Rare Earth'!$C$34:$E$47,3,FALSE),0)</f>
        <v>0</v>
      </c>
      <c r="AA181" s="56">
        <f>IFERROR(VLOOKUP(D181,'Rare Earth'!$C$3:$D$15,2,FALSE),0)</f>
        <v>0</v>
      </c>
      <c r="AB181" s="56">
        <f>IFERROR(VLOOKUP(D181,'Iron Ore'!$H$2:$L$17,4,FALSE),0)</f>
        <v>0</v>
      </c>
      <c r="AC181" s="56">
        <f>IFERROR(VLOOKUP(D181,Silver!$B$1:$C$12,2,FALSE),0)</f>
        <v>0</v>
      </c>
      <c r="AD181" s="56">
        <f>IFERROR(VLOOKUP(D181,'Rare Earth'!$C$50:$E$63,3,FALSE),0)</f>
        <v>0</v>
      </c>
      <c r="AE181" s="56">
        <f>IFERROR(VLOOKUP(D181,'Rare Earth'!$H$3:$J$15,3,FALSE),0)</f>
        <v>0</v>
      </c>
      <c r="AF181" s="30">
        <f>K181*LookUps!$G$18</f>
        <v>46900003056.985001</v>
      </c>
      <c r="AG181" s="28">
        <f>V181*LookUps!$G$8</f>
        <v>60188693290.864784</v>
      </c>
      <c r="AH181" s="28">
        <f>W181*LookUps!$G$9</f>
        <v>193247619935.89389</v>
      </c>
      <c r="AI181" s="28">
        <f>Q181*LookUps!$G$3</f>
        <v>0</v>
      </c>
      <c r="AJ181" s="28">
        <f>R181*LookUps!$G$4</f>
        <v>41434058662.194008</v>
      </c>
      <c r="AK181" s="28">
        <f>S181*LookUps!$G$5*(32150.7/16)</f>
        <v>0</v>
      </c>
      <c r="AL181" s="60">
        <f>T181*1000000*LookUps!$G$6</f>
        <v>27600000000</v>
      </c>
      <c r="AM181" s="60">
        <f>U181*LookUps!$J$7</f>
        <v>21001480254</v>
      </c>
      <c r="AN181" s="83">
        <f>X181*LookUps!$G$10</f>
        <v>0</v>
      </c>
      <c r="AO181" s="52">
        <f>Y181*LookUps!$G$11</f>
        <v>0</v>
      </c>
      <c r="AP181" s="30">
        <f>Z181*LookUps!$G$12*2009</f>
        <v>0</v>
      </c>
      <c r="AQ181" s="30">
        <f>AA181*LookUps!$G$13</f>
        <v>0</v>
      </c>
      <c r="AR181" s="30">
        <f>AB181*LookUps!$G$14</f>
        <v>0</v>
      </c>
      <c r="AS181" s="30">
        <f>AC181*LookUps!$G$15*32150.7</f>
        <v>0</v>
      </c>
      <c r="AT181" s="30">
        <f>AD181*LookUps!$G$16*1000</f>
        <v>0</v>
      </c>
      <c r="AU181" s="30">
        <f>AE181*LookUps!$G$17</f>
        <v>0</v>
      </c>
      <c r="AV181" s="89">
        <f t="shared" si="24"/>
        <v>0.39037185519993767</v>
      </c>
      <c r="AW181" s="90">
        <f t="shared" si="25"/>
        <v>3.1245735687022887E-2</v>
      </c>
      <c r="AX181" s="89">
        <f t="shared" si="26"/>
        <v>0.35912611951291479</v>
      </c>
    </row>
    <row r="182" spans="2:50" x14ac:dyDescent="0.25">
      <c r="B182" s="56" t="s">
        <v>757</v>
      </c>
      <c r="C182" t="s">
        <v>671</v>
      </c>
      <c r="D182" t="s">
        <v>21</v>
      </c>
      <c r="E182" t="e" vm="702">
        <v>#VALUE!</v>
      </c>
      <c r="F182" s="56">
        <f t="shared" si="27"/>
        <v>4</v>
      </c>
      <c r="G182" t="str" cm="1">
        <f t="array" ref="G182">_FV(E182,"Abbreviation")</f>
        <v>TR</v>
      </c>
      <c r="H182" s="27" cm="1" vm="703">
        <f t="array" ref="H182">_FV(E182,"Population")</f>
        <v>83429615</v>
      </c>
      <c r="I182" s="27">
        <f>VLOOKUP(D182,Pop_Land!$B$2:$K$237,2,FALSE)</f>
        <v>86461651</v>
      </c>
      <c r="J182" s="82" cm="1" vm="704">
        <f t="array" ref="J182">IFERROR(_FV(E182,"Gross tertiary education enrollment (%)",TRUE),0.25)</f>
        <v>0.2386259</v>
      </c>
      <c r="K182" s="50">
        <f t="shared" si="23"/>
        <v>20631989.285360899</v>
      </c>
      <c r="L182" s="48">
        <f>VLOOKUP(D182,Pop_Land!$B$2:$K$237,7,FALSE)</f>
        <v>297154.44015444018</v>
      </c>
      <c r="M182" s="30" cm="1" vm="705">
        <f t="array" ref="M182">_FV(E182,"GDP")</f>
        <v>754411708202.61597</v>
      </c>
      <c r="N182" s="30">
        <f>IFERROR(VLOOKUP(D182,WorldBankGDP!$A$5:$G$271,7,FALSE),0)</f>
        <v>815271751724.42297</v>
      </c>
      <c r="O182" s="28">
        <f>IFERROR(VLOOKUP(D182,WorldBankGDP!$J$5:$O$200,6,FALSE),0)</f>
        <v>806804000000</v>
      </c>
      <c r="P182" s="28">
        <f t="shared" si="28"/>
        <v>1069000000000</v>
      </c>
      <c r="Q182" s="44">
        <f>IFERROR(VLOOKUP(D182,'coal-proved-reserves'!$A$1:$D$88,4,FALSE),0)</f>
        <v>11525000000</v>
      </c>
      <c r="R182" s="44">
        <f>IFERROR(VLOOKUP(D182,Oil!$B$3:$D$51,3,FALSE),0)</f>
        <v>0</v>
      </c>
      <c r="S182" s="50">
        <f>IFERROR(VLOOKUP(D182,Uranium!$B$2:$C$18,2,FALSE),0)</f>
        <v>0</v>
      </c>
      <c r="T182" s="57">
        <f>IFERROR(VLOOKUP(D182,'Nat Gas'!$C$2:$F$101,3,FALSE),0)</f>
        <v>0.218</v>
      </c>
      <c r="U182" s="27">
        <f>IFERROR(VLOOKUP(D182,Gold!$B$3:$J$126,6,FALSE),0)</f>
        <v>457.7</v>
      </c>
      <c r="V182" s="44">
        <f>IFERROR(VLOOKUP(D182,AgriLand!$D$2:$F$195,3,FALSE),0)</f>
        <v>93410776.302217841</v>
      </c>
      <c r="W182" s="48">
        <f t="shared" si="29"/>
        <v>96768065.39662388</v>
      </c>
      <c r="X182" s="56">
        <f>IFERROR(VLOOKUP(D182,'Rare Earth'!$C$21:$D$29,2,FALSE),0)</f>
        <v>0</v>
      </c>
      <c r="Y182" s="56">
        <f>IFERROR(VLOOKUP(D182,'Rare Earth'!$H$21:$I$33,2,FALSE),0)</f>
        <v>0</v>
      </c>
      <c r="Z182" s="56">
        <f>IFERROR(VLOOKUP(D182,'Rare Earth'!$C$34:$E$47,3,FALSE),0)</f>
        <v>0</v>
      </c>
      <c r="AA182" s="56">
        <f>IFERROR(VLOOKUP(D182,'Rare Earth'!$C$3:$D$15,2,FALSE),0)</f>
        <v>0</v>
      </c>
      <c r="AB182" s="56">
        <f>IFERROR(VLOOKUP(D182,'Iron Ore'!$H$2:$L$17,4,FALSE),0)</f>
        <v>130000000</v>
      </c>
      <c r="AC182" s="56">
        <f>IFERROR(VLOOKUP(D182,Silver!$B$1:$C$12,2,FALSE),0)</f>
        <v>0</v>
      </c>
      <c r="AD182" s="56">
        <f>IFERROR(VLOOKUP(D182,'Rare Earth'!$C$50:$E$63,3,FALSE),0)</f>
        <v>0</v>
      </c>
      <c r="AE182" s="56">
        <f>IFERROR(VLOOKUP(D182,'Rare Earth'!$H$3:$J$15,3,FALSE),0)</f>
        <v>0</v>
      </c>
      <c r="AF182" s="30">
        <f>K182*LookUps!$G$18</f>
        <v>257899866067.01123</v>
      </c>
      <c r="AG182" s="28">
        <f>V182*LookUps!$G$8</f>
        <v>233526940755.54462</v>
      </c>
      <c r="AH182" s="28">
        <f>W182*LookUps!$G$9</f>
        <v>1306368882854.4224</v>
      </c>
      <c r="AI182" s="28">
        <f>Q182*LookUps!$G$3</f>
        <v>1728750000000</v>
      </c>
      <c r="AJ182" s="28">
        <f>R182*LookUps!$G$4</f>
        <v>0</v>
      </c>
      <c r="AK182" s="28">
        <f>S182*LookUps!$G$5*(32150.7/16)</f>
        <v>0</v>
      </c>
      <c r="AL182" s="60">
        <f>T182*1000000*LookUps!$G$6</f>
        <v>2616000000</v>
      </c>
      <c r="AM182" s="60">
        <f>U182*LookUps!$J$7</f>
        <v>1405318349745</v>
      </c>
      <c r="AN182" s="83">
        <f>X182*LookUps!$G$10</f>
        <v>0</v>
      </c>
      <c r="AO182" s="52">
        <f>Y182*LookUps!$G$11</f>
        <v>0</v>
      </c>
      <c r="AP182" s="30">
        <f>Z182*LookUps!$G$12*2009</f>
        <v>0</v>
      </c>
      <c r="AQ182" s="30">
        <f>AA182*LookUps!$G$13</f>
        <v>0</v>
      </c>
      <c r="AR182" s="30">
        <f>AB182*LookUps!$G$14</f>
        <v>13000000000</v>
      </c>
      <c r="AS182" s="30">
        <f>AC182*LookUps!$G$15*32150.7</f>
        <v>0</v>
      </c>
      <c r="AT182" s="30">
        <f>AD182*LookUps!$G$16*1000</f>
        <v>0</v>
      </c>
      <c r="AU182" s="30">
        <f>AE182*LookUps!$G$17</f>
        <v>0</v>
      </c>
      <c r="AV182" s="89">
        <f t="shared" si="24"/>
        <v>4.9474800394219782</v>
      </c>
      <c r="AW182" s="90">
        <f t="shared" si="25"/>
        <v>1.069</v>
      </c>
      <c r="AX182" s="89">
        <f t="shared" si="26"/>
        <v>3.8784800394219783</v>
      </c>
    </row>
    <row r="183" spans="2:50" x14ac:dyDescent="0.25">
      <c r="B183" s="56" t="s">
        <v>754</v>
      </c>
      <c r="C183" t="s">
        <v>671</v>
      </c>
      <c r="D183" t="s">
        <v>95</v>
      </c>
      <c r="E183" t="e" vm="706">
        <v>#VALUE!</v>
      </c>
      <c r="F183" s="56">
        <f t="shared" si="27"/>
        <v>0</v>
      </c>
      <c r="G183" t="str" cm="1">
        <f t="array" ref="G183">_FV(E183,"Abbreviation")</f>
        <v>TM</v>
      </c>
      <c r="H183" s="27" cm="1" vm="707">
        <f t="array" ref="H183">_FV(E183,"Population")</f>
        <v>5942089</v>
      </c>
      <c r="I183" s="27">
        <f>VLOOKUP(D183,Pop_Land!$B$2:$K$237,2,FALSE)</f>
        <v>6031200</v>
      </c>
      <c r="J183" s="82" cm="1" vm="708">
        <f t="array" ref="J183">IFERROR(_FV(E183,"Gross tertiary education enrollment (%)",TRUE),0.25)</f>
        <v>7.9658699999999999E-2</v>
      </c>
      <c r="K183" s="50">
        <f t="shared" si="23"/>
        <v>480437.55144000001</v>
      </c>
      <c r="L183" s="48">
        <f>VLOOKUP(D183,Pop_Land!$B$2:$K$237,7,FALSE)</f>
        <v>181440.15444015444</v>
      </c>
      <c r="M183" s="30" cm="1" vm="709">
        <f t="array" ref="M183">_FV(E183,"GDP")</f>
        <v>40761142857.142899</v>
      </c>
      <c r="N183" s="30">
        <f>IFERROR(VLOOKUP(D183,WorldBankGDP!$A$5:$G$271,7,FALSE),0)</f>
        <v>0</v>
      </c>
      <c r="O183" s="28">
        <f>IFERROR(VLOOKUP(D183,WorldBankGDP!$J$5:$O$200,6,FALSE),0)</f>
        <v>63428000000</v>
      </c>
      <c r="P183" s="28">
        <f t="shared" si="28"/>
        <v>12540165600.000011</v>
      </c>
      <c r="Q183" s="44">
        <f>IFERROR(VLOOKUP(D183,'coal-proved-reserves'!$A$1:$D$88,4,FALSE),0)</f>
        <v>0</v>
      </c>
      <c r="R183" s="44">
        <f>IFERROR(VLOOKUP(D183,Oil!$B$3:$D$51,3,FALSE),0)</f>
        <v>584951423.24388015</v>
      </c>
      <c r="S183" s="50">
        <f>IFERROR(VLOOKUP(D183,Uranium!$B$2:$C$18,2,FALSE),0)</f>
        <v>0</v>
      </c>
      <c r="T183" s="57">
        <f>IFERROR(VLOOKUP(D183,'Nat Gas'!$C$2:$F$101,3,FALSE),0)</f>
        <v>265</v>
      </c>
      <c r="U183" s="27">
        <f>IFERROR(VLOOKUP(D183,Gold!$B$3:$J$126,6,FALSE),0)</f>
        <v>0</v>
      </c>
      <c r="V183" s="44">
        <f>IFERROR(VLOOKUP(D183,AgriLand!$D$2:$F$195,3,FALSE),0)</f>
        <v>83615518.980859399</v>
      </c>
      <c r="W183" s="48">
        <f t="shared" si="29"/>
        <v>32506179.860839441</v>
      </c>
      <c r="X183" s="56">
        <f>IFERROR(VLOOKUP(D183,'Rare Earth'!$C$21:$D$29,2,FALSE),0)</f>
        <v>0</v>
      </c>
      <c r="Y183" s="56">
        <f>IFERROR(VLOOKUP(D183,'Rare Earth'!$H$21:$I$33,2,FALSE),0)</f>
        <v>0</v>
      </c>
      <c r="Z183" s="56">
        <f>IFERROR(VLOOKUP(D183,'Rare Earth'!$C$34:$E$47,3,FALSE),0)</f>
        <v>0</v>
      </c>
      <c r="AA183" s="56">
        <f>IFERROR(VLOOKUP(D183,'Rare Earth'!$C$3:$D$15,2,FALSE),0)</f>
        <v>0</v>
      </c>
      <c r="AB183" s="56">
        <f>IFERROR(VLOOKUP(D183,'Iron Ore'!$H$2:$L$17,4,FALSE),0)</f>
        <v>0</v>
      </c>
      <c r="AC183" s="56">
        <f>IFERROR(VLOOKUP(D183,Silver!$B$1:$C$12,2,FALSE),0)</f>
        <v>0</v>
      </c>
      <c r="AD183" s="56">
        <f>IFERROR(VLOOKUP(D183,'Rare Earth'!$C$50:$E$63,3,FALSE),0)</f>
        <v>0</v>
      </c>
      <c r="AE183" s="56">
        <f>IFERROR(VLOOKUP(D183,'Rare Earth'!$H$3:$J$15,3,FALSE),0)</f>
        <v>0</v>
      </c>
      <c r="AF183" s="30">
        <f>K183*LookUps!$G$18</f>
        <v>6005469393</v>
      </c>
      <c r="AG183" s="28">
        <f>V183*LookUps!$G$8</f>
        <v>209038797452.1485</v>
      </c>
      <c r="AH183" s="28">
        <f>W183*LookUps!$G$9</f>
        <v>438833428121.33246</v>
      </c>
      <c r="AI183" s="28">
        <f>Q183*LookUps!$G$3</f>
        <v>0</v>
      </c>
      <c r="AJ183" s="28">
        <f>R183*LookUps!$G$4</f>
        <v>58495142324.388016</v>
      </c>
      <c r="AK183" s="28">
        <f>S183*LookUps!$G$5*(32150.7/16)</f>
        <v>0</v>
      </c>
      <c r="AL183" s="60">
        <f>T183*1000000*LookUps!$G$6</f>
        <v>3180000000000</v>
      </c>
      <c r="AM183" s="60">
        <f>U183*LookUps!$J$7</f>
        <v>0</v>
      </c>
      <c r="AN183" s="83">
        <f>X183*LookUps!$G$10</f>
        <v>0</v>
      </c>
      <c r="AO183" s="52">
        <f>Y183*LookUps!$G$11</f>
        <v>0</v>
      </c>
      <c r="AP183" s="30">
        <f>Z183*LookUps!$G$12*2009</f>
        <v>0</v>
      </c>
      <c r="AQ183" s="30">
        <f>AA183*LookUps!$G$13</f>
        <v>0</v>
      </c>
      <c r="AR183" s="30">
        <f>AB183*LookUps!$G$14</f>
        <v>0</v>
      </c>
      <c r="AS183" s="30">
        <f>AC183*LookUps!$G$15*32150.7</f>
        <v>0</v>
      </c>
      <c r="AT183" s="30">
        <f>AD183*LookUps!$G$16*1000</f>
        <v>0</v>
      </c>
      <c r="AU183" s="30">
        <f>AE183*LookUps!$G$17</f>
        <v>0</v>
      </c>
      <c r="AV183" s="89">
        <f t="shared" si="24"/>
        <v>3.892372837290869</v>
      </c>
      <c r="AW183" s="90">
        <f t="shared" si="25"/>
        <v>1.2540165600000012E-2</v>
      </c>
      <c r="AX183" s="89">
        <f t="shared" si="26"/>
        <v>3.8798326716908691</v>
      </c>
    </row>
    <row r="184" spans="2:50" x14ac:dyDescent="0.25">
      <c r="B184" s="56" t="s">
        <v>675</v>
      </c>
      <c r="C184" t="s">
        <v>675</v>
      </c>
      <c r="D184" t="s">
        <v>192</v>
      </c>
      <c r="E184" t="e" vm="710">
        <v>#VALUE!</v>
      </c>
      <c r="F184" s="56">
        <f t="shared" si="27"/>
        <v>5</v>
      </c>
      <c r="G184" t="str" cm="1">
        <f t="array" ref="G184">_FV(E184,"Abbreviation")</f>
        <v>TV</v>
      </c>
      <c r="H184" s="27" cm="1" vm="711">
        <f t="array" ref="H184">_FV(E184,"Population")</f>
        <v>11646</v>
      </c>
      <c r="I184" s="27">
        <f>VLOOKUP(D184,Pop_Land!$B$2:$K$237,2,FALSE)</f>
        <v>11792</v>
      </c>
      <c r="J184" s="82" cm="1">
        <f t="array" ref="J184">IFERROR(_FV(E184,"Gross tertiary education enrollment (%)",TRUE),0.25)</f>
        <v>0.25</v>
      </c>
      <c r="K184" s="50">
        <f t="shared" si="23"/>
        <v>2948</v>
      </c>
      <c r="L184" s="48">
        <f>VLOOKUP(D184,Pop_Land!$B$2:$K$237,7,FALSE)</f>
        <v>11.583011583011583</v>
      </c>
      <c r="M184" s="30" cm="1" vm="712">
        <f t="array" ref="M184">_FV(E184,"GDP")</f>
        <v>47271463.329857498</v>
      </c>
      <c r="N184" s="30">
        <f>IFERROR(VLOOKUP(D184,WorldBankGDP!$A$5:$G$271,7,FALSE),0)</f>
        <v>63100961.538461499</v>
      </c>
      <c r="O184" s="28">
        <f>IFERROR(VLOOKUP(D184,WorldBankGDP!$J$5:$O$200,6,FALSE),0)</f>
        <v>63000000</v>
      </c>
      <c r="P184" s="28">
        <f t="shared" si="28"/>
        <v>0</v>
      </c>
      <c r="Q184" s="44">
        <f>IFERROR(VLOOKUP(D184,'coal-proved-reserves'!$A$1:$D$88,4,FALSE),0)</f>
        <v>0</v>
      </c>
      <c r="R184" s="44">
        <f>IFERROR(VLOOKUP(D184,Oil!$B$3:$D$51,3,FALSE),0)</f>
        <v>0</v>
      </c>
      <c r="S184" s="50">
        <f>IFERROR(VLOOKUP(D184,Uranium!$B$2:$C$18,2,FALSE),0)</f>
        <v>0</v>
      </c>
      <c r="T184" s="57">
        <f>IFERROR(VLOOKUP(D184,'Nat Gas'!$C$2:$F$101,3,FALSE),0)</f>
        <v>0</v>
      </c>
      <c r="U184" s="27">
        <f>IFERROR(VLOOKUP(D184,Gold!$B$3:$J$126,6,FALSE),0)</f>
        <v>0</v>
      </c>
      <c r="V184" s="44">
        <f>IFERROR(VLOOKUP(D184,AgriLand!$D$2:$F$195,3,FALSE),0)</f>
        <v>4447.8968664089762</v>
      </c>
      <c r="W184" s="48">
        <f t="shared" si="29"/>
        <v>2965.2305467184369</v>
      </c>
      <c r="X184" s="56">
        <f>IFERROR(VLOOKUP(D184,'Rare Earth'!$C$21:$D$29,2,FALSE),0)</f>
        <v>0</v>
      </c>
      <c r="Y184" s="56">
        <f>IFERROR(VLOOKUP(D184,'Rare Earth'!$H$21:$I$33,2,FALSE),0)</f>
        <v>0</v>
      </c>
      <c r="Z184" s="56">
        <f>IFERROR(VLOOKUP(D184,'Rare Earth'!$C$34:$E$47,3,FALSE),0)</f>
        <v>0</v>
      </c>
      <c r="AA184" s="56">
        <f>IFERROR(VLOOKUP(D184,'Rare Earth'!$C$3:$D$15,2,FALSE),0)</f>
        <v>0</v>
      </c>
      <c r="AB184" s="56">
        <f>IFERROR(VLOOKUP(D184,'Iron Ore'!$H$2:$L$17,4,FALSE),0)</f>
        <v>0</v>
      </c>
      <c r="AC184" s="56">
        <f>IFERROR(VLOOKUP(D184,Silver!$B$1:$C$12,2,FALSE),0)</f>
        <v>0</v>
      </c>
      <c r="AD184" s="56">
        <f>IFERROR(VLOOKUP(D184,'Rare Earth'!$C$50:$E$63,3,FALSE),0)</f>
        <v>0</v>
      </c>
      <c r="AE184" s="56">
        <f>IFERROR(VLOOKUP(D184,'Rare Earth'!$H$3:$J$15,3,FALSE),0)</f>
        <v>0</v>
      </c>
      <c r="AF184" s="30">
        <f>K184*LookUps!$G$18</f>
        <v>36850000</v>
      </c>
      <c r="AG184" s="28">
        <f>V184*LookUps!$G$8</f>
        <v>11119742.16602244</v>
      </c>
      <c r="AH184" s="28">
        <f>W184*LookUps!$G$9</f>
        <v>40030612.380698897</v>
      </c>
      <c r="AI184" s="28">
        <f>Q184*LookUps!$G$3</f>
        <v>0</v>
      </c>
      <c r="AJ184" s="28">
        <f>R184*LookUps!$G$4</f>
        <v>0</v>
      </c>
      <c r="AK184" s="28">
        <f>S184*LookUps!$G$5*(32150.7/16)</f>
        <v>0</v>
      </c>
      <c r="AL184" s="60">
        <f>T184*1000000*LookUps!$G$6</f>
        <v>0</v>
      </c>
      <c r="AM184" s="60">
        <f>U184*LookUps!$J$7</f>
        <v>0</v>
      </c>
      <c r="AN184" s="83">
        <f>X184*LookUps!$G$10</f>
        <v>0</v>
      </c>
      <c r="AO184" s="52">
        <f>Y184*LookUps!$G$11</f>
        <v>0</v>
      </c>
      <c r="AP184" s="30">
        <f>Z184*LookUps!$G$12*2009</f>
        <v>0</v>
      </c>
      <c r="AQ184" s="30">
        <f>AA184*LookUps!$G$13</f>
        <v>0</v>
      </c>
      <c r="AR184" s="30">
        <f>AB184*LookUps!$G$14</f>
        <v>0</v>
      </c>
      <c r="AS184" s="30">
        <f>AC184*LookUps!$G$15*32150.7</f>
        <v>0</v>
      </c>
      <c r="AT184" s="30">
        <f>AD184*LookUps!$G$16*1000</f>
        <v>0</v>
      </c>
      <c r="AU184" s="30">
        <f>AE184*LookUps!$G$17</f>
        <v>0</v>
      </c>
      <c r="AV184" s="89">
        <f t="shared" si="24"/>
        <v>8.8000354546721339E-5</v>
      </c>
      <c r="AW184" s="90">
        <f t="shared" si="25"/>
        <v>0</v>
      </c>
      <c r="AX184" s="89">
        <f t="shared" si="26"/>
        <v>8.8000354546721339E-5</v>
      </c>
    </row>
    <row r="185" spans="2:50" x14ac:dyDescent="0.25">
      <c r="B185" s="56" t="s">
        <v>670</v>
      </c>
      <c r="C185" t="s">
        <v>670</v>
      </c>
      <c r="D185" t="s">
        <v>103</v>
      </c>
      <c r="E185" t="e" vm="713">
        <v>#VALUE!</v>
      </c>
      <c r="F185" s="56">
        <f t="shared" si="27"/>
        <v>3</v>
      </c>
      <c r="G185" t="str" cm="1">
        <f t="array" ref="G185">_FV(E185,"Abbreviation")</f>
        <v>UG</v>
      </c>
      <c r="H185" s="27" cm="1" vm="714">
        <f t="array" ref="H185">_FV(E185,"Population")</f>
        <v>44269594</v>
      </c>
      <c r="I185" s="27">
        <f>VLOOKUP(D185,Pop_Land!$B$2:$K$237,2,FALSE)</f>
        <v>45741007</v>
      </c>
      <c r="J185" s="82" cm="1" vm="715">
        <f t="array" ref="J185">IFERROR(_FV(E185,"Gross tertiary education enrollment (%)",TRUE),0.25)</f>
        <v>4.8366400000000004E-2</v>
      </c>
      <c r="K185" s="50">
        <f t="shared" si="23"/>
        <v>2212327.8409648002</v>
      </c>
      <c r="L185" s="48">
        <f>VLOOKUP(D185,Pop_Land!$B$2:$K$237,7,FALSE)</f>
        <v>77146.718146718151</v>
      </c>
      <c r="M185" s="30" cm="1" vm="716">
        <f t="array" ref="M185">_FV(E185,"GDP")</f>
        <v>34387229486.400803</v>
      </c>
      <c r="N185" s="30">
        <f>IFERROR(VLOOKUP(D185,WorldBankGDP!$A$5:$G$271,7,FALSE),0)</f>
        <v>40434701516.952797</v>
      </c>
      <c r="O185" s="28">
        <f>IFERROR(VLOOKUP(D185,WorldBankGDP!$J$5:$O$200,6,FALSE),0)</f>
        <v>42480000000</v>
      </c>
      <c r="P185" s="28">
        <f t="shared" si="28"/>
        <v>14442636384.288338</v>
      </c>
      <c r="Q185" s="44">
        <f>IFERROR(VLOOKUP(D185,'coal-proved-reserves'!$A$1:$D$88,4,FALSE),0)</f>
        <v>0</v>
      </c>
      <c r="R185" s="44">
        <f>IFERROR(VLOOKUP(D185,Oil!$B$3:$D$51,3,FALSE),0)</f>
        <v>0</v>
      </c>
      <c r="S185" s="50">
        <f>IFERROR(VLOOKUP(D185,Uranium!$B$2:$C$18,2,FALSE),0)</f>
        <v>0</v>
      </c>
      <c r="T185" s="57">
        <f>IFERROR(VLOOKUP(D185,'Nat Gas'!$C$2:$F$101,3,FALSE),0)</f>
        <v>0.5</v>
      </c>
      <c r="U185" s="27">
        <f>IFERROR(VLOOKUP(D185,Gold!$B$3:$J$126,6,FALSE),0)</f>
        <v>0</v>
      </c>
      <c r="V185" s="44">
        <f>IFERROR(VLOOKUP(D185,AgriLand!$D$2:$F$195,3,FALSE),0)</f>
        <v>35620240.738491878</v>
      </c>
      <c r="W185" s="48">
        <f t="shared" si="29"/>
        <v>13753658.87540774</v>
      </c>
      <c r="X185" s="56">
        <f>IFERROR(VLOOKUP(D185,'Rare Earth'!$C$21:$D$29,2,FALSE),0)</f>
        <v>0</v>
      </c>
      <c r="Y185" s="56">
        <f>IFERROR(VLOOKUP(D185,'Rare Earth'!$H$21:$I$33,2,FALSE),0)</f>
        <v>0</v>
      </c>
      <c r="Z185" s="56">
        <f>IFERROR(VLOOKUP(D185,'Rare Earth'!$C$34:$E$47,3,FALSE),0)</f>
        <v>0</v>
      </c>
      <c r="AA185" s="56">
        <f>IFERROR(VLOOKUP(D185,'Rare Earth'!$C$3:$D$15,2,FALSE),0)</f>
        <v>0</v>
      </c>
      <c r="AB185" s="56">
        <f>IFERROR(VLOOKUP(D185,'Iron Ore'!$H$2:$L$17,4,FALSE),0)</f>
        <v>0</v>
      </c>
      <c r="AC185" s="56">
        <f>IFERROR(VLOOKUP(D185,Silver!$B$1:$C$12,2,FALSE),0)</f>
        <v>0</v>
      </c>
      <c r="AD185" s="56">
        <f>IFERROR(VLOOKUP(D185,'Rare Earth'!$C$50:$E$63,3,FALSE),0)</f>
        <v>0</v>
      </c>
      <c r="AE185" s="56">
        <f>IFERROR(VLOOKUP(D185,'Rare Earth'!$H$3:$J$15,3,FALSE),0)</f>
        <v>0</v>
      </c>
      <c r="AF185" s="30">
        <f>K185*LookUps!$G$18</f>
        <v>27654098012.060001</v>
      </c>
      <c r="AG185" s="28">
        <f>V185*LookUps!$G$8</f>
        <v>89050601846.229691</v>
      </c>
      <c r="AH185" s="28">
        <f>W185*LookUps!$G$9</f>
        <v>185674394818.00449</v>
      </c>
      <c r="AI185" s="28">
        <f>Q185*LookUps!$G$3</f>
        <v>0</v>
      </c>
      <c r="AJ185" s="28">
        <f>R185*LookUps!$G$4</f>
        <v>0</v>
      </c>
      <c r="AK185" s="28">
        <f>S185*LookUps!$G$5*(32150.7/16)</f>
        <v>0</v>
      </c>
      <c r="AL185" s="60">
        <f>T185*1000000*LookUps!$G$6</f>
        <v>6000000000</v>
      </c>
      <c r="AM185" s="60">
        <f>U185*LookUps!$J$7</f>
        <v>0</v>
      </c>
      <c r="AN185" s="83">
        <f>X185*LookUps!$G$10</f>
        <v>0</v>
      </c>
      <c r="AO185" s="52">
        <f>Y185*LookUps!$G$11</f>
        <v>0</v>
      </c>
      <c r="AP185" s="30">
        <f>Z185*LookUps!$G$12*2009</f>
        <v>0</v>
      </c>
      <c r="AQ185" s="30">
        <f>AA185*LookUps!$G$13</f>
        <v>0</v>
      </c>
      <c r="AR185" s="30">
        <f>AB185*LookUps!$G$14</f>
        <v>0</v>
      </c>
      <c r="AS185" s="30">
        <f>AC185*LookUps!$G$15*32150.7</f>
        <v>0</v>
      </c>
      <c r="AT185" s="30">
        <f>AD185*LookUps!$G$16*1000</f>
        <v>0</v>
      </c>
      <c r="AU185" s="30">
        <f>AE185*LookUps!$G$17</f>
        <v>0</v>
      </c>
      <c r="AV185" s="89">
        <f t="shared" si="24"/>
        <v>0.30837909467629421</v>
      </c>
      <c r="AW185" s="90">
        <f t="shared" si="25"/>
        <v>1.4442636384288337E-2</v>
      </c>
      <c r="AX185" s="89">
        <f t="shared" si="26"/>
        <v>0.29393645829200588</v>
      </c>
    </row>
    <row r="186" spans="2:50" x14ac:dyDescent="0.25">
      <c r="B186" s="56" t="s">
        <v>757</v>
      </c>
      <c r="C186" t="s">
        <v>671</v>
      </c>
      <c r="D186" t="s">
        <v>63</v>
      </c>
      <c r="E186" t="e" vm="717">
        <v>#VALUE!</v>
      </c>
      <c r="F186" s="56">
        <f t="shared" si="27"/>
        <v>4</v>
      </c>
      <c r="G186" t="str" cm="1">
        <f t="array" ref="G186">_FV(E186,"Abbreviation")</f>
        <v>UA</v>
      </c>
      <c r="H186" s="27" cm="1" vm="718">
        <f t="array" ref="H186">_FV(E186,"Population")</f>
        <v>44385155</v>
      </c>
      <c r="I186" s="27">
        <f>VLOOKUP(D186,Pop_Land!$B$2:$K$237,2,FALSE)</f>
        <v>43733762</v>
      </c>
      <c r="J186" s="82" cm="1" vm="719">
        <f t="array" ref="J186">IFERROR(_FV(E186,"Gross tertiary education enrollment (%)",TRUE),0.25)</f>
        <v>0.82671180000000011</v>
      </c>
      <c r="K186" s="50">
        <f t="shared" si="23"/>
        <v>36155217.103791602</v>
      </c>
      <c r="L186" s="48">
        <f>VLOOKUP(D186,Pop_Land!$B$2:$K$237,7,FALSE)</f>
        <v>223675.67567567568</v>
      </c>
      <c r="M186" s="30" cm="1" vm="720">
        <f t="array" ref="M186">_FV(E186,"GDP")</f>
        <v>153781069118.14801</v>
      </c>
      <c r="N186" s="30">
        <f>IFERROR(VLOOKUP(D186,WorldBankGDP!$A$5:$G$271,7,FALSE),0)</f>
        <v>200085537744.354</v>
      </c>
      <c r="O186" s="28">
        <f>IFERROR(VLOOKUP(D186,WorldBankGDP!$J$5:$O$200,6,FALSE),0)</f>
        <v>198316000000</v>
      </c>
      <c r="P186" s="28">
        <f t="shared" si="28"/>
        <v>81219471654.749878</v>
      </c>
      <c r="Q186" s="44">
        <f>IFERROR(VLOOKUP(D186,'coal-proved-reserves'!$A$1:$D$88,4,FALSE),0)</f>
        <v>34375000000</v>
      </c>
      <c r="R186" s="44">
        <f>IFERROR(VLOOKUP(D186,Oil!$B$3:$D$51,3,FALSE),0)</f>
        <v>0</v>
      </c>
      <c r="S186" s="50">
        <f>IFERROR(VLOOKUP(D186,Uranium!$B$2:$C$18,2,FALSE),0)</f>
        <v>108700</v>
      </c>
      <c r="T186" s="57">
        <f>IFERROR(VLOOKUP(D186,'Nat Gas'!$C$2:$F$101,3,FALSE),0)</f>
        <v>39</v>
      </c>
      <c r="U186" s="27">
        <f>IFERROR(VLOOKUP(D186,Gold!$B$3:$J$126,6,FALSE),0)</f>
        <v>27.06</v>
      </c>
      <c r="V186" s="44">
        <f>IFERROR(VLOOKUP(D186,AgriLand!$D$2:$F$195,3,FALSE),0)</f>
        <v>102126183.10656476</v>
      </c>
      <c r="W186" s="48">
        <f t="shared" si="29"/>
        <v>41026249.325867668</v>
      </c>
      <c r="X186" s="56">
        <f>IFERROR(VLOOKUP(D186,'Rare Earth'!$C$21:$D$29,2,FALSE),0)</f>
        <v>0</v>
      </c>
      <c r="Y186" s="56">
        <f>IFERROR(VLOOKUP(D186,'Rare Earth'!$H$21:$I$33,2,FALSE),0)</f>
        <v>0</v>
      </c>
      <c r="Z186" s="56">
        <f>IFERROR(VLOOKUP(D186,'Rare Earth'!$C$34:$E$47,3,FALSE),0)</f>
        <v>0</v>
      </c>
      <c r="AA186" s="56">
        <f>IFERROR(VLOOKUP(D186,'Rare Earth'!$C$3:$D$15,2,FALSE),0)</f>
        <v>0</v>
      </c>
      <c r="AB186" s="56">
        <f>IFERROR(VLOOKUP(D186,'Iron Ore'!$H$2:$L$17,4,FALSE),0)</f>
        <v>6500000000</v>
      </c>
      <c r="AC186" s="56">
        <f>IFERROR(VLOOKUP(D186,Silver!$B$1:$C$12,2,FALSE),0)</f>
        <v>0</v>
      </c>
      <c r="AD186" s="56">
        <f>IFERROR(VLOOKUP(D186,'Rare Earth'!$C$50:$E$63,3,FALSE),0)</f>
        <v>5900000</v>
      </c>
      <c r="AE186" s="56">
        <f>IFERROR(VLOOKUP(D186,'Rare Earth'!$H$3:$J$15,3,FALSE),0)</f>
        <v>0</v>
      </c>
      <c r="AF186" s="30">
        <f>K186*LookUps!$G$18</f>
        <v>451940213797.39502</v>
      </c>
      <c r="AG186" s="28">
        <f>V186*LookUps!$G$8</f>
        <v>255315457766.4119</v>
      </c>
      <c r="AH186" s="28">
        <f>W186*LookUps!$G$9</f>
        <v>553854365899.2135</v>
      </c>
      <c r="AI186" s="28">
        <f>Q186*LookUps!$G$3</f>
        <v>5156250000000</v>
      </c>
      <c r="AJ186" s="28">
        <f>R186*LookUps!$G$4</f>
        <v>0</v>
      </c>
      <c r="AK186" s="28">
        <f>S186*LookUps!$G$5*(32150.7/16)</f>
        <v>10921190906.25</v>
      </c>
      <c r="AL186" s="60">
        <f>T186*1000000*LookUps!$G$6</f>
        <v>468000000000</v>
      </c>
      <c r="AM186" s="60">
        <f>U186*LookUps!$J$7</f>
        <v>83084803461</v>
      </c>
      <c r="AN186" s="83">
        <f>X186*LookUps!$G$10</f>
        <v>0</v>
      </c>
      <c r="AO186" s="52">
        <f>Y186*LookUps!$G$11</f>
        <v>0</v>
      </c>
      <c r="AP186" s="30">
        <f>Z186*LookUps!$G$12*2009</f>
        <v>0</v>
      </c>
      <c r="AQ186" s="30">
        <f>AA186*LookUps!$G$13</f>
        <v>0</v>
      </c>
      <c r="AR186" s="30">
        <f>AB186*LookUps!$G$14</f>
        <v>650000000000</v>
      </c>
      <c r="AS186" s="30">
        <f>AC186*LookUps!$G$15*32150.7</f>
        <v>0</v>
      </c>
      <c r="AT186" s="30">
        <f>AD186*LookUps!$G$16*1000</f>
        <v>88500000000</v>
      </c>
      <c r="AU186" s="30">
        <f>AE186*LookUps!$G$17</f>
        <v>0</v>
      </c>
      <c r="AV186" s="89">
        <f t="shared" si="24"/>
        <v>7.7178660318302708</v>
      </c>
      <c r="AW186" s="90">
        <f t="shared" si="25"/>
        <v>8.1219471654749881E-2</v>
      </c>
      <c r="AX186" s="89">
        <f t="shared" si="26"/>
        <v>7.6366465601755209</v>
      </c>
    </row>
    <row r="187" spans="2:50" x14ac:dyDescent="0.25">
      <c r="B187" s="56" t="s">
        <v>670</v>
      </c>
      <c r="C187" t="s">
        <v>670</v>
      </c>
      <c r="D187" t="s">
        <v>33</v>
      </c>
      <c r="E187" t="e" vm="721">
        <v>#VALUE!</v>
      </c>
      <c r="F187" s="56">
        <f t="shared" si="27"/>
        <v>3</v>
      </c>
      <c r="G187" t="str" cm="1">
        <f t="array" ref="G187">_FV(E187,"Abbreviation")</f>
        <v>AE</v>
      </c>
      <c r="H187" s="27" cm="1" vm="722">
        <f t="array" ref="H187">_FV(E187,"Population")</f>
        <v>9770529</v>
      </c>
      <c r="I187" s="27">
        <f>VLOOKUP(D187,Pop_Land!$B$2:$K$237,2,FALSE)</f>
        <v>9890402</v>
      </c>
      <c r="J187" s="82" cm="1" vm="723">
        <f t="array" ref="J187">IFERROR(_FV(E187,"Gross tertiary education enrollment (%)",TRUE),0.25)</f>
        <v>0.36847080230712898</v>
      </c>
      <c r="K187" s="50">
        <f t="shared" si="23"/>
        <v>3644324.3600800331</v>
      </c>
      <c r="L187" s="48">
        <f>VLOOKUP(D187,Pop_Land!$B$2:$K$237,7,FALSE)</f>
        <v>32277.992277992278</v>
      </c>
      <c r="M187" s="30" cm="1" vm="724">
        <f t="array" ref="M187">_FV(E187,"GDP")</f>
        <v>421142267937.65002</v>
      </c>
      <c r="N187" s="30">
        <f>IFERROR(VLOOKUP(D187,WorldBankGDP!$A$5:$G$271,7,FALSE),0)</f>
        <v>0</v>
      </c>
      <c r="O187" s="28">
        <f>IFERROR(VLOOKUP(D187,WorldBankGDP!$J$5:$O$200,6,FALSE),0)</f>
        <v>409967000000</v>
      </c>
      <c r="P187" s="28">
        <f t="shared" si="28"/>
        <v>82249084928.223053</v>
      </c>
      <c r="Q187" s="44">
        <f>IFERROR(VLOOKUP(D187,'coal-proved-reserves'!$A$1:$D$88,4,FALSE),0)</f>
        <v>0</v>
      </c>
      <c r="R187" s="44">
        <f>IFERROR(VLOOKUP(D187,Oil!$B$3:$D$51,3,FALSE),0)</f>
        <v>95347081175.216217</v>
      </c>
      <c r="S187" s="50">
        <f>IFERROR(VLOOKUP(D187,Uranium!$B$2:$C$18,2,FALSE),0)</f>
        <v>0</v>
      </c>
      <c r="T187" s="57">
        <f>IFERROR(VLOOKUP(D187,'Nat Gas'!$C$2:$F$101,3,FALSE),0)</f>
        <v>215.09800000000001</v>
      </c>
      <c r="U187" s="27">
        <f>IFERROR(VLOOKUP(D187,Gold!$B$3:$J$126,6,FALSE),0)</f>
        <v>55.77</v>
      </c>
      <c r="V187" s="44">
        <f>IFERROR(VLOOKUP(D187,AgriLand!$D$2:$F$195,3,FALSE),0)</f>
        <v>943324.79375090357</v>
      </c>
      <c r="W187" s="48">
        <f t="shared" si="29"/>
        <v>19714590.264164153</v>
      </c>
      <c r="X187" s="56">
        <f>IFERROR(VLOOKUP(D187,'Rare Earth'!$C$21:$D$29,2,FALSE),0)</f>
        <v>0</v>
      </c>
      <c r="Y187" s="56">
        <f>IFERROR(VLOOKUP(D187,'Rare Earth'!$H$21:$I$33,2,FALSE),0)</f>
        <v>0</v>
      </c>
      <c r="Z187" s="56">
        <f>IFERROR(VLOOKUP(D187,'Rare Earth'!$C$34:$E$47,3,FALSE),0)</f>
        <v>0</v>
      </c>
      <c r="AA187" s="56">
        <f>IFERROR(VLOOKUP(D187,'Rare Earth'!$C$3:$D$15,2,FALSE),0)</f>
        <v>0</v>
      </c>
      <c r="AB187" s="56">
        <f>IFERROR(VLOOKUP(D187,'Iron Ore'!$H$2:$L$17,4,FALSE),0)</f>
        <v>0</v>
      </c>
      <c r="AC187" s="56">
        <f>IFERROR(VLOOKUP(D187,Silver!$B$1:$C$12,2,FALSE),0)</f>
        <v>0</v>
      </c>
      <c r="AD187" s="56">
        <f>IFERROR(VLOOKUP(D187,'Rare Earth'!$C$50:$E$63,3,FALSE),0)</f>
        <v>0</v>
      </c>
      <c r="AE187" s="56">
        <f>IFERROR(VLOOKUP(D187,'Rare Earth'!$H$3:$J$15,3,FALSE),0)</f>
        <v>0</v>
      </c>
      <c r="AF187" s="30">
        <f>K187*LookUps!$G$18</f>
        <v>45554054501.000412</v>
      </c>
      <c r="AG187" s="28">
        <f>V187*LookUps!$G$8</f>
        <v>2358311984.3772588</v>
      </c>
      <c r="AH187" s="28">
        <f>W187*LookUps!$G$9</f>
        <v>266146968566.21606</v>
      </c>
      <c r="AI187" s="28">
        <f>Q187*LookUps!$G$3</f>
        <v>0</v>
      </c>
      <c r="AJ187" s="28">
        <f>R187*LookUps!$G$4</f>
        <v>9534708117521.6211</v>
      </c>
      <c r="AK187" s="28">
        <f>S187*LookUps!$G$5*(32150.7/16)</f>
        <v>0</v>
      </c>
      <c r="AL187" s="60">
        <f>T187*1000000*LookUps!$G$6</f>
        <v>2581176000000</v>
      </c>
      <c r="AM187" s="60">
        <f>U187*LookUps!$J$7</f>
        <v>171235753474.5</v>
      </c>
      <c r="AN187" s="83">
        <f>X187*LookUps!$G$10</f>
        <v>0</v>
      </c>
      <c r="AO187" s="52">
        <f>Y187*LookUps!$G$11</f>
        <v>0</v>
      </c>
      <c r="AP187" s="30">
        <f>Z187*LookUps!$G$12*2009</f>
        <v>0</v>
      </c>
      <c r="AQ187" s="30">
        <f>AA187*LookUps!$G$13</f>
        <v>0</v>
      </c>
      <c r="AR187" s="30">
        <f>AB187*LookUps!$G$14</f>
        <v>0</v>
      </c>
      <c r="AS187" s="30">
        <f>AC187*LookUps!$G$15*32150.7</f>
        <v>0</v>
      </c>
      <c r="AT187" s="30">
        <f>AD187*LookUps!$G$16*1000</f>
        <v>0</v>
      </c>
      <c r="AU187" s="30">
        <f>AE187*LookUps!$G$17</f>
        <v>0</v>
      </c>
      <c r="AV187" s="89">
        <f t="shared" si="24"/>
        <v>12.601179206047714</v>
      </c>
      <c r="AW187" s="90">
        <f t="shared" si="25"/>
        <v>8.2249084928223054E-2</v>
      </c>
      <c r="AX187" s="89">
        <f t="shared" si="26"/>
        <v>12.518930121119491</v>
      </c>
    </row>
    <row r="188" spans="2:50" x14ac:dyDescent="0.25">
      <c r="B188" s="56" t="s">
        <v>756</v>
      </c>
      <c r="C188" t="s">
        <v>672</v>
      </c>
      <c r="D188" t="s">
        <v>10</v>
      </c>
      <c r="E188" t="e" vm="725">
        <v>#VALUE!</v>
      </c>
      <c r="F188" s="56">
        <f t="shared" si="27"/>
        <v>2</v>
      </c>
      <c r="G188" t="str" cm="1">
        <f t="array" ref="G188">_FV(E188,"Abbreviation")</f>
        <v>GB</v>
      </c>
      <c r="H188" s="27" cm="1" vm="726">
        <f t="array" ref="H188">_FV(E188,"Population")</f>
        <v>66834405</v>
      </c>
      <c r="I188" s="27">
        <f>VLOOKUP(D188,Pop_Land!$B$2:$K$237,2,FALSE)</f>
        <v>67886011</v>
      </c>
      <c r="J188" s="82" cm="1" vm="727">
        <f t="array" ref="J188">IFERROR(_FV(E188,"Gross tertiary education enrollment (%)",TRUE),0.25)</f>
        <v>0.59995569999999998</v>
      </c>
      <c r="K188" s="50">
        <f t="shared" si="23"/>
        <v>40728599.249712698</v>
      </c>
      <c r="L188" s="48">
        <f>VLOOKUP(D188,Pop_Land!$B$2:$K$237,7,FALSE)</f>
        <v>93409.26640926642</v>
      </c>
      <c r="M188" s="30" cm="1" vm="728">
        <f t="array" ref="M188">_FV(E188,"GDP")</f>
        <v>2827113184695.5801</v>
      </c>
      <c r="N188" s="30">
        <f>IFERROR(VLOOKUP(D188,WorldBankGDP!$A$5:$G$271,7,FALSE),0)</f>
        <v>3186859739185.02</v>
      </c>
      <c r="O188" s="28">
        <f>IFERROR(VLOOKUP(D188,WorldBankGDP!$J$5:$O$200,6,FALSE),0)</f>
        <v>3187630000000</v>
      </c>
      <c r="P188" s="28">
        <f t="shared" si="28"/>
        <v>11165000000000</v>
      </c>
      <c r="Q188" s="44">
        <f>IFERROR(VLOOKUP(D188,'coal-proved-reserves'!$A$1:$D$88,4,FALSE),0)</f>
        <v>26000000</v>
      </c>
      <c r="R188" s="44">
        <f>IFERROR(VLOOKUP(D188,Oil!$B$3:$D$51,3,FALSE),0)</f>
        <v>2437297500</v>
      </c>
      <c r="S188" s="50">
        <f>IFERROR(VLOOKUP(D188,Uranium!$B$2:$C$18,2,FALSE),0)</f>
        <v>0</v>
      </c>
      <c r="T188" s="57">
        <f>IFERROR(VLOOKUP(D188,'Nat Gas'!$C$2:$F$101,3,FALSE),0)</f>
        <v>8.5020000000000007</v>
      </c>
      <c r="U188" s="27">
        <f>IFERROR(VLOOKUP(D188,Gold!$B$3:$J$126,6,FALSE),0)</f>
        <v>310.29000000000002</v>
      </c>
      <c r="V188" s="44">
        <f>IFERROR(VLOOKUP(D188,AgriLand!$D$2:$F$195,3,FALSE),0)</f>
        <v>42874908.790833801</v>
      </c>
      <c r="W188" s="48">
        <f t="shared" si="29"/>
        <v>16907021.711096708</v>
      </c>
      <c r="X188" s="56">
        <f>IFERROR(VLOOKUP(D188,'Rare Earth'!$C$21:$D$29,2,FALSE),0)</f>
        <v>0</v>
      </c>
      <c r="Y188" s="56">
        <f>IFERROR(VLOOKUP(D188,'Rare Earth'!$H$21:$I$33,2,FALSE),0)</f>
        <v>0</v>
      </c>
      <c r="Z188" s="56">
        <f>IFERROR(VLOOKUP(D188,'Rare Earth'!$C$34:$E$47,3,FALSE),0)</f>
        <v>0</v>
      </c>
      <c r="AA188" s="56">
        <f>IFERROR(VLOOKUP(D188,'Rare Earth'!$C$3:$D$15,2,FALSE),0)</f>
        <v>0</v>
      </c>
      <c r="AB188" s="56">
        <f>IFERROR(VLOOKUP(D188,'Iron Ore'!$H$2:$L$17,4,FALSE),0)</f>
        <v>0</v>
      </c>
      <c r="AC188" s="56">
        <f>IFERROR(VLOOKUP(D188,Silver!$B$1:$C$12,2,FALSE),0)</f>
        <v>0</v>
      </c>
      <c r="AD188" s="56">
        <f>IFERROR(VLOOKUP(D188,'Rare Earth'!$C$50:$E$63,3,FALSE),0)</f>
        <v>0</v>
      </c>
      <c r="AE188" s="56">
        <f>IFERROR(VLOOKUP(D188,'Rare Earth'!$H$3:$J$15,3,FALSE),0)</f>
        <v>0</v>
      </c>
      <c r="AF188" s="30">
        <f>K188*LookUps!$G$18</f>
        <v>509107490621.40875</v>
      </c>
      <c r="AG188" s="28">
        <f>V188*LookUps!$G$8</f>
        <v>107187271977.0845</v>
      </c>
      <c r="AH188" s="28">
        <f>W188*LookUps!$G$9</f>
        <v>228244793099.80554</v>
      </c>
      <c r="AI188" s="28">
        <f>Q188*LookUps!$G$3</f>
        <v>3900000000</v>
      </c>
      <c r="AJ188" s="28">
        <f>R188*LookUps!$G$4</f>
        <v>243729750000</v>
      </c>
      <c r="AK188" s="28">
        <f>S188*LookUps!$G$5*(32150.7/16)</f>
        <v>0</v>
      </c>
      <c r="AL188" s="60">
        <f>T188*1000000*LookUps!$G$6</f>
        <v>102024000000</v>
      </c>
      <c r="AM188" s="60">
        <f>U188*LookUps!$J$7</f>
        <v>952711887136.50012</v>
      </c>
      <c r="AN188" s="83">
        <f>X188*LookUps!$G$10</f>
        <v>0</v>
      </c>
      <c r="AO188" s="52">
        <f>Y188*LookUps!$G$11</f>
        <v>0</v>
      </c>
      <c r="AP188" s="30">
        <f>Z188*LookUps!$G$12*2009</f>
        <v>0</v>
      </c>
      <c r="AQ188" s="30">
        <f>AA188*LookUps!$G$13</f>
        <v>0</v>
      </c>
      <c r="AR188" s="30">
        <f>AB188*LookUps!$G$14</f>
        <v>0</v>
      </c>
      <c r="AS188" s="30">
        <f>AC188*LookUps!$G$15*32150.7</f>
        <v>0</v>
      </c>
      <c r="AT188" s="30">
        <f>AD188*LookUps!$G$16*1000</f>
        <v>0</v>
      </c>
      <c r="AU188" s="30">
        <f>AE188*LookUps!$G$17</f>
        <v>0</v>
      </c>
      <c r="AV188" s="89">
        <f t="shared" si="24"/>
        <v>2.1469051928347986</v>
      </c>
      <c r="AW188" s="90">
        <f t="shared" si="25"/>
        <v>11.164999999999999</v>
      </c>
      <c r="AX188" s="89">
        <f t="shared" si="26"/>
        <v>-9.0180948071652001</v>
      </c>
    </row>
    <row r="189" spans="2:50" x14ac:dyDescent="0.25">
      <c r="B189" s="56" t="s">
        <v>755</v>
      </c>
      <c r="C189" t="s">
        <v>939</v>
      </c>
      <c r="D189" t="s">
        <v>5</v>
      </c>
      <c r="E189" t="e" vm="729">
        <v>#VALUE!</v>
      </c>
      <c r="F189" s="56">
        <f t="shared" si="27"/>
        <v>1</v>
      </c>
      <c r="G189" t="str" cm="1">
        <f t="array" ref="G189">_FV(E189,"Abbreviation")</f>
        <v>US</v>
      </c>
      <c r="H189" s="27" cm="1" vm="730">
        <f t="array" ref="H189">_FV(E189,"Population")</f>
        <v>328239523</v>
      </c>
      <c r="I189" s="27">
        <f>VLOOKUP(D189,Pop_Land!$B$2:$K$237,2,FALSE)</f>
        <v>335488227</v>
      </c>
      <c r="J189" s="82" cm="1" vm="731">
        <f t="array" ref="J189">IFERROR(_FV(E189,"Gross tertiary education enrollment (%)",TRUE),0.25)</f>
        <v>0.88167390000000001</v>
      </c>
      <c r="K189" s="50">
        <f t="shared" si="23"/>
        <v>295791213.50317532</v>
      </c>
      <c r="L189" s="48">
        <f>VLOOKUP(D189,Pop_Land!$B$2:$K$237,7,FALSE)</f>
        <v>3531822.3938223938</v>
      </c>
      <c r="M189" s="30" cm="1" vm="732">
        <f t="array" ref="M189">_FV(E189,"GDP")</f>
        <v>21427700000000</v>
      </c>
      <c r="N189" s="30">
        <f>IFERROR(VLOOKUP(D189,WorldBankGDP!$A$5:$G$271,7,FALSE),0)</f>
        <v>22996100000000</v>
      </c>
      <c r="O189" s="28">
        <f>IFERROR(VLOOKUP(D189,WorldBankGDP!$J$5:$O$200,6,FALSE),0)</f>
        <v>22997500000000</v>
      </c>
      <c r="P189" s="28">
        <f t="shared" si="28"/>
        <v>76701000000000</v>
      </c>
      <c r="Q189" s="44">
        <f>IFERROR(VLOOKUP(D189,'coal-proved-reserves'!$A$1:$D$88,4,FALSE),0)</f>
        <v>248941000000</v>
      </c>
      <c r="R189" s="44">
        <f>IFERROR(VLOOKUP(D189,Oil!$B$3:$D$51,3,FALSE),0)</f>
        <v>67032509372.268677</v>
      </c>
      <c r="S189" s="50">
        <f>IFERROR(VLOOKUP(D189,Uranium!$B$2:$C$18,2,FALSE),0)</f>
        <v>47900</v>
      </c>
      <c r="T189" s="57">
        <f>IFERROR(VLOOKUP(D189,'Nat Gas'!$C$2:$F$101,3,FALSE),0)</f>
        <v>368.70400000000001</v>
      </c>
      <c r="U189" s="27">
        <f>IFERROR(VLOOKUP(D189,Gold!$B$3:$J$126,6,FALSE),0)</f>
        <v>8133.47</v>
      </c>
      <c r="V189" s="44">
        <f>IFERROR(VLOOKUP(D189,AgriLand!$D$2:$F$195,3,FALSE),0)</f>
        <v>1002779336.9534296</v>
      </c>
      <c r="W189" s="48">
        <f t="shared" si="29"/>
        <v>1257586995.0929024</v>
      </c>
      <c r="X189" s="56">
        <f>IFERROR(VLOOKUP(D189,'Rare Earth'!$C$21:$D$29,2,FALSE),0)</f>
        <v>340000</v>
      </c>
      <c r="Y189" s="56">
        <f>IFERROR(VLOOKUP(D189,'Rare Earth'!$H$21:$I$33,2,FALSE),0)</f>
        <v>53000</v>
      </c>
      <c r="Z189" s="56">
        <f>IFERROR(VLOOKUP(D189,'Rare Earth'!$C$34:$E$47,3,FALSE),0)</f>
        <v>48000000</v>
      </c>
      <c r="AA189" s="56">
        <f>IFERROR(VLOOKUP(D189,'Rare Earth'!$C$3:$D$15,2,FALSE),0)</f>
        <v>900000</v>
      </c>
      <c r="AB189" s="56">
        <f>IFERROR(VLOOKUP(D189,'Iron Ore'!$H$2:$L$17,4,FALSE),0)</f>
        <v>3000000000</v>
      </c>
      <c r="AC189" s="56">
        <f>IFERROR(VLOOKUP(D189,Silver!$B$1:$C$12,2,FALSE),0)</f>
        <v>26000</v>
      </c>
      <c r="AD189" s="56">
        <f>IFERROR(VLOOKUP(D189,'Rare Earth'!$C$50:$E$63,3,FALSE),0)</f>
        <v>2000000</v>
      </c>
      <c r="AE189" s="56">
        <f>IFERROR(VLOOKUP(D189,'Rare Earth'!$H$3:$J$15,3,FALSE),0)</f>
        <v>11000000</v>
      </c>
      <c r="AF189" s="30">
        <f>K189*LookUps!$G$18</f>
        <v>3697390168789.6914</v>
      </c>
      <c r="AG189" s="28">
        <f>V189*LookUps!$G$8</f>
        <v>2506948342383.5737</v>
      </c>
      <c r="AH189" s="28">
        <f>W189*LookUps!$G$9</f>
        <v>16977424433754.184</v>
      </c>
      <c r="AI189" s="28">
        <f>Q189*LookUps!$G$3</f>
        <v>37341150000000</v>
      </c>
      <c r="AJ189" s="28">
        <f>R189*LookUps!$G$4</f>
        <v>6703250937226.8672</v>
      </c>
      <c r="AK189" s="28">
        <f>S189*LookUps!$G$5*(32150.7/16)</f>
        <v>4812557906.25</v>
      </c>
      <c r="AL189" s="60">
        <f>T189*1000000*LookUps!$G$6</f>
        <v>4424448000000</v>
      </c>
      <c r="AM189" s="60">
        <f>U189*LookUps!$J$7</f>
        <v>24972940000219.5</v>
      </c>
      <c r="AN189" s="83">
        <f>X189*LookUps!$G$10</f>
        <v>8160000000</v>
      </c>
      <c r="AO189" s="52">
        <f>Y189*LookUps!$G$11</f>
        <v>3180000000</v>
      </c>
      <c r="AP189" s="30">
        <f>Z189*LookUps!$G$12*2009</f>
        <v>332690400000</v>
      </c>
      <c r="AQ189" s="30">
        <f>AA189*LookUps!$G$13</f>
        <v>59586206896.551727</v>
      </c>
      <c r="AR189" s="30">
        <f>AB189*LookUps!$G$14</f>
        <v>300000000000</v>
      </c>
      <c r="AS189" s="30">
        <f>AC189*LookUps!$G$15*32150.7</f>
        <v>20897955000</v>
      </c>
      <c r="AT189" s="30">
        <f>AD189*LookUps!$G$16*1000</f>
        <v>30000000000</v>
      </c>
      <c r="AU189" s="30">
        <f>AE189*LookUps!$G$17</f>
        <v>33000000000</v>
      </c>
      <c r="AV189" s="89">
        <f t="shared" si="24"/>
        <v>97.415879002176609</v>
      </c>
      <c r="AW189" s="90">
        <f t="shared" si="25"/>
        <v>76.700999999999993</v>
      </c>
      <c r="AX189" s="89">
        <f t="shared" si="26"/>
        <v>20.714879002176616</v>
      </c>
    </row>
    <row r="190" spans="2:50" x14ac:dyDescent="0.25">
      <c r="B190" s="56" t="s">
        <v>757</v>
      </c>
      <c r="C190" t="s">
        <v>938</v>
      </c>
      <c r="D190" t="s">
        <v>80</v>
      </c>
      <c r="E190" t="e" vm="733">
        <v>#VALUE!</v>
      </c>
      <c r="F190" s="56">
        <f t="shared" si="27"/>
        <v>4</v>
      </c>
      <c r="G190" t="str" cm="1">
        <f t="array" ref="G190">_FV(E190,"Abbreviation")</f>
        <v>UY</v>
      </c>
      <c r="H190" s="27" cm="1" vm="734">
        <f t="array" ref="H190">_FV(E190,"Population")</f>
        <v>3461734</v>
      </c>
      <c r="I190" s="27">
        <f>VLOOKUP(D190,Pop_Land!$B$2:$K$237,2,FALSE)</f>
        <v>3473730</v>
      </c>
      <c r="J190" s="82" cm="1" vm="735">
        <f t="array" ref="J190">IFERROR(_FV(E190,"Gross tertiary education enrollment (%)",TRUE),0.25)</f>
        <v>0.63125770000000003</v>
      </c>
      <c r="K190" s="50">
        <f t="shared" si="23"/>
        <v>2192818.8102210001</v>
      </c>
      <c r="L190" s="48">
        <f>VLOOKUP(D190,Pop_Land!$B$2:$K$237,7,FALSE)</f>
        <v>67575.289575289586</v>
      </c>
      <c r="M190" s="30" cm="1" vm="736">
        <f t="array" ref="M190">_FV(E190,"GDP")</f>
        <v>56045912952.342003</v>
      </c>
      <c r="N190" s="30">
        <f>IFERROR(VLOOKUP(D190,WorldBankGDP!$A$5:$G$271,7,FALSE),0)</f>
        <v>59319547636.087601</v>
      </c>
      <c r="O190" s="28">
        <f>IFERROR(VLOOKUP(D190,WorldBankGDP!$J$5:$O$200,6,FALSE),0)</f>
        <v>59368000000</v>
      </c>
      <c r="P190" s="28">
        <f t="shared" si="28"/>
        <v>36073951871.774925</v>
      </c>
      <c r="Q190" s="44">
        <f>IFERROR(VLOOKUP(D190,'coal-proved-reserves'!$A$1:$D$88,4,FALSE),0)</f>
        <v>0</v>
      </c>
      <c r="R190" s="44">
        <f>IFERROR(VLOOKUP(D190,Oil!$B$3:$D$51,3,FALSE),0)</f>
        <v>0</v>
      </c>
      <c r="S190" s="50">
        <f>IFERROR(VLOOKUP(D190,Uranium!$B$2:$C$18,2,FALSE),0)</f>
        <v>0</v>
      </c>
      <c r="T190" s="57">
        <f>IFERROR(VLOOKUP(D190,'Nat Gas'!$C$2:$F$101,3,FALSE),0)</f>
        <v>0</v>
      </c>
      <c r="U190" s="27">
        <f>IFERROR(VLOOKUP(D190,Gold!$B$3:$J$126,6,FALSE),0)</f>
        <v>0.1</v>
      </c>
      <c r="V190" s="44">
        <f>IFERROR(VLOOKUP(D190,AgriLand!$D$2:$F$195,3,FALSE),0)</f>
        <v>34634043.161056429</v>
      </c>
      <c r="W190" s="48">
        <f t="shared" si="29"/>
        <v>8614142.1671289057</v>
      </c>
      <c r="X190" s="56">
        <f>IFERROR(VLOOKUP(D190,'Rare Earth'!$C$21:$D$29,2,FALSE),0)</f>
        <v>0</v>
      </c>
      <c r="Y190" s="56">
        <f>IFERROR(VLOOKUP(D190,'Rare Earth'!$H$21:$I$33,2,FALSE),0)</f>
        <v>0</v>
      </c>
      <c r="Z190" s="56">
        <f>IFERROR(VLOOKUP(D190,'Rare Earth'!$C$34:$E$47,3,FALSE),0)</f>
        <v>0</v>
      </c>
      <c r="AA190" s="56">
        <f>IFERROR(VLOOKUP(D190,'Rare Earth'!$C$3:$D$15,2,FALSE),0)</f>
        <v>0</v>
      </c>
      <c r="AB190" s="56">
        <f>IFERROR(VLOOKUP(D190,'Iron Ore'!$H$2:$L$17,4,FALSE),0)</f>
        <v>0</v>
      </c>
      <c r="AC190" s="56">
        <f>IFERROR(VLOOKUP(D190,Silver!$B$1:$C$12,2,FALSE),0)</f>
        <v>0</v>
      </c>
      <c r="AD190" s="56">
        <f>IFERROR(VLOOKUP(D190,'Rare Earth'!$C$50:$E$63,3,FALSE),0)</f>
        <v>0</v>
      </c>
      <c r="AE190" s="56">
        <f>IFERROR(VLOOKUP(D190,'Rare Earth'!$H$3:$J$15,3,FALSE),0)</f>
        <v>0</v>
      </c>
      <c r="AF190" s="30">
        <f>K190*LookUps!$G$18</f>
        <v>27410235127.762501</v>
      </c>
      <c r="AG190" s="28">
        <f>V190*LookUps!$G$8</f>
        <v>86585107902.641068</v>
      </c>
      <c r="AH190" s="28">
        <f>W190*LookUps!$G$9</f>
        <v>116290919256.24022</v>
      </c>
      <c r="AI190" s="28">
        <f>Q190*LookUps!$G$3</f>
        <v>0</v>
      </c>
      <c r="AJ190" s="28">
        <f>R190*LookUps!$G$4</f>
        <v>0</v>
      </c>
      <c r="AK190" s="28">
        <f>S190*LookUps!$G$5*(32150.7/16)</f>
        <v>0</v>
      </c>
      <c r="AL190" s="60">
        <f>T190*1000000*LookUps!$G$6</f>
        <v>0</v>
      </c>
      <c r="AM190" s="60">
        <f>U190*LookUps!$J$7</f>
        <v>307039185</v>
      </c>
      <c r="AN190" s="83">
        <f>X190*LookUps!$G$10</f>
        <v>0</v>
      </c>
      <c r="AO190" s="52">
        <f>Y190*LookUps!$G$11</f>
        <v>0</v>
      </c>
      <c r="AP190" s="30">
        <f>Z190*LookUps!$G$12*2009</f>
        <v>0</v>
      </c>
      <c r="AQ190" s="30">
        <f>AA190*LookUps!$G$13</f>
        <v>0</v>
      </c>
      <c r="AR190" s="30">
        <f>AB190*LookUps!$G$14</f>
        <v>0</v>
      </c>
      <c r="AS190" s="30">
        <f>AC190*LookUps!$G$15*32150.7</f>
        <v>0</v>
      </c>
      <c r="AT190" s="30">
        <f>AD190*LookUps!$G$16*1000</f>
        <v>0</v>
      </c>
      <c r="AU190" s="30">
        <f>AE190*LookUps!$G$17</f>
        <v>0</v>
      </c>
      <c r="AV190" s="89">
        <f t="shared" si="24"/>
        <v>0.23059330147164381</v>
      </c>
      <c r="AW190" s="90">
        <f t="shared" si="25"/>
        <v>3.6073951871774923E-2</v>
      </c>
      <c r="AX190" s="89">
        <f t="shared" si="26"/>
        <v>0.19451934959986888</v>
      </c>
    </row>
    <row r="191" spans="2:50" x14ac:dyDescent="0.25">
      <c r="B191" s="56" t="s">
        <v>754</v>
      </c>
      <c r="C191" t="s">
        <v>671</v>
      </c>
      <c r="D191" t="s">
        <v>86</v>
      </c>
      <c r="E191" t="e" vm="737">
        <v>#VALUE!</v>
      </c>
      <c r="F191" s="56">
        <f t="shared" si="27"/>
        <v>0</v>
      </c>
      <c r="G191" t="str" cm="1">
        <f t="array" ref="G191">_FV(E191,"Abbreviation")</f>
        <v>UZ</v>
      </c>
      <c r="H191" s="27" cm="1" vm="738">
        <f t="array" ref="H191">_FV(E191,"Population")</f>
        <v>33580650</v>
      </c>
      <c r="I191" s="27">
        <f>VLOOKUP(D191,Pop_Land!$B$2:$K$237,2,FALSE)</f>
        <v>33469203</v>
      </c>
      <c r="J191" s="82" cm="1" vm="739">
        <f t="array" ref="J191">IFERROR(_FV(E191,"Gross tertiary education enrollment (%)",TRUE),0.25)</f>
        <v>0.10076349999999999</v>
      </c>
      <c r="K191" s="50">
        <f t="shared" si="23"/>
        <v>3372474.0364904995</v>
      </c>
      <c r="L191" s="48">
        <f>VLOOKUP(D191,Pop_Land!$B$2:$K$237,7,FALSE)</f>
        <v>164247.10424710426</v>
      </c>
      <c r="M191" s="30" cm="1" vm="740">
        <f t="array" ref="M191">_FV(E191,"GDP")</f>
        <v>57921286440.349503</v>
      </c>
      <c r="N191" s="30">
        <f>IFERROR(VLOOKUP(D191,WorldBankGDP!$A$5:$G$271,7,FALSE),0)</f>
        <v>69238903106.173798</v>
      </c>
      <c r="O191" s="28">
        <f>IFERROR(VLOOKUP(D191,WorldBankGDP!$J$5:$O$200,6,FALSE),0)</f>
        <v>69202000000</v>
      </c>
      <c r="P191" s="28">
        <f t="shared" si="28"/>
        <v>14352894779.918608</v>
      </c>
      <c r="Q191" s="44">
        <f>IFERROR(VLOOKUP(D191,'coal-proved-reserves'!$A$1:$D$88,4,FALSE),0)</f>
        <v>1375000000</v>
      </c>
      <c r="R191" s="44">
        <f>IFERROR(VLOOKUP(D191,Oil!$B$3:$D$51,3,FALSE),0)</f>
        <v>579101868.33465064</v>
      </c>
      <c r="S191" s="50">
        <f>IFERROR(VLOOKUP(D191,Uranium!$B$2:$C$18,2,FALSE),0)</f>
        <v>132300</v>
      </c>
      <c r="T191" s="57">
        <f>IFERROR(VLOOKUP(D191,'Nat Gas'!$C$2:$F$101,3,FALSE),0)</f>
        <v>65</v>
      </c>
      <c r="U191" s="27">
        <f>IFERROR(VLOOKUP(D191,Gold!$B$3:$J$126,6,FALSE),0)</f>
        <v>363.91</v>
      </c>
      <c r="V191" s="44">
        <f>IFERROR(VLOOKUP(D191,AgriLand!$D$2:$F$195,3,FALSE),0)</f>
        <v>63203873.155527152</v>
      </c>
      <c r="W191" s="48">
        <f t="shared" si="29"/>
        <v>41914273.562619574</v>
      </c>
      <c r="X191" s="56">
        <f>IFERROR(VLOOKUP(D191,'Rare Earth'!$C$21:$D$29,2,FALSE),0)</f>
        <v>0</v>
      </c>
      <c r="Y191" s="56">
        <f>IFERROR(VLOOKUP(D191,'Rare Earth'!$H$21:$I$33,2,FALSE),0)</f>
        <v>0</v>
      </c>
      <c r="Z191" s="56">
        <f>IFERROR(VLOOKUP(D191,'Rare Earth'!$C$34:$E$47,3,FALSE),0)</f>
        <v>0</v>
      </c>
      <c r="AA191" s="56">
        <f>IFERROR(VLOOKUP(D191,'Rare Earth'!$C$3:$D$15,2,FALSE),0)</f>
        <v>0</v>
      </c>
      <c r="AB191" s="56">
        <f>IFERROR(VLOOKUP(D191,'Iron Ore'!$H$2:$L$17,4,FALSE),0)</f>
        <v>0</v>
      </c>
      <c r="AC191" s="56">
        <f>IFERROR(VLOOKUP(D191,Silver!$B$1:$C$12,2,FALSE),0)</f>
        <v>0</v>
      </c>
      <c r="AD191" s="56">
        <f>IFERROR(VLOOKUP(D191,'Rare Earth'!$C$50:$E$63,3,FALSE),0)</f>
        <v>0</v>
      </c>
      <c r="AE191" s="56">
        <f>IFERROR(VLOOKUP(D191,'Rare Earth'!$H$3:$J$15,3,FALSE),0)</f>
        <v>0</v>
      </c>
      <c r="AF191" s="30">
        <f>K191*LookUps!$G$18</f>
        <v>42155925456.131241</v>
      </c>
      <c r="AG191" s="28">
        <f>V191*LookUps!$G$8</f>
        <v>158009682888.81787</v>
      </c>
      <c r="AH191" s="28">
        <f>W191*LookUps!$G$9</f>
        <v>565842693095.36426</v>
      </c>
      <c r="AI191" s="28">
        <f>Q191*LookUps!$G$3</f>
        <v>206250000000</v>
      </c>
      <c r="AJ191" s="28">
        <f>R191*LookUps!$G$4</f>
        <v>57910186833.465065</v>
      </c>
      <c r="AK191" s="28">
        <f>S191*LookUps!$G$5*(32150.7/16)</f>
        <v>13292305031.25</v>
      </c>
      <c r="AL191" s="60">
        <f>T191*1000000*LookUps!$G$6</f>
        <v>780000000000</v>
      </c>
      <c r="AM191" s="60">
        <f>U191*LookUps!$J$7</f>
        <v>1117346298133.5</v>
      </c>
      <c r="AN191" s="83">
        <f>X191*LookUps!$G$10</f>
        <v>0</v>
      </c>
      <c r="AO191" s="52">
        <f>Y191*LookUps!$G$11</f>
        <v>0</v>
      </c>
      <c r="AP191" s="30">
        <f>Z191*LookUps!$G$12*2009</f>
        <v>0</v>
      </c>
      <c r="AQ191" s="30">
        <f>AA191*LookUps!$G$13</f>
        <v>0</v>
      </c>
      <c r="AR191" s="30">
        <f>AB191*LookUps!$G$14</f>
        <v>0</v>
      </c>
      <c r="AS191" s="30">
        <f>AC191*LookUps!$G$15*32150.7</f>
        <v>0</v>
      </c>
      <c r="AT191" s="30">
        <f>AD191*LookUps!$G$16*1000</f>
        <v>0</v>
      </c>
      <c r="AU191" s="30">
        <f>AE191*LookUps!$G$17</f>
        <v>0</v>
      </c>
      <c r="AV191" s="89">
        <f t="shared" si="24"/>
        <v>2.9408070914385283</v>
      </c>
      <c r="AW191" s="90">
        <f t="shared" si="25"/>
        <v>1.4352894779918607E-2</v>
      </c>
      <c r="AX191" s="89">
        <f t="shared" si="26"/>
        <v>2.9264541966586095</v>
      </c>
    </row>
    <row r="192" spans="2:50" x14ac:dyDescent="0.25">
      <c r="B192" s="56" t="s">
        <v>675</v>
      </c>
      <c r="C192" t="s">
        <v>675</v>
      </c>
      <c r="D192" t="s">
        <v>181</v>
      </c>
      <c r="E192" t="e" vm="741">
        <v>#VALUE!</v>
      </c>
      <c r="F192" s="56">
        <f t="shared" si="27"/>
        <v>5</v>
      </c>
      <c r="G192" t="str" cm="1">
        <f t="array" ref="G192">_FV(E192,"Abbreviation")</f>
        <v>VU</v>
      </c>
      <c r="H192" s="27" cm="1" vm="742">
        <f t="array" ref="H192">_FV(E192,"Population")</f>
        <v>299882</v>
      </c>
      <c r="I192" s="27">
        <f>VLOOKUP(D192,Pop_Land!$B$2:$K$237,2,FALSE)</f>
        <v>307145</v>
      </c>
      <c r="J192" s="82" cm="1" vm="743">
        <f t="array" ref="J192">IFERROR(_FV(E192,"Gross tertiary education enrollment (%)",TRUE),0.25)</f>
        <v>4.7429800000000001E-2</v>
      </c>
      <c r="K192" s="50">
        <f t="shared" si="23"/>
        <v>14567.825921</v>
      </c>
      <c r="L192" s="48">
        <f>VLOOKUP(D192,Pop_Land!$B$2:$K$237,7,FALSE)</f>
        <v>4706.5637065637065</v>
      </c>
      <c r="M192" s="30" cm="1" vm="744">
        <f t="array" ref="M192">_FV(E192,"GDP")</f>
        <v>917058850.81656301</v>
      </c>
      <c r="N192" s="30">
        <f>IFERROR(VLOOKUP(D192,WorldBankGDP!$A$5:$G$271,7,FALSE),0)</f>
        <v>983469256.84962904</v>
      </c>
      <c r="O192" s="28">
        <f>IFERROR(VLOOKUP(D192,WorldBankGDP!$J$5:$O$200,6,FALSE),0)</f>
        <v>950000000</v>
      </c>
      <c r="P192" s="28">
        <f t="shared" si="28"/>
        <v>0</v>
      </c>
      <c r="Q192" s="44">
        <f>IFERROR(VLOOKUP(D192,'coal-proved-reserves'!$A$1:$D$88,4,FALSE),0)</f>
        <v>0</v>
      </c>
      <c r="R192" s="44">
        <f>IFERROR(VLOOKUP(D192,Oil!$B$3:$D$51,3,FALSE),0)</f>
        <v>0</v>
      </c>
      <c r="S192" s="50">
        <f>IFERROR(VLOOKUP(D192,Uranium!$B$2:$C$18,2,FALSE),0)</f>
        <v>0</v>
      </c>
      <c r="T192" s="57">
        <f>IFERROR(VLOOKUP(D192,'Nat Gas'!$C$2:$F$101,3,FALSE),0)</f>
        <v>0</v>
      </c>
      <c r="U192" s="27">
        <f>IFERROR(VLOOKUP(D192,Gold!$B$3:$J$126,6,FALSE),0)</f>
        <v>0</v>
      </c>
      <c r="V192" s="44">
        <f>IFERROR(VLOOKUP(D192,AgriLand!$D$2:$F$195,3,FALSE),0)</f>
        <v>462087.06334359915</v>
      </c>
      <c r="W192" s="48">
        <f t="shared" si="29"/>
        <v>2550113.7088571731</v>
      </c>
      <c r="X192" s="56">
        <f>IFERROR(VLOOKUP(D192,'Rare Earth'!$C$21:$D$29,2,FALSE),0)</f>
        <v>0</v>
      </c>
      <c r="Y192" s="56">
        <f>IFERROR(VLOOKUP(D192,'Rare Earth'!$H$21:$I$33,2,FALSE),0)</f>
        <v>0</v>
      </c>
      <c r="Z192" s="56">
        <f>IFERROR(VLOOKUP(D192,'Rare Earth'!$C$34:$E$47,3,FALSE),0)</f>
        <v>0</v>
      </c>
      <c r="AA192" s="56">
        <f>IFERROR(VLOOKUP(D192,'Rare Earth'!$C$3:$D$15,2,FALSE),0)</f>
        <v>0</v>
      </c>
      <c r="AB192" s="56">
        <f>IFERROR(VLOOKUP(D192,'Iron Ore'!$H$2:$L$17,4,FALSE),0)</f>
        <v>0</v>
      </c>
      <c r="AC192" s="56">
        <f>IFERROR(VLOOKUP(D192,Silver!$B$1:$C$12,2,FALSE),0)</f>
        <v>0</v>
      </c>
      <c r="AD192" s="56">
        <f>IFERROR(VLOOKUP(D192,'Rare Earth'!$C$50:$E$63,3,FALSE),0)</f>
        <v>0</v>
      </c>
      <c r="AE192" s="56">
        <f>IFERROR(VLOOKUP(D192,'Rare Earth'!$H$3:$J$15,3,FALSE),0)</f>
        <v>0</v>
      </c>
      <c r="AF192" s="30">
        <f>K192*LookUps!$G$18</f>
        <v>182097824.01249999</v>
      </c>
      <c r="AG192" s="28">
        <f>V192*LookUps!$G$8</f>
        <v>1155217658.3589978</v>
      </c>
      <c r="AH192" s="28">
        <f>W192*LookUps!$G$9</f>
        <v>34426535069.571838</v>
      </c>
      <c r="AI192" s="28">
        <f>Q192*LookUps!$G$3</f>
        <v>0</v>
      </c>
      <c r="AJ192" s="28">
        <f>R192*LookUps!$G$4</f>
        <v>0</v>
      </c>
      <c r="AK192" s="28">
        <f>S192*LookUps!$G$5*(32150.7/16)</f>
        <v>0</v>
      </c>
      <c r="AL192" s="60">
        <f>T192*1000000*LookUps!$G$6</f>
        <v>0</v>
      </c>
      <c r="AM192" s="60">
        <f>U192*LookUps!$J$7</f>
        <v>0</v>
      </c>
      <c r="AN192" s="83">
        <f>X192*LookUps!$G$10</f>
        <v>0</v>
      </c>
      <c r="AO192" s="52">
        <f>Y192*LookUps!$G$11</f>
        <v>0</v>
      </c>
      <c r="AP192" s="30">
        <f>Z192*LookUps!$G$12*2009</f>
        <v>0</v>
      </c>
      <c r="AQ192" s="30">
        <f>AA192*LookUps!$G$13</f>
        <v>0</v>
      </c>
      <c r="AR192" s="30">
        <f>AB192*LookUps!$G$14</f>
        <v>0</v>
      </c>
      <c r="AS192" s="30">
        <f>AC192*LookUps!$G$15*32150.7</f>
        <v>0</v>
      </c>
      <c r="AT192" s="30">
        <f>AD192*LookUps!$G$16*1000</f>
        <v>0</v>
      </c>
      <c r="AU192" s="30">
        <f>AE192*LookUps!$G$17</f>
        <v>0</v>
      </c>
      <c r="AV192" s="89">
        <f t="shared" si="24"/>
        <v>3.5763850551943338E-2</v>
      </c>
      <c r="AW192" s="90">
        <f t="shared" si="25"/>
        <v>0</v>
      </c>
      <c r="AX192" s="89">
        <f t="shared" si="26"/>
        <v>3.5763850551943338E-2</v>
      </c>
    </row>
    <row r="193" spans="2:50" x14ac:dyDescent="0.25">
      <c r="B193" s="56" t="s">
        <v>754</v>
      </c>
      <c r="C193" t="s">
        <v>938</v>
      </c>
      <c r="D193" t="s">
        <v>229</v>
      </c>
      <c r="E193" t="e" vm="745">
        <v>#VALUE!</v>
      </c>
      <c r="F193" s="56">
        <f t="shared" si="27"/>
        <v>0</v>
      </c>
      <c r="G193" t="s">
        <v>940</v>
      </c>
      <c r="H193" s="27" cm="1" vm="746">
        <f t="array" ref="H193">_FV(E193,"Population")</f>
        <v>28515829</v>
      </c>
      <c r="I193" s="27">
        <f>VLOOKUP(D193,Pop_Land!$B$2:$K$237,2,FALSE)</f>
        <v>28435940</v>
      </c>
      <c r="J193" s="82" cm="1" vm="747">
        <f t="array" ref="J193">IFERROR(_FV(E193,"Gross tertiary education enrollment (%)",TRUE),0.25)</f>
        <v>0.79300560000000009</v>
      </c>
      <c r="K193" s="50">
        <f t="shared" si="23"/>
        <v>22549859.661264002</v>
      </c>
      <c r="L193" s="48">
        <f>VLOOKUP(D193,Pop_Land!$B$2:$K$237,7,FALSE)</f>
        <v>340559.84555984556</v>
      </c>
      <c r="M193" s="30" cm="1" vm="748">
        <f t="array" ref="M193">_FV(E193,"GDP")</f>
        <v>482359318767.703</v>
      </c>
      <c r="N193" s="30">
        <f>IFERROR(VLOOKUP(D193,WorldBankGDP!$A$5:$G$271,7,FALSE),0)</f>
        <v>0</v>
      </c>
      <c r="O193" s="28">
        <f>IFERROR(VLOOKUP(D193,WorldBankGDP!$J$5:$O$200,6,FALSE),0)</f>
        <v>46501000000</v>
      </c>
      <c r="P193" s="28">
        <f t="shared" si="28"/>
        <v>116489775482.40028</v>
      </c>
      <c r="Q193" s="44">
        <f>IFERROR(VLOOKUP(D193,'coal-proved-reserves'!$A$1:$D$88,4,FALSE),0)</f>
        <v>731000000</v>
      </c>
      <c r="R193" s="44">
        <f>IFERROR(VLOOKUP(D193,Oil!$B$3:$D$51,3,FALSE),0)</f>
        <v>296186003458.64819</v>
      </c>
      <c r="S193" s="50">
        <f>IFERROR(VLOOKUP(D193,Uranium!$B$2:$C$18,2,FALSE),0)</f>
        <v>0</v>
      </c>
      <c r="T193" s="57">
        <f>IFERROR(VLOOKUP(D193,'Nat Gas'!$C$2:$F$101,3,FALSE),0)</f>
        <v>197.08699999999999</v>
      </c>
      <c r="U193" s="27">
        <f>IFERROR(VLOOKUP(D193,Gold!$B$3:$J$126,6,FALSE),0)</f>
        <v>161.22</v>
      </c>
      <c r="V193" s="44">
        <f>IFERROR(VLOOKUP(D193,AgriLand!$D$2:$F$195,3,FALSE),0)</f>
        <v>53127657.015440546</v>
      </c>
      <c r="W193" s="48">
        <f t="shared" si="29"/>
        <v>164830644.14286062</v>
      </c>
      <c r="X193" s="56">
        <f>IFERROR(VLOOKUP(D193,'Rare Earth'!$C$21:$D$29,2,FALSE),0)</f>
        <v>0</v>
      </c>
      <c r="Y193" s="56">
        <f>IFERROR(VLOOKUP(D193,'Rare Earth'!$H$21:$I$33,2,FALSE),0)</f>
        <v>0</v>
      </c>
      <c r="Z193" s="56">
        <f>IFERROR(VLOOKUP(D193,'Rare Earth'!$C$34:$E$47,3,FALSE),0)</f>
        <v>0</v>
      </c>
      <c r="AA193" s="56">
        <f>IFERROR(VLOOKUP(D193,'Rare Earth'!$C$3:$D$15,2,FALSE),0)</f>
        <v>0</v>
      </c>
      <c r="AB193" s="56">
        <f>IFERROR(VLOOKUP(D193,'Iron Ore'!$H$2:$L$17,4,FALSE),0)</f>
        <v>0</v>
      </c>
      <c r="AC193" s="56">
        <f>IFERROR(VLOOKUP(D193,Silver!$B$1:$C$12,2,FALSE),0)</f>
        <v>0</v>
      </c>
      <c r="AD193" s="56">
        <f>IFERROR(VLOOKUP(D193,'Rare Earth'!$C$50:$E$63,3,FALSE),0)</f>
        <v>0</v>
      </c>
      <c r="AE193" s="56">
        <f>IFERROR(VLOOKUP(D193,'Rare Earth'!$H$3:$J$15,3,FALSE),0)</f>
        <v>0</v>
      </c>
      <c r="AF193" s="30">
        <f>K193*LookUps!$G$18</f>
        <v>281873245765.80005</v>
      </c>
      <c r="AG193" s="28">
        <f>V193*LookUps!$G$8</f>
        <v>132819142538.60136</v>
      </c>
      <c r="AH193" s="28">
        <f>W193*LookUps!$G$9</f>
        <v>2225213695928.6182</v>
      </c>
      <c r="AI193" s="28">
        <f>Q193*LookUps!$G$3</f>
        <v>109650000000</v>
      </c>
      <c r="AJ193" s="28">
        <f>R193*LookUps!$G$4</f>
        <v>29618600345864.82</v>
      </c>
      <c r="AK193" s="28">
        <f>S193*LookUps!$G$5*(32150.7/16)</f>
        <v>0</v>
      </c>
      <c r="AL193" s="60">
        <f>T193*1000000*LookUps!$G$6</f>
        <v>2365044000000</v>
      </c>
      <c r="AM193" s="60">
        <f>U193*LookUps!$J$7</f>
        <v>495008574057</v>
      </c>
      <c r="AN193" s="83">
        <f>X193*LookUps!$G$10</f>
        <v>0</v>
      </c>
      <c r="AO193" s="52">
        <f>Y193*LookUps!$G$11</f>
        <v>0</v>
      </c>
      <c r="AP193" s="30">
        <f>Z193*LookUps!$G$12*2009</f>
        <v>0</v>
      </c>
      <c r="AQ193" s="30">
        <f>AA193*LookUps!$G$13</f>
        <v>0</v>
      </c>
      <c r="AR193" s="30">
        <f>AB193*LookUps!$G$14</f>
        <v>0</v>
      </c>
      <c r="AS193" s="30">
        <f>AC193*LookUps!$G$15*32150.7</f>
        <v>0</v>
      </c>
      <c r="AT193" s="30">
        <f>AD193*LookUps!$G$16*1000</f>
        <v>0</v>
      </c>
      <c r="AU193" s="30">
        <f>AE193*LookUps!$G$17</f>
        <v>0</v>
      </c>
      <c r="AV193" s="89">
        <f t="shared" si="24"/>
        <v>35.228209004154841</v>
      </c>
      <c r="AW193" s="90">
        <f t="shared" si="25"/>
        <v>0.11648977548240029</v>
      </c>
      <c r="AX193" s="89">
        <f t="shared" si="26"/>
        <v>35.111719228672442</v>
      </c>
    </row>
    <row r="194" spans="2:50" x14ac:dyDescent="0.25">
      <c r="B194" t="s">
        <v>754</v>
      </c>
      <c r="C194" t="s">
        <v>671</v>
      </c>
      <c r="D194" t="s">
        <v>49</v>
      </c>
      <c r="E194" t="e" vm="749">
        <v>#VALUE!</v>
      </c>
      <c r="F194" s="56">
        <f t="shared" si="27"/>
        <v>0</v>
      </c>
      <c r="G194" t="str" cm="1">
        <f t="array" ref="G194">_FV(E194,"Abbreviation")</f>
        <v>VN</v>
      </c>
      <c r="H194" s="27" cm="1" vm="750">
        <f t="array" ref="H194">_FV(E194,"Population")</f>
        <v>96462106</v>
      </c>
      <c r="I194" s="57">
        <f>VLOOKUP(D194,Pop_Land!$B$2:$K$237,2,FALSE)</f>
        <v>99378136</v>
      </c>
      <c r="J194" s="82" cm="1" vm="751">
        <f t="array" ref="J194">IFERROR(_FV(E194,"Gross tertiary education enrollment (%)",TRUE),0.25)</f>
        <v>0.28544969999999997</v>
      </c>
      <c r="K194" s="50">
        <f t="shared" si="23"/>
        <v>28367459.107759196</v>
      </c>
      <c r="L194" s="48">
        <f>VLOOKUP(D194,Pop_Land!$B$2:$K$237,7,FALSE)</f>
        <v>119718.14671814673</v>
      </c>
      <c r="M194" s="30" cm="1" vm="752">
        <f t="array" ref="M194">_FV(E194,"GDP")</f>
        <v>261921244843.172</v>
      </c>
      <c r="N194" s="30">
        <f>IFERROR(VLOOKUP(D194,WorldBankGDP!$A$5:$G$271,7,FALSE),0)</f>
        <v>362637524070.96899</v>
      </c>
      <c r="O194" s="28">
        <f>IFERROR(VLOOKUP(D194,WorldBankGDP!$J$5:$O$200,6,FALSE),0)</f>
        <v>366201000000</v>
      </c>
      <c r="P194" s="28">
        <f t="shared" si="28"/>
        <v>158134951574.06512</v>
      </c>
      <c r="Q194" s="44">
        <f>IFERROR(VLOOKUP(D194,'coal-proved-reserves'!$A$1:$D$88,4,FALSE),0)</f>
        <v>3360000000</v>
      </c>
      <c r="R194" s="44">
        <f>IFERROR(VLOOKUP(D194,Oil!$B$3:$D$51,3,FALSE),0)</f>
        <v>4289643692.9755158</v>
      </c>
      <c r="S194" s="50">
        <f>IFERROR(VLOOKUP(D194,Uranium!$B$2:$C$18,2,FALSE),0)</f>
        <v>0</v>
      </c>
      <c r="T194" s="57">
        <f>IFERROR(VLOOKUP(D194,'Nat Gas'!$C$2:$F$101,3,FALSE),0)</f>
        <v>24.7</v>
      </c>
      <c r="U194" s="57">
        <f>IFERROR(VLOOKUP(D194,Gold!$B$3:$J$126,6,FALSE),0)</f>
        <v>0</v>
      </c>
      <c r="V194" s="44">
        <f>IFERROR(VLOOKUP(D194,AgriLand!$D$2:$F$195,3,FALSE),0)</f>
        <v>30069759.659976415</v>
      </c>
      <c r="W194" s="48">
        <f t="shared" si="29"/>
        <v>46549854.239637494</v>
      </c>
      <c r="X194" s="56">
        <f>IFERROR(VLOOKUP(D194,'Rare Earth'!$C$21:$D$29,2,FALSE),0)</f>
        <v>0</v>
      </c>
      <c r="Y194" s="56">
        <f>IFERROR(VLOOKUP(D194,'Rare Earth'!$H$21:$I$33,2,FALSE),0)</f>
        <v>0</v>
      </c>
      <c r="Z194" s="56">
        <f>IFERROR(VLOOKUP(D194,'Rare Earth'!$C$34:$E$47,3,FALSE),0)</f>
        <v>0</v>
      </c>
      <c r="AA194" s="56">
        <f>IFERROR(VLOOKUP(D194,'Rare Earth'!$C$3:$D$15,2,FALSE),0)</f>
        <v>0</v>
      </c>
      <c r="AB194" s="56">
        <f>IFERROR(VLOOKUP(D194,'Iron Ore'!$H$2:$L$17,4,FALSE),0)</f>
        <v>0</v>
      </c>
      <c r="AC194" s="56">
        <f>IFERROR(VLOOKUP(D194,Silver!$B$1:$C$12,2,FALSE),0)</f>
        <v>0</v>
      </c>
      <c r="AD194" s="56">
        <f>IFERROR(VLOOKUP(D194,'Rare Earth'!$C$50:$E$63,3,FALSE),0)</f>
        <v>1600000</v>
      </c>
      <c r="AE194" s="56">
        <f>IFERROR(VLOOKUP(D194,'Rare Earth'!$H$3:$J$15,3,FALSE),0)</f>
        <v>0</v>
      </c>
      <c r="AF194" s="30">
        <f>K194*LookUps!$G$18</f>
        <v>354593238846.98993</v>
      </c>
      <c r="AG194" s="28">
        <f>V194*LookUps!$G$8</f>
        <v>75174399149.94104</v>
      </c>
      <c r="AH194" s="28">
        <f>W194*LookUps!$G$9</f>
        <v>628423032235.1062</v>
      </c>
      <c r="AI194" s="28">
        <f>Q194*LookUps!$G$3</f>
        <v>504000000000</v>
      </c>
      <c r="AJ194" s="28">
        <f>R194*LookUps!$G$4</f>
        <v>428964369297.55157</v>
      </c>
      <c r="AK194" s="28">
        <f>S194*LookUps!$G$5*(32150.7/16)</f>
        <v>0</v>
      </c>
      <c r="AL194" s="60">
        <f>T194*1000000*LookUps!$G$6</f>
        <v>296400000000</v>
      </c>
      <c r="AM194" s="60">
        <f>U194*LookUps!$J$7</f>
        <v>0</v>
      </c>
      <c r="AN194" s="83">
        <f>X194*LookUps!$G$10</f>
        <v>0</v>
      </c>
      <c r="AO194" s="52">
        <f>Y194*LookUps!$G$11</f>
        <v>0</v>
      </c>
      <c r="AP194" s="30">
        <f>Z194*LookUps!$G$12*2009</f>
        <v>0</v>
      </c>
      <c r="AQ194" s="30">
        <f>AA194*LookUps!$G$13</f>
        <v>0</v>
      </c>
      <c r="AR194" s="30">
        <f>AB194*LookUps!$G$14</f>
        <v>0</v>
      </c>
      <c r="AS194" s="30">
        <f>AC194*LookUps!$G$15*32150.7</f>
        <v>0</v>
      </c>
      <c r="AT194" s="30">
        <f>AD194*LookUps!$G$16*1000</f>
        <v>24000000000</v>
      </c>
      <c r="AU194" s="30">
        <f>AE194*LookUps!$G$17</f>
        <v>0</v>
      </c>
      <c r="AV194" s="89">
        <f t="shared" si="24"/>
        <v>2.3115550395295887</v>
      </c>
      <c r="AW194" s="90">
        <f t="shared" si="25"/>
        <v>0.15813495157406512</v>
      </c>
      <c r="AX194" s="89">
        <f t="shared" si="26"/>
        <v>2.1534200879555234</v>
      </c>
    </row>
    <row r="195" spans="2:50" x14ac:dyDescent="0.25">
      <c r="B195" t="s">
        <v>670</v>
      </c>
      <c r="C195" t="s">
        <v>670</v>
      </c>
      <c r="D195" t="s">
        <v>100</v>
      </c>
      <c r="E195" t="e" vm="753">
        <v>#VALUE!</v>
      </c>
      <c r="F195" s="56">
        <f t="shared" si="27"/>
        <v>3</v>
      </c>
      <c r="G195" t="str" cm="1">
        <f t="array" ref="G195">_FV(E195,"Abbreviation")</f>
        <v>YE</v>
      </c>
      <c r="H195" s="57" cm="1" vm="754">
        <f t="array" ref="H195">_FV(E195,"Population")</f>
        <v>29161922</v>
      </c>
      <c r="I195" s="57">
        <f>VLOOKUP(D195,Pop_Land!$B$2:$K$237,2,FALSE)</f>
        <v>29825964</v>
      </c>
      <c r="J195" s="82" cm="1" vm="755">
        <f t="array" ref="J195">IFERROR(_FV(E195,"Gross tertiary education enrollment (%)",TRUE),0.25)</f>
        <v>0.1015192</v>
      </c>
      <c r="K195" s="50">
        <f t="shared" si="23"/>
        <v>3027908.0045088003</v>
      </c>
      <c r="L195" s="48">
        <f>VLOOKUP(D195,Pop_Land!$B$2:$K$237,7,FALSE)</f>
        <v>203849.42084942086</v>
      </c>
      <c r="M195" s="30" cm="1" vm="756">
        <f t="array" ref="M195">_FV(E195,"GDP")</f>
        <v>26914402223.782799</v>
      </c>
      <c r="N195" s="30">
        <f>IFERROR(VLOOKUP(D195,WorldBankGDP!$A$5:$G$271,7,FALSE),0)</f>
        <v>21061691629.5369</v>
      </c>
      <c r="O195" s="28">
        <f>IFERROR(VLOOKUP(D195,WorldBankGDP!$J$5:$O$200,6,FALSE),0)</f>
        <v>22018000000</v>
      </c>
      <c r="P195" s="28">
        <f t="shared" si="28"/>
        <v>17860397315.702267</v>
      </c>
      <c r="Q195" s="44">
        <f>IFERROR(VLOOKUP(D195,'coal-proved-reserves'!$A$1:$D$88,4,FALSE),0)</f>
        <v>0</v>
      </c>
      <c r="R195" s="44">
        <f>IFERROR(VLOOKUP(D195,Oil!$B$3:$D$51,3,FALSE),0)</f>
        <v>2924757000</v>
      </c>
      <c r="S195" s="50">
        <f>IFERROR(VLOOKUP(D195,Uranium!$B$2:$C$18,2,FALSE),0)</f>
        <v>0</v>
      </c>
      <c r="T195" s="57">
        <f>IFERROR(VLOOKUP(D195,'Nat Gas'!$C$2:$F$101,3,FALSE),0)</f>
        <v>16.899999999999999</v>
      </c>
      <c r="U195" s="57">
        <f>IFERROR(VLOOKUP(D195,Gold!$B$3:$J$126,6,FALSE),0)</f>
        <v>1.56</v>
      </c>
      <c r="V195" s="44">
        <f>IFERROR(VLOOKUP(D195,AgriLand!$D$2:$F$195,3,FALSE),0)</f>
        <v>57792265.301396236</v>
      </c>
      <c r="W195" s="48">
        <f t="shared" si="29"/>
        <v>72671364.042233109</v>
      </c>
      <c r="X195" s="56">
        <f>IFERROR(VLOOKUP(D195,'Rare Earth'!$C$21:$D$29,2,FALSE),0)</f>
        <v>0</v>
      </c>
      <c r="Y195" s="56">
        <f>IFERROR(VLOOKUP(D195,'Rare Earth'!$H$21:$I$33,2,FALSE),0)</f>
        <v>0</v>
      </c>
      <c r="Z195" s="56">
        <f>IFERROR(VLOOKUP(D195,'Rare Earth'!$C$34:$E$47,3,FALSE),0)</f>
        <v>0</v>
      </c>
      <c r="AA195" s="56">
        <f>IFERROR(VLOOKUP(D195,'Rare Earth'!$C$3:$D$15,2,FALSE),0)</f>
        <v>0</v>
      </c>
      <c r="AB195" s="56">
        <f>IFERROR(VLOOKUP(D195,'Iron Ore'!$H$2:$L$17,4,FALSE),0)</f>
        <v>0</v>
      </c>
      <c r="AC195" s="56">
        <f>IFERROR(VLOOKUP(D195,Silver!$B$1:$C$12,2,FALSE),0)</f>
        <v>0</v>
      </c>
      <c r="AD195" s="56">
        <f>IFERROR(VLOOKUP(D195,'Rare Earth'!$C$50:$E$63,3,FALSE),0)</f>
        <v>0</v>
      </c>
      <c r="AE195" s="56">
        <f>IFERROR(VLOOKUP(D195,'Rare Earth'!$H$3:$J$15,3,FALSE),0)</f>
        <v>0</v>
      </c>
      <c r="AF195" s="30">
        <f>K195*LookUps!$G$18</f>
        <v>37848850056.360001</v>
      </c>
      <c r="AG195" s="28">
        <f>V195*LookUps!$G$8</f>
        <v>144480663253.4906</v>
      </c>
      <c r="AH195" s="28">
        <f>W195*LookUps!$G$9</f>
        <v>981063414570.14697</v>
      </c>
      <c r="AI195" s="28">
        <f>Q195*LookUps!$G$3</f>
        <v>0</v>
      </c>
      <c r="AJ195" s="28">
        <f>R195*LookUps!$G$4</f>
        <v>292475700000</v>
      </c>
      <c r="AK195" s="28">
        <f>S195*LookUps!$G$5*(32150.7/16)</f>
        <v>0</v>
      </c>
      <c r="AL195" s="60">
        <f>T195*1000000*LookUps!$G$6</f>
        <v>202800000000</v>
      </c>
      <c r="AM195" s="60">
        <f>U195*LookUps!$J$7</f>
        <v>4789811286</v>
      </c>
      <c r="AN195" s="83">
        <f>X195*LookUps!$G$10</f>
        <v>0</v>
      </c>
      <c r="AO195" s="52">
        <f>Y195*LookUps!$G$11</f>
        <v>0</v>
      </c>
      <c r="AP195" s="30">
        <f>Z195*LookUps!$G$12*2009</f>
        <v>0</v>
      </c>
      <c r="AQ195" s="30">
        <f>AA195*LookUps!$G$13</f>
        <v>0</v>
      </c>
      <c r="AR195" s="30">
        <f>AB195*LookUps!$G$14</f>
        <v>0</v>
      </c>
      <c r="AS195" s="30">
        <f>AC195*LookUps!$G$15*32150.7</f>
        <v>0</v>
      </c>
      <c r="AT195" s="30">
        <f>AD195*LookUps!$G$16*1000</f>
        <v>0</v>
      </c>
      <c r="AU195" s="30">
        <f>AE195*LookUps!$G$17</f>
        <v>0</v>
      </c>
      <c r="AV195" s="89">
        <f t="shared" si="24"/>
        <v>1.6634584391659974</v>
      </c>
      <c r="AW195" s="90">
        <f t="shared" si="25"/>
        <v>1.7860397315702266E-2</v>
      </c>
      <c r="AX195" s="89">
        <f t="shared" si="26"/>
        <v>1.6455980418502951</v>
      </c>
    </row>
    <row r="196" spans="2:50" x14ac:dyDescent="0.25">
      <c r="B196" t="s">
        <v>670</v>
      </c>
      <c r="C196" t="s">
        <v>670</v>
      </c>
      <c r="D196" t="s">
        <v>104</v>
      </c>
      <c r="E196" t="e" vm="757">
        <v>#VALUE!</v>
      </c>
      <c r="F196" s="56">
        <f t="shared" si="27"/>
        <v>3</v>
      </c>
      <c r="G196" t="str" cm="1">
        <f t="array" ref="G196">_FV(E196,"Abbreviation")</f>
        <v>ZM</v>
      </c>
      <c r="H196" s="57" cm="1" vm="758">
        <f t="array" ref="H196">_FV(E196,"Population")</f>
        <v>17861030</v>
      </c>
      <c r="I196" s="57">
        <f>VLOOKUP(D196,Pop_Land!$B$2:$K$237,2,FALSE)</f>
        <v>18383955</v>
      </c>
      <c r="J196" s="82" cm="1" vm="759">
        <f t="array" ref="J196">IFERROR(_FV(E196,"Gross tertiary education enrollment (%)",TRUE),0.25)</f>
        <v>4.1160300000000004E-2</v>
      </c>
      <c r="K196" s="50">
        <f t="shared" si="23"/>
        <v>756689.10298650002</v>
      </c>
      <c r="L196" s="48">
        <f>VLOOKUP(D196,Pop_Land!$B$2:$K$237,7,FALSE)</f>
        <v>287023.16602316604</v>
      </c>
      <c r="M196" s="30" cm="1" vm="760">
        <f t="array" ref="M196">_FV(E196,"GDP")</f>
        <v>23064722446.351299</v>
      </c>
      <c r="N196" s="30">
        <f>IFERROR(VLOOKUP(D196,WorldBankGDP!$A$5:$G$271,7,FALSE),0)</f>
        <v>21203059080.3507</v>
      </c>
      <c r="O196" s="28">
        <f>IFERROR(VLOOKUP(D196,WorldBankGDP!$J$5:$O$200,6,FALSE),0)</f>
        <v>20753000000</v>
      </c>
      <c r="P196" s="28">
        <f t="shared" si="28"/>
        <v>14288595555.514629</v>
      </c>
      <c r="Q196" s="44">
        <f>IFERROR(VLOOKUP(D196,'coal-proved-reserves'!$A$1:$D$88,4,FALSE),0)</f>
        <v>0</v>
      </c>
      <c r="R196" s="44">
        <f>IFERROR(VLOOKUP(D196,Oil!$B$3:$D$51,3,FALSE),0)</f>
        <v>0</v>
      </c>
      <c r="S196" s="50">
        <f>IFERROR(VLOOKUP(D196,Uranium!$B$2:$C$18,2,FALSE),0)</f>
        <v>0</v>
      </c>
      <c r="T196" s="57">
        <f>IFERROR(VLOOKUP(D196,'Nat Gas'!$C$2:$F$101,3,FALSE),0)</f>
        <v>0</v>
      </c>
      <c r="U196" s="57">
        <f>IFERROR(VLOOKUP(D196,Gold!$B$3:$J$126,6,FALSE),0)</f>
        <v>0</v>
      </c>
      <c r="V196" s="44">
        <f>IFERROR(VLOOKUP(D196,AgriLand!$D$2:$F$195,3,FALSE),0)</f>
        <v>58900038.726513527</v>
      </c>
      <c r="W196" s="48">
        <f t="shared" ref="W196:W197" si="30">640*(L196-(V196/640))</f>
        <v>124794787.52831273</v>
      </c>
      <c r="X196" s="56">
        <f>IFERROR(VLOOKUP(D196,'Rare Earth'!$C$21:$D$29,2,FALSE),0)</f>
        <v>0</v>
      </c>
      <c r="Y196" s="56">
        <f>IFERROR(VLOOKUP(D196,'Rare Earth'!$H$21:$I$33,2,FALSE),0)</f>
        <v>0</v>
      </c>
      <c r="Z196" s="56">
        <f>IFERROR(VLOOKUP(D196,'Rare Earth'!$C$34:$E$47,3,FALSE),0)</f>
        <v>21000000</v>
      </c>
      <c r="AA196" s="56">
        <f>IFERROR(VLOOKUP(D196,'Rare Earth'!$C$3:$D$15,2,FALSE),0)</f>
        <v>0</v>
      </c>
      <c r="AB196" s="56">
        <f>IFERROR(VLOOKUP(D196,'Iron Ore'!$H$2:$L$17,4,FALSE),0)</f>
        <v>0</v>
      </c>
      <c r="AC196" s="56">
        <f>IFERROR(VLOOKUP(D196,Silver!$B$1:$C$12,2,FALSE),0)</f>
        <v>0</v>
      </c>
      <c r="AD196" s="56">
        <f>IFERROR(VLOOKUP(D196,'Rare Earth'!$C$50:$E$63,3,FALSE),0)</f>
        <v>0</v>
      </c>
      <c r="AE196" s="56">
        <f>IFERROR(VLOOKUP(D196,'Rare Earth'!$H$3:$J$15,3,FALSE),0)</f>
        <v>0</v>
      </c>
      <c r="AF196" s="30">
        <f>K196*LookUps!$G$18</f>
        <v>9458613787.3312511</v>
      </c>
      <c r="AG196" s="28">
        <f>V196*LookUps!$G$8</f>
        <v>147250096816.28381</v>
      </c>
      <c r="AH196" s="28">
        <f>W196*LookUps!$G$9</f>
        <v>1684729631632.2219</v>
      </c>
      <c r="AI196" s="28">
        <f>Q196*LookUps!$G$3</f>
        <v>0</v>
      </c>
      <c r="AJ196" s="28">
        <f>R196*LookUps!$G$4</f>
        <v>0</v>
      </c>
      <c r="AK196" s="28">
        <f>S196*LookUps!$G$5*(32150.7/16)</f>
        <v>0</v>
      </c>
      <c r="AL196" s="60">
        <f>T196*1000000*LookUps!$G$6</f>
        <v>0</v>
      </c>
      <c r="AM196" s="60">
        <f>U196*LookUps!$J$7</f>
        <v>0</v>
      </c>
      <c r="AN196" s="83">
        <f>X196*LookUps!$G$10</f>
        <v>0</v>
      </c>
      <c r="AO196" s="52">
        <f>Y196*LookUps!$G$11</f>
        <v>0</v>
      </c>
      <c r="AP196" s="30">
        <f>Z196*LookUps!$G$12*2009</f>
        <v>145552050000</v>
      </c>
      <c r="AQ196" s="30">
        <f>AA196*LookUps!$G$13</f>
        <v>0</v>
      </c>
      <c r="AR196" s="30">
        <f>AB196*LookUps!$G$14</f>
        <v>0</v>
      </c>
      <c r="AS196" s="30">
        <f>AC196*LookUps!$G$15*32150.7</f>
        <v>0</v>
      </c>
      <c r="AT196" s="30">
        <f>AD196*LookUps!$G$16*1000</f>
        <v>0</v>
      </c>
      <c r="AU196" s="30">
        <f>AE196*LookUps!$G$17</f>
        <v>0</v>
      </c>
      <c r="AV196" s="89">
        <f t="shared" si="24"/>
        <v>1.986990392235837</v>
      </c>
      <c r="AW196" s="90">
        <f t="shared" si="25"/>
        <v>1.4288595555514629E-2</v>
      </c>
      <c r="AX196" s="89">
        <f t="shared" si="26"/>
        <v>1.9727017966803224</v>
      </c>
    </row>
    <row r="197" spans="2:50" x14ac:dyDescent="0.25">
      <c r="B197" t="s">
        <v>670</v>
      </c>
      <c r="C197" t="s">
        <v>670</v>
      </c>
      <c r="D197" t="s">
        <v>112</v>
      </c>
      <c r="E197" t="e" vm="761">
        <v>#VALUE!</v>
      </c>
      <c r="F197" s="56">
        <f t="shared" si="27"/>
        <v>3</v>
      </c>
      <c r="G197" t="str" cm="1">
        <f t="array" ref="G197">_FV(E197,"Abbreviation")</f>
        <v>ZW</v>
      </c>
      <c r="H197" s="57" cm="1" vm="762">
        <f t="array" ref="H197">_FV(E197,"Population")</f>
        <v>14645468</v>
      </c>
      <c r="I197" s="57">
        <f>VLOOKUP(D197,Pop_Land!$B$2:$K$237,2,FALSE)</f>
        <v>14862924</v>
      </c>
      <c r="J197" s="82" cm="1" vm="763">
        <f t="array" ref="J197">IFERROR(_FV(E197,"Gross tertiary education enrollment (%)",TRUE),0.25)</f>
        <v>0.1000655</v>
      </c>
      <c r="K197" s="50">
        <f t="shared" ref="K197" si="31">J197*I197</f>
        <v>1487265.9215220001</v>
      </c>
      <c r="L197" s="48">
        <f>VLOOKUP(D197,Pop_Land!$B$2:$K$237,7,FALSE)</f>
        <v>149362.93436293438</v>
      </c>
      <c r="M197" s="30" cm="1" vm="764">
        <f t="array" ref="M197">_FV(E197,"GDP")</f>
        <v>21440758800</v>
      </c>
      <c r="N197" s="30">
        <f>IFERROR(VLOOKUP(D197,WorldBankGDP!$A$5:$G$271,7,FALSE),0)</f>
        <v>26217726717.3386</v>
      </c>
      <c r="O197" s="28">
        <f>IFERROR(VLOOKUP(D197,WorldBankGDP!$J$5:$O$200,6,FALSE),0)</f>
        <v>32567999999.999996</v>
      </c>
      <c r="P197" s="28">
        <f t="shared" si="28"/>
        <v>12021833459.160002</v>
      </c>
      <c r="Q197" s="44">
        <f>IFERROR(VLOOKUP(D197,'coal-proved-reserves'!$A$1:$D$88,4,FALSE),0)</f>
        <v>502000000</v>
      </c>
      <c r="R197" s="44">
        <f>IFERROR(VLOOKUP(D197,Oil!$B$3:$D$51,3,FALSE),0)</f>
        <v>0</v>
      </c>
      <c r="S197" s="50">
        <f>IFERROR(VLOOKUP(D197,Uranium!$B$2:$C$18,2,FALSE),0)</f>
        <v>0</v>
      </c>
      <c r="T197" s="57">
        <f>IFERROR(VLOOKUP(D197,'Nat Gas'!$C$2:$F$101,3,FALSE),0)</f>
        <v>0</v>
      </c>
      <c r="U197" s="57">
        <f>IFERROR(VLOOKUP(D197,Gold!$B$3:$J$126,6,FALSE),0)</f>
        <v>0</v>
      </c>
      <c r="V197" s="44">
        <f>IFERROR(VLOOKUP(D197,AgriLand!$D$2:$F$195,3,FALSE),0)</f>
        <v>40031071.797680788</v>
      </c>
      <c r="W197" s="48">
        <f t="shared" si="30"/>
        <v>55561206.194597214</v>
      </c>
      <c r="X197" s="56">
        <f>IFERROR(VLOOKUP(D197,'Rare Earth'!$C$21:$D$29,2,FALSE),0)</f>
        <v>0</v>
      </c>
      <c r="Y197" s="56">
        <f>IFERROR(VLOOKUP(D197,'Rare Earth'!$H$21:$I$33,2,FALSE),0)</f>
        <v>0</v>
      </c>
      <c r="Z197" s="56">
        <f>IFERROR(VLOOKUP(D197,'Rare Earth'!$C$34:$E$47,3,FALSE),0)</f>
        <v>0</v>
      </c>
      <c r="AA197" s="56">
        <f>IFERROR(VLOOKUP(D197,'Rare Earth'!$C$3:$D$15,2,FALSE),0)</f>
        <v>300000</v>
      </c>
      <c r="AB197" s="56">
        <f>IFERROR(VLOOKUP(D197,'Iron Ore'!$H$2:$L$17,4,FALSE),0)</f>
        <v>0</v>
      </c>
      <c r="AC197" s="56">
        <f>IFERROR(VLOOKUP(D197,Silver!$B$1:$C$12,2,FALSE),0)</f>
        <v>0</v>
      </c>
      <c r="AD197" s="56">
        <f>IFERROR(VLOOKUP(D197,'Rare Earth'!$C$50:$E$63,3,FALSE),0)</f>
        <v>0</v>
      </c>
      <c r="AE197" s="56">
        <f>IFERROR(VLOOKUP(D197,'Rare Earth'!$H$3:$J$15,3,FALSE),0)</f>
        <v>0</v>
      </c>
      <c r="AF197" s="30">
        <f>K197*LookUps!$G$18</f>
        <v>18590824019.025002</v>
      </c>
      <c r="AG197" s="28">
        <f>V197*LookUps!$G$8</f>
        <v>100077679494.20197</v>
      </c>
      <c r="AH197" s="28">
        <f>W197*LookUps!$G$9</f>
        <v>750076283627.06238</v>
      </c>
      <c r="AI197" s="28">
        <f>Q197*LookUps!$G$3</f>
        <v>75300000000</v>
      </c>
      <c r="AJ197" s="28">
        <f>R197*LookUps!$G$4</f>
        <v>0</v>
      </c>
      <c r="AK197" s="28">
        <f>S197*LookUps!$G$5*(32150.7/16)</f>
        <v>0</v>
      </c>
      <c r="AL197" s="60">
        <f>T197*1000000*LookUps!$G$6</f>
        <v>0</v>
      </c>
      <c r="AM197" s="60">
        <f>U197*LookUps!$J$7</f>
        <v>0</v>
      </c>
      <c r="AN197" s="83">
        <f>X197*LookUps!$G$10</f>
        <v>0</v>
      </c>
      <c r="AO197" s="52">
        <f>Y197*LookUps!$G$11</f>
        <v>0</v>
      </c>
      <c r="AP197" s="30">
        <f>Z197*LookUps!$G$12*2009</f>
        <v>0</v>
      </c>
      <c r="AQ197" s="30">
        <f>AA197*LookUps!$G$13</f>
        <v>19862068965.517242</v>
      </c>
      <c r="AR197" s="30">
        <f>AB197*LookUps!$G$14</f>
        <v>0</v>
      </c>
      <c r="AS197" s="30">
        <f>AC197*LookUps!$G$15*32150.7</f>
        <v>0</v>
      </c>
      <c r="AT197" s="30">
        <f>AD197*LookUps!$G$16*1000</f>
        <v>0</v>
      </c>
      <c r="AU197" s="30">
        <f>AE197*LookUps!$G$17</f>
        <v>0</v>
      </c>
      <c r="AV197" s="89">
        <f t="shared" ref="AV197" si="32">SUM(AF197:AU197)/1000000000000</f>
        <v>0.96390685610580651</v>
      </c>
      <c r="AW197" s="90">
        <f t="shared" ref="AW197" si="33">P197/1000000000000</f>
        <v>1.2021833459160003E-2</v>
      </c>
      <c r="AX197" s="89">
        <f t="shared" ref="AX197" si="34">AV197-AW197</f>
        <v>0.95188502264664654</v>
      </c>
    </row>
    <row r="199" spans="2:50" x14ac:dyDescent="0.25">
      <c r="M199" s="44">
        <f t="shared" ref="M199:O199" si="35">SUM(M4:M197)</f>
        <v>92990591118370.219</v>
      </c>
      <c r="N199" s="44">
        <f t="shared" si="35"/>
        <v>93637153319462.859</v>
      </c>
      <c r="O199" s="87">
        <f t="shared" si="35"/>
        <v>96160394850424.125</v>
      </c>
      <c r="P199" s="44">
        <f>SUM(P4:P197)</f>
        <v>319283127896452.13</v>
      </c>
      <c r="U199" s="27" t="s">
        <v>749</v>
      </c>
      <c r="V199" s="44">
        <f>SUM(V4:V197)</f>
        <v>11636659118.75174</v>
      </c>
      <c r="W199" s="44">
        <f>SUM(W4:W197)</f>
        <v>19972404417.927799</v>
      </c>
      <c r="AF199" s="44">
        <f>SUM(AF4:AF197)</f>
        <v>40024372124550.289</v>
      </c>
      <c r="AG199" s="44">
        <f t="shared" ref="AG199:AM199" si="36">SUM(AG4:AG197)</f>
        <v>29091647796879.359</v>
      </c>
      <c r="AH199" s="44">
        <f t="shared" si="36"/>
        <v>269627459642025.38</v>
      </c>
      <c r="AI199" s="44">
        <f t="shared" si="36"/>
        <v>158507700000000</v>
      </c>
      <c r="AJ199" s="44">
        <f t="shared" si="36"/>
        <v>167769572110565.06</v>
      </c>
      <c r="AK199" s="44">
        <f t="shared" si="36"/>
        <v>587955926250</v>
      </c>
      <c r="AL199" s="44">
        <f t="shared" si="36"/>
        <v>83391744000000</v>
      </c>
      <c r="AM199" s="87">
        <f t="shared" si="36"/>
        <v>96063134883520.5</v>
      </c>
      <c r="AN199" s="44">
        <f>SUM(AN4:AN197)</f>
        <v>1810560000000</v>
      </c>
      <c r="AO199" s="44">
        <f t="shared" ref="AO199:AW199" si="37">SUM(AO4:AO197)</f>
        <v>394080000000</v>
      </c>
      <c r="AP199" s="44">
        <f t="shared" si="37"/>
        <v>4822624590000</v>
      </c>
      <c r="AQ199" s="44">
        <f t="shared" si="37"/>
        <v>1488662068965.5176</v>
      </c>
      <c r="AR199" s="44">
        <f t="shared" si="37"/>
        <v>16183000000000</v>
      </c>
      <c r="AS199" s="44">
        <f t="shared" si="37"/>
        <v>380985795000</v>
      </c>
      <c r="AT199" s="44">
        <f t="shared" si="37"/>
        <v>9778350000000</v>
      </c>
      <c r="AU199" s="44">
        <f t="shared" si="37"/>
        <v>648300000000</v>
      </c>
      <c r="AV199" s="91">
        <f t="shared" si="37"/>
        <v>880.57014893775579</v>
      </c>
      <c r="AW199" s="91">
        <f t="shared" si="37"/>
        <v>319.28312789645236</v>
      </c>
    </row>
    <row r="200" spans="2:50" x14ac:dyDescent="0.25">
      <c r="U200" s="27" t="s">
        <v>934</v>
      </c>
      <c r="V200" s="44">
        <v>30000000000000</v>
      </c>
      <c r="W200" s="5">
        <v>270000000000000</v>
      </c>
    </row>
    <row r="201" spans="2:50" x14ac:dyDescent="0.25">
      <c r="U201" s="27" t="s">
        <v>935</v>
      </c>
      <c r="V201" s="71">
        <f>V200/V199</f>
        <v>2578.0595352885175</v>
      </c>
      <c r="W201" s="71">
        <f>W200/W199</f>
        <v>13518.652754579729</v>
      </c>
    </row>
    <row r="202" spans="2:50" x14ac:dyDescent="0.25">
      <c r="U202" s="27" t="s">
        <v>936</v>
      </c>
      <c r="V202" s="44">
        <f>SUM(V199:W199)/640</f>
        <v>49389161.776061781</v>
      </c>
      <c r="W202">
        <f>W201/V201</f>
        <v>5.243731794993951</v>
      </c>
    </row>
    <row r="204" spans="2:50" x14ac:dyDescent="0.25">
      <c r="W204" s="57"/>
    </row>
  </sheetData>
  <autoFilter ref="B3:AX197" xr:uid="{97189A52-9249-4134-A067-FA25F5AA5B7E}"/>
  <sortState xmlns:xlrd2="http://schemas.microsoft.com/office/spreadsheetml/2017/richdata2" ref="B4:AE197">
    <sortCondition ref="D4:D197"/>
  </sortState>
  <conditionalFormatting sqref="AX4:AX197">
    <cfRule type="top10" dxfId="1" priority="2" bottom="1" rank="10"/>
  </conditionalFormatting>
  <conditionalFormatting sqref="AX3:AX197">
    <cfRule type="top10" dxfId="0" priority="1" rank="10"/>
  </conditionalFormatting>
  <hyperlinks>
    <hyperlink ref="E189" r:id="rId1" display="https://www.worldometers.info/gdp/us-gdp/" xr:uid="{7513B3E8-3B9A-4BF5-9A0F-C99CECC916D0}"/>
    <hyperlink ref="E41" r:id="rId2" display="https://www.worldometers.info/gdp/china-gdp/" xr:uid="{B73A45C1-1B2B-456D-A896-29A210B56210}"/>
    <hyperlink ref="E90" r:id="rId3" display="https://www.worldometers.info/gdp/japan-gdp/" xr:uid="{7BA8D455-3670-42B3-92C3-D98474780B3F}"/>
    <hyperlink ref="E68" r:id="rId4" display="https://www.worldometers.info/gdp/germany-gdp/" xr:uid="{1F5927C2-CCA6-42E2-9E43-FB504E25501E}"/>
    <hyperlink ref="E82" r:id="rId5" display="https://www.worldometers.info/gdp/india-gdp/" xr:uid="{CE3DF05E-8695-4545-A4B1-710BB3478ADA}"/>
    <hyperlink ref="E188" r:id="rId6" display="https://www.worldometers.info/gdp/uk-gdp/" xr:uid="{4400DBAE-6065-4871-A40B-0F52CEFE4F1A}"/>
    <hyperlink ref="E64" r:id="rId7" display="https://www.worldometers.info/gdp/france-gdp/" xr:uid="{691D4367-26C0-4499-83F4-91500264F8CD}"/>
    <hyperlink ref="E29" r:id="rId8" display="https://www.worldometers.info/gdp/brazil-gdp/" xr:uid="{D910432B-F8A6-4F2F-AF2E-9A2870CB4122}"/>
    <hyperlink ref="E88" r:id="rId9" display="https://www.worldometers.info/gdp/italy-gdp/" xr:uid="{7BDB30F8-B761-4432-984E-DCE1684FC76B}"/>
    <hyperlink ref="E37" r:id="rId10" display="https://www.worldometers.info/gdp/canada-gdp/" xr:uid="{E348C574-48B7-4DD0-B0D2-49EBDABC273C}"/>
    <hyperlink ref="E146" r:id="rId11" display="https://www.worldometers.info/gdp/russia-gdp/" xr:uid="{F0D86FA2-ED12-4A04-973E-28298A309739}"/>
    <hyperlink ref="E163" r:id="rId12" display="https://www.worldometers.info/gdp/south-korea-gdp/" xr:uid="{09C06F57-9C5D-4AFD-9C14-187A41E6BBC7}"/>
    <hyperlink ref="E14" r:id="rId13" display="https://www.worldometers.info/gdp/australia-gdp/" xr:uid="{AD923650-CEDF-4F3F-9F42-4D99E302BF8B}"/>
    <hyperlink ref="E164" r:id="rId14" display="https://www.worldometers.info/gdp/spain-gdp/" xr:uid="{5901441C-1DA8-4587-A90E-0CE8EA2342E5}"/>
    <hyperlink ref="E115" r:id="rId15" display="https://www.worldometers.info/gdp/mexico-gdp/" xr:uid="{923063EC-BE95-4006-9F5D-49946AC6862D}"/>
    <hyperlink ref="E83" r:id="rId16" display="https://www.worldometers.info/gdp/indonesia-gdp/" xr:uid="{A4EA2116-26BD-4629-AC3B-B078E10CCDA9}"/>
    <hyperlink ref="E182" r:id="rId17" display="https://www.worldometers.info/gdp/turkey-gdp/" xr:uid="{9A816109-E6E8-4CDE-9CC4-71D34B27D5E7}"/>
    <hyperlink ref="E125" r:id="rId18" display="https://www.worldometers.info/gdp/netherlands-gdp/" xr:uid="{CA887807-2A38-476F-BD58-907E4EB95A12}"/>
    <hyperlink ref="E153" r:id="rId19" display="https://www.worldometers.info/gdp/saudi-arabia-gdp/" xr:uid="{BE8E2A24-D670-48A7-BB76-CFF1D1ADBABD}"/>
    <hyperlink ref="E171" r:id="rId20" display="https://www.worldometers.info/gdp/switzerland-gdp/" xr:uid="{34EC9BD3-1B3C-4E48-8531-B72830B6B1AB}"/>
    <hyperlink ref="E11" r:id="rId21" display="https://www.worldometers.info/gdp/argentina-gdp/" xr:uid="{C57DE57C-110D-4FE1-9563-9BAF006B06F2}"/>
    <hyperlink ref="E170" r:id="rId22" display="https://www.worldometers.info/gdp/sweden-gdp/" xr:uid="{A284553D-325F-4D91-BF76-6B7C2BE2C956}"/>
    <hyperlink ref="E142" r:id="rId23" display="https://www.worldometers.info/gdp/poland-gdp/" xr:uid="{6BFF886B-5505-4E74-9E31-CE3122D36D30}"/>
    <hyperlink ref="E22" r:id="rId24" display="https://www.worldometers.info/gdp/belgium-gdp/" xr:uid="{F4C136D8-1D67-41F6-BF04-8AD3DEBA5DEB}"/>
    <hyperlink ref="E176" r:id="rId25" display="https://www.worldometers.info/gdp/thailand-gdp/" xr:uid="{868ACF2E-4B61-4ACE-BEC5-613CA0B1032C}"/>
    <hyperlink ref="E84" r:id="rId26" display="https://www.worldometers.info/gdp/iran-gdp/" xr:uid="{D5F31EBE-C29C-4092-87D4-078A011BA6CF}"/>
    <hyperlink ref="E15" r:id="rId27" display="https://www.worldometers.info/gdp/austria-gdp/" xr:uid="{ACA0E062-338D-424F-BDB1-FEB758349B01}"/>
    <hyperlink ref="E133" r:id="rId28" display="https://www.worldometers.info/gdp/norway-gdp/" xr:uid="{35E45BB7-3DB6-40F1-A746-4125691801A0}"/>
    <hyperlink ref="E187" r:id="rId29" display="https://www.worldometers.info/gdp/united-arab-emirates-gdp/" xr:uid="{88D63444-6107-4F8E-BCF8-21149D6537CC}"/>
    <hyperlink ref="E129" r:id="rId30" display="https://www.worldometers.info/gdp/nigeria-gdp/" xr:uid="{F2F366F4-26BC-4944-A54A-08321C9DBE6E}"/>
    <hyperlink ref="E87" r:id="rId31" display="https://www.worldometers.info/gdp/israel-gdp/" xr:uid="{F6AF96C4-C4FA-414D-B011-2F14BAE3B984}"/>
    <hyperlink ref="E162" r:id="rId32" display="https://www.worldometers.info/gdp/south-africa-gdp/" xr:uid="{86219382-D6D4-494A-866F-8656565BAB53}"/>
    <hyperlink ref="E79" r:id="rId33" display="https://www.worldometers.info/gdp/china-hong-kong-sar-gdp/" xr:uid="{E1D3F112-EDFD-44EE-A0B7-D1BCA5195E4D}"/>
    <hyperlink ref="E86" r:id="rId34" display="https://www.worldometers.info/gdp/ireland-gdp/" xr:uid="{86233273-0F8D-4EFB-9AD2-0957A5DDFDEF}"/>
    <hyperlink ref="E51" r:id="rId35" display="https://www.worldometers.info/gdp/denmark-gdp/" xr:uid="{40979DAC-EB84-4D2C-BD75-445FB4D66437}"/>
    <hyperlink ref="E158" r:id="rId36" display="https://www.worldometers.info/gdp/singapore-gdp/" xr:uid="{ABEE45F3-EC91-4B4E-8012-A1353DD63563}"/>
    <hyperlink ref="E108" r:id="rId37" display="https://www.worldometers.info/gdp/malaysia-gdp/" xr:uid="{70187B29-A9FF-4253-BAA9-203F7904BC48}"/>
    <hyperlink ref="E42" r:id="rId38" display="https://www.worldometers.info/gdp/colombia-gdp/" xr:uid="{89A16161-4EDE-40D6-860A-31A07B7E6808}"/>
    <hyperlink ref="E141" r:id="rId39" display="https://www.worldometers.info/gdp/philippines-gdp/" xr:uid="{6ADB24B6-55BC-48A2-8959-0A18ADE8A1BC}"/>
    <hyperlink ref="E135" r:id="rId40" display="https://www.worldometers.info/gdp/pakistan-gdp/" xr:uid="{AA6FFD87-B035-44FC-A87F-5C62CA2DDF2D}"/>
    <hyperlink ref="E40" r:id="rId41" display="https://www.worldometers.info/gdp/chile-gdp/" xr:uid="{7763CC00-71A6-465A-B71F-EA9AFBD894C4}"/>
    <hyperlink ref="E63" r:id="rId42" display="https://www.worldometers.info/gdp/finland-gdp/" xr:uid="{BB55374F-29E1-4035-9FBC-CAC9DFCB43C6}"/>
    <hyperlink ref="E19" r:id="rId43" display="https://www.worldometers.info/gdp/bangladesh-gdp/" xr:uid="{93103B50-E6F5-4AFC-9D2A-528F0F89160E}"/>
    <hyperlink ref="E56" r:id="rId44" display="https://www.worldometers.info/gdp/egypt-gdp/" xr:uid="{B7A2648B-1271-42F5-80E5-017B8CD3F165}"/>
    <hyperlink ref="E194" r:id="rId45" display="https://www.worldometers.info/gdp/vietnam-gdp/" xr:uid="{4308ECA7-EB4D-44AB-AD21-C72DE29859D6}"/>
    <hyperlink ref="E143" r:id="rId46" display="https://www.worldometers.info/gdp/portugal-gdp/" xr:uid="{A021995A-1354-4102-AD11-FE77744315F0}"/>
    <hyperlink ref="E50" r:id="rId47" display="https://www.worldometers.info/gdp/czechia-gdp/" xr:uid="{0A27F466-A24E-4E64-B143-376C78C1B460}"/>
    <hyperlink ref="E145" r:id="rId48" display="https://www.worldometers.info/gdp/romania-gdp/" xr:uid="{DADECFA9-861F-419B-903A-1D1B96955E4D}"/>
    <hyperlink ref="E140" r:id="rId49" display="https://www.worldometers.info/gdp/peru-gdp/" xr:uid="{47D1AE33-A27C-41C7-B6E6-7B52EA2714E9}"/>
    <hyperlink ref="E126" r:id="rId50" display="https://www.worldometers.info/gdp/new-zealand-gdp/" xr:uid="{38AA0465-F09A-4F7B-BBC4-9FC66DD17A02}"/>
    <hyperlink ref="E70" r:id="rId51" display="https://www.worldometers.info/gdp/greece-gdp/" xr:uid="{BBDD92B1-9098-4CCC-92E7-9B7841E58B6D}"/>
    <hyperlink ref="E85" r:id="rId52" display="https://www.worldometers.info/gdp/iraq-gdp/" xr:uid="{C51E44D6-8BA1-471E-995B-307DD242043A}"/>
    <hyperlink ref="E6" r:id="rId53" display="https://www.worldometers.info/gdp/algeria-gdp/" xr:uid="{F972C882-55F2-4FB4-86B7-D620C509D9C9}"/>
    <hyperlink ref="E144" r:id="rId54" display="https://www.worldometers.info/gdp/qatar-gdp/" xr:uid="{53967083-43B5-4B2E-815D-C08097CDE29B}"/>
    <hyperlink ref="E92" r:id="rId55" display="https://www.worldometers.info/gdp/kazakhstan-gdp/" xr:uid="{704158B3-EC4B-4522-B6D8-A6C6DD42D48D}"/>
    <hyperlink ref="E80" r:id="rId56" display="https://www.worldometers.info/gdp/hungary-gdp/" xr:uid="{1E17D9CF-69DE-46EF-8EF3-5D0280550E73}"/>
    <hyperlink ref="E9" r:id="rId57" display="https://www.worldometers.info/gdp/angola-gdp/" xr:uid="{652058E2-1E09-40EB-85C6-4EA1848879B4}"/>
    <hyperlink ref="E95" r:id="rId58" display="https://www.worldometers.info/gdp/kuwait-gdp/" xr:uid="{D3ED89D9-D0C4-4590-BFCC-29727A48DC0D}"/>
    <hyperlink ref="E168" r:id="rId59" display="https://www.worldometers.info/gdp/sudan-gdp/" xr:uid="{E363BBEE-2F0E-4616-BE52-57F10E1C8F9C}"/>
    <hyperlink ref="E186" r:id="rId60" display="https://www.worldometers.info/gdp/ukraine-gdp/" xr:uid="{BE3F7E57-223E-4E4B-82A8-3CE22BEF7BF1}"/>
    <hyperlink ref="E120" r:id="rId61" display="https://www.worldometers.info/gdp/morocco-gdp/" xr:uid="{F310F3C9-4EBD-4A9B-8663-26013A319245}"/>
    <hyperlink ref="E55" r:id="rId62" display="https://www.worldometers.info/gdp/ecuador-gdp/" xr:uid="{008A362E-D324-4021-8E1E-3D6DB176A4EF}"/>
    <hyperlink ref="E48" r:id="rId63" display="https://www.worldometers.info/gdp/cuba-gdp/" xr:uid="{C42A0D55-FCBF-47AC-BE16-02A8E773F6EE}"/>
    <hyperlink ref="E159" r:id="rId64" display="https://www.worldometers.info/gdp/slovakia-gdp/" xr:uid="{E59AC13D-C814-4375-82BF-EE732224081A}"/>
    <hyperlink ref="E165" r:id="rId65" display="https://www.worldometers.info/gdp/sri-lanka-gdp/" xr:uid="{2CCAE032-F3BF-40A4-8A4A-8E3DEC1466F8}"/>
    <hyperlink ref="E61" r:id="rId66" display="https://www.worldometers.info/gdp/ethiopia-gdp/" xr:uid="{B9C3E613-0957-4FED-9035-D62FE91B9EB6}"/>
    <hyperlink ref="E93" r:id="rId67" display="https://www.worldometers.info/gdp/kenya-gdp/" xr:uid="{94BB3B4D-CB1D-4986-94EE-33F1E486C0D5}"/>
    <hyperlink ref="E53" r:id="rId68" display="https://www.worldometers.info/gdp/dominican-republic-gdp/" xr:uid="{5FE816F6-937E-468E-B5EF-05421892CEB0}"/>
    <hyperlink ref="E73" r:id="rId69" display="https://www.worldometers.info/gdp/guatemala-gdp/" xr:uid="{1ED92459-3BD2-49FD-A55A-C3557A9113DC}"/>
    <hyperlink ref="E134" r:id="rId70" display="https://www.worldometers.info/gdp/oman-gdp/" xr:uid="{0607EF74-ABD0-4317-9BDB-0FC87B3B98C3}"/>
    <hyperlink ref="E122" r:id="rId71" display="https://www.worldometers.info/gdp/myanmar-gdp/" xr:uid="{450962DF-8C2A-4460-9A08-5EA91E67EEB5}"/>
    <hyperlink ref="E104" r:id="rId72" display="https://www.worldometers.info/gdp/luxembourg-gdp/" xr:uid="{033D0AD7-4679-4382-89F3-27B17DCCB273}"/>
    <hyperlink ref="E137" r:id="rId73" display="https://www.worldometers.info/gdp/panama-gdp/" xr:uid="{EF072C47-6F03-4852-9956-B9418487C893}"/>
    <hyperlink ref="E69" r:id="rId74" display="https://www.worldometers.info/gdp/ghana-gdp/" xr:uid="{9CC6CF3A-E083-4B69-9E10-FA22308D65B1}"/>
    <hyperlink ref="E31" r:id="rId75" display="https://www.worldometers.info/gdp/bulgaria-gdp/" xr:uid="{7F625D18-F80B-4CFC-8512-8D63B1D4CCFB}"/>
    <hyperlink ref="E45" r:id="rId76" display="https://www.worldometers.info/gdp/costa-rica-gdp/" xr:uid="{E1A893EE-A760-4C5B-8D2E-5CDC990CDFD0}"/>
    <hyperlink ref="E190" r:id="rId77" display="https://www.worldometers.info/gdp/uruguay-gdp/" xr:uid="{5341A93A-1754-46D6-84CB-C4D49900B739}"/>
    <hyperlink ref="E47" r:id="rId78" display="https://www.worldometers.info/gdp/croatia-gdp/" xr:uid="{B878B298-7451-4F5F-977B-C4D8637AD76D}"/>
    <hyperlink ref="E21" r:id="rId79" display="https://www.worldometers.info/gdp/belarus-gdp/" xr:uid="{6EC0B232-B1B6-44C2-ABDE-FE89E98AFFC2}"/>
    <hyperlink ref="E99" r:id="rId80" display="https://www.worldometers.info/gdp/lebanon-gdp/" xr:uid="{EE78B7A7-5C9E-4D2E-AC40-C6DEC692FAC1}"/>
    <hyperlink ref="E175" r:id="rId81" display="https://www.worldometers.info/gdp/tanzania-gdp/" xr:uid="{FA47035C-304D-440B-9831-0C877AAB9602}"/>
    <hyperlink ref="E105" r:id="rId82" display="https://www.worldometers.info/gdp/china-macao-sar-gdp/" xr:uid="{A57DFD1A-A886-4B47-957F-9AD1353BC432}"/>
    <hyperlink ref="E191" r:id="rId83" display="https://www.worldometers.info/gdp/uzbekistan-gdp/" xr:uid="{2AA5B782-8564-4AB5-AB9F-17BFFEE573B7}"/>
    <hyperlink ref="E160" r:id="rId84" display="https://www.worldometers.info/gdp/slovenia-gdp/" xr:uid="{59A9101F-DDAA-475B-8912-923A2B62AC91}"/>
    <hyperlink ref="E103" r:id="rId85" display="https://www.worldometers.info/gdp/lithuania-gdp/" xr:uid="{2349933D-B1BC-4FEE-99A4-2FE4EB8A45DC}"/>
    <hyperlink ref="E155" r:id="rId86" display="https://www.worldometers.info/gdp/serbia-gdp/" xr:uid="{083E2079-E235-4111-923E-4DC35356B525}"/>
    <hyperlink ref="E16" r:id="rId87" display="https://www.worldometers.info/gdp/azerbaijan-gdp/" xr:uid="{E5215D1C-AC6C-4028-B6B9-D42DC28BE6E9}"/>
    <hyperlink ref="E91" r:id="rId88" display="https://www.worldometers.info/gdp/jordan-gdp/" xr:uid="{24089671-CBC2-47AB-A2FB-57358DD4A243}"/>
    <hyperlink ref="E181" r:id="rId89" display="https://www.worldometers.info/gdp/tunisia-gdp/" xr:uid="{52049B57-5ED8-4FD2-8ECA-DB3FCDB59550}"/>
    <hyperlink ref="E139" r:id="rId90" display="https://www.worldometers.info/gdp/paraguay-gdp/" xr:uid="{5EF340DA-2EF4-4B3D-B0D8-1AF1FD77C104}"/>
    <hyperlink ref="E102" r:id="rId91" display="https://www.worldometers.info/gdp/libya-gdp/" xr:uid="{8AC8EA3F-B698-4E40-A13F-D6676652AA21}"/>
    <hyperlink ref="E183" r:id="rId92" display="https://www.worldometers.info/gdp/turkmenistan-gdp/" xr:uid="{5C5D6063-B086-4FC1-B5B1-5541C232C454}"/>
    <hyperlink ref="E54" r:id="rId93" display="https://www.worldometers.info/gdp/democratic-republic-of-the-congo-gdp/" xr:uid="{A5164645-64EB-4C37-8549-6AD3D6450999}"/>
    <hyperlink ref="E26" r:id="rId94" display="https://www.worldometers.info/gdp/bolivia-gdp/" xr:uid="{29D5859D-4BC5-4989-BB72-1036997A898C}"/>
    <hyperlink ref="E46" r:id="rId95" display="https://www.worldometers.info/gdp/cote-d-ivoire-gdp/" xr:uid="{A99EDFED-3977-4E4E-ACD1-AB1ADC348A1B}"/>
    <hyperlink ref="E18" r:id="rId96" display="https://www.worldometers.info/gdp/bahrain-gdp/" xr:uid="{9CDFBA1C-E64B-484B-8164-EAABAA71D670}"/>
    <hyperlink ref="E36" r:id="rId97" display="https://www.worldometers.info/gdp/cameroon-gdp/" xr:uid="{E2FCB0EF-90B3-46BE-8132-D32B4C446826}"/>
    <hyperlink ref="E195" r:id="rId98" display="https://www.worldometers.info/gdp/yemen-gdp/" xr:uid="{D40AE2DD-B03C-4AC8-AAE0-213E0FA53FCE}"/>
    <hyperlink ref="E98" r:id="rId99" display="https://www.worldometers.info/gdp/latvia-gdp/" xr:uid="{6602AC5F-D8EA-455B-9FBB-1CB6A7980019}"/>
    <hyperlink ref="E59" r:id="rId100" display="https://www.worldometers.info/gdp/estonia-gdp/" xr:uid="{051E4996-85BB-4555-AFBF-65C3D78F11CA}"/>
    <hyperlink ref="E185" r:id="rId101" display="https://www.worldometers.info/gdp/uganda-gdp/" xr:uid="{5642AB0E-CA17-485C-993C-D64C18D48B1E}"/>
    <hyperlink ref="E196" r:id="rId102" display="https://www.worldometers.info/gdp/zambia-gdp/" xr:uid="{159AA4A4-46B7-4F2A-9154-2518FBABA384}"/>
    <hyperlink ref="E124" r:id="rId103" display="https://www.worldometers.info/gdp/nepal-gdp/" xr:uid="{3192F7A1-A85C-4188-9454-19AF85956B49}"/>
    <hyperlink ref="E57" r:id="rId104" display="https://www.worldometers.info/gdp/el-salvador-gdp/" xr:uid="{97A98058-CC2C-46B5-B06A-DB73BEA836F9}"/>
    <hyperlink ref="E81" r:id="rId105" display="https://www.worldometers.info/gdp/iceland-gdp/" xr:uid="{C9AD16FE-73F5-450E-87AE-0569D9213D62}"/>
    <hyperlink ref="E78" r:id="rId106" display="https://www.worldometers.info/gdp/honduras-gdp/" xr:uid="{1ACC62D4-1CB8-448A-8CAA-29D619296DD9}"/>
    <hyperlink ref="E35" r:id="rId107" display="https://www.worldometers.info/gdp/cambodia-gdp/" xr:uid="{189D3C5B-F0C7-4D6E-BEF6-29171FE9B1CE}"/>
    <hyperlink ref="E180" r:id="rId108" display="https://www.worldometers.info/gdp/trinidad-and-tobago-gdp/" xr:uid="{A6F8D0C4-3964-4B81-B480-FCDCC1E7E7B0}"/>
    <hyperlink ref="E49" r:id="rId109" display="https://www.worldometers.info/gdp/cyprus-gdp/" xr:uid="{F6BDA897-02A0-4379-B246-892A649B228C}"/>
    <hyperlink ref="E197" r:id="rId110" display="https://www.worldometers.info/gdp/zimbabwe-gdp/" xr:uid="{7E3C4C6E-B346-4BA8-B20E-EAE4E48673AA}"/>
    <hyperlink ref="E154" r:id="rId111" display="https://www.worldometers.info/gdp/senegal-gdp/" xr:uid="{2B9644E4-5CB6-4693-A3EA-00CD8F54ACD1}"/>
    <hyperlink ref="E138" r:id="rId112" display="https://www.worldometers.info/gdp/papua-new-guinea-gdp/" xr:uid="{D01AC396-E671-4CC7-8120-89B7CC2CB132}"/>
    <hyperlink ref="E4" r:id="rId113" display="https://www.worldometers.info/gdp/afghanistan-gdp/" xr:uid="{270B4E21-D25D-4D16-A3B0-57483670355F}"/>
    <hyperlink ref="E27" r:id="rId114" display="https://www.worldometers.info/gdp/bosnia-and-herzegovina-gdp/" xr:uid="{DFC8D170-E4BD-4820-969F-8453D0B91E99}"/>
    <hyperlink ref="E28" r:id="rId115" display="https://www.worldometers.info/gdp/botswana-gdp/" xr:uid="{6239E425-1A84-4295-BE0A-695674A011A5}"/>
    <hyperlink ref="E97" r:id="rId116" display="https://www.worldometers.info/gdp/laos-gdp/" xr:uid="{B7FC1A8F-938F-4F1B-8306-5CF24F9DD776}"/>
    <hyperlink ref="E110" r:id="rId117" display="https://www.worldometers.info/gdp/mali-gdp/" xr:uid="{FDC5CB47-7DC8-4D2E-9E40-A3CB6230B466}"/>
    <hyperlink ref="E67" r:id="rId118" display="https://www.worldometers.info/gdp/georgia-gdp/" xr:uid="{6E5B577D-1629-414F-B3D2-CA9E2D499D89}"/>
    <hyperlink ref="E65" r:id="rId119" display="https://www.worldometers.info/gdp/gabon-gdp/" xr:uid="{ABFA6975-3D92-4CFA-969C-35EDA2C1F2CC}"/>
    <hyperlink ref="E89" r:id="rId120" display="https://www.worldometers.info/gdp/jamaica-gdp/" xr:uid="{85DD567C-5347-40E1-9326-680D82A0CDF7}"/>
    <hyperlink ref="E167" r:id="rId121" display="https://www.worldometers.info/gdp/state-of-palestine-gdp/" xr:uid="{B1BE52E6-EBBA-4B94-B9CD-96742F295097}"/>
    <hyperlink ref="E127" r:id="rId122" display="https://www.worldometers.info/gdp/nicaragua-gdp/" xr:uid="{CAAA8457-098E-4464-A759-F90F915B0A6D}"/>
    <hyperlink ref="E114" r:id="rId123" display="https://www.worldometers.info/gdp/mauritius-gdp/" xr:uid="{0A4D3BBA-963E-4015-B68C-1DAE46BF996B}"/>
    <hyperlink ref="E123" r:id="rId124" display="https://www.worldometers.info/gdp/namibia-gdp/" xr:uid="{E810A4E3-A606-4C5B-BC94-FA7716A7DD0B}"/>
    <hyperlink ref="E5" r:id="rId125" display="https://www.worldometers.info/gdp/albania-gdp/" xr:uid="{AB8AA8ED-7368-456F-8745-E78D74093145}"/>
    <hyperlink ref="E121" r:id="rId126" display="https://www.worldometers.info/gdp/mozambique-gdp/" xr:uid="{424E69B6-3FEB-4C5F-B730-A44ADBA66654}"/>
    <hyperlink ref="E111" r:id="rId127" display="https://www.worldometers.info/gdp/malta-gdp/" xr:uid="{AA6C719A-20D3-4B9D-AC00-B967D214B9F5}"/>
    <hyperlink ref="E32" r:id="rId128" display="https://www.worldometers.info/gdp/burkina-faso-gdp/" xr:uid="{8FEFD4EF-0E98-4E76-A906-DEF33DA0886E}"/>
    <hyperlink ref="E58" r:id="rId129" display="https://www.worldometers.info/gdp/equatorial-guinea-gdp/" xr:uid="{1B8DE6AC-55DE-4F0C-BD30-B04CE715C40C}"/>
    <hyperlink ref="E17" r:id="rId130" display="https://www.worldometers.info/gdp/bahamas-gdp/" xr:uid="{6E6C1EA1-0176-4891-8576-0A06C8126E04}"/>
    <hyperlink ref="E30" r:id="rId131" display="https://www.worldometers.info/gdp/brunei-darussalam-gdp/" xr:uid="{0EF79CB2-331F-42A3-B62F-6C529863E901}"/>
    <hyperlink ref="E12" r:id="rId132" display="https://www.worldometers.info/gdp/armenia-gdp/" xr:uid="{8321E2E6-DCC4-4AFD-929D-35B3FDC15B20}"/>
    <hyperlink ref="E106" r:id="rId133" display="https://www.worldometers.info/gdp/madagascar-gdp/" xr:uid="{F5957C2F-DEBD-4C61-860D-936B940FD757}"/>
    <hyperlink ref="E118" r:id="rId134" display="https://www.worldometers.info/gdp/mongolia-gdp/" xr:uid="{EF5540D8-7010-4AAE-B071-95D0F91063B3}"/>
    <hyperlink ref="E131" r:id="rId135" display="https://www.worldometers.info/gdp/north-macedonia-gdp/" xr:uid="{474E483B-1979-4AB3-9AFC-C3F074863EF2}"/>
    <hyperlink ref="E74" r:id="rId136" display="https://www.worldometers.info/gdp/guinea-gdp/" xr:uid="{4AE183DD-BFC4-49E8-9D59-22FB6E25F861}"/>
    <hyperlink ref="E39" r:id="rId137" display="https://www.worldometers.info/gdp/chad-gdp/" xr:uid="{9FA51175-FF73-4B59-8B69-AE1DB6AD79EB}"/>
    <hyperlink ref="E24" r:id="rId138" display="https://www.worldometers.info/gdp/benin-gdp/" xr:uid="{B342122B-123C-4F8F-A3E3-FF9AFBF22C71}"/>
    <hyperlink ref="E147" r:id="rId139" display="https://www.worldometers.info/gdp/rwanda-gdp/" xr:uid="{D933D60C-569B-45AF-8F4B-522C05C82B81}"/>
    <hyperlink ref="E44" r:id="rId140" display="https://www.worldometers.info/gdp/congo-gdp/" xr:uid="{F8D26909-D9D1-4482-BBD3-449DA35D2FF2}"/>
    <hyperlink ref="E77" r:id="rId141" display="https://www.worldometers.info/gdp/haiti-gdp/" xr:uid="{086FA584-33C3-4D4C-9FDF-E3756892CB48}"/>
    <hyperlink ref="E117" r:id="rId142" display="https://www.worldometers.info/gdp/moldova-gdp/" xr:uid="{CDA41DBD-B8BF-4683-8137-9992D61E177E}"/>
    <hyperlink ref="E128" r:id="rId143" display="https://www.worldometers.info/gdp/niger-gdp/" xr:uid="{6D8B74B8-9EEF-4A0A-96F2-13D9C877CCD8}"/>
    <hyperlink ref="E96" r:id="rId144" display="https://www.worldometers.info/gdp/kyrgyzstan-gdp/" xr:uid="{2AB97741-2A8A-4D96-AB97-A28BB0B73815}"/>
    <hyperlink ref="E174" r:id="rId145" display="https://www.worldometers.info/gdp/tajikistan-gdp/" xr:uid="{6BDA4404-8476-4008-B017-F0CE53DCFF16}"/>
    <hyperlink ref="E107" r:id="rId146" display="https://www.worldometers.info/gdp/malawi-gdp/" xr:uid="{9A3F40CA-C20C-4BEC-A950-FEC8F367C93F}"/>
    <hyperlink ref="E72" r:id="rId147" display="https://www.worldometers.info/gdp/guam-gdp/" xr:uid="{4818F84D-11C9-4B2C-A4EA-7EEB9E3212FE}"/>
    <hyperlink ref="E62" r:id="rId148" display="https://www.worldometers.info/gdp/fiji-gdp/" xr:uid="{7FACAAEF-CA6A-4AA3-8ED0-E63E6214C565}"/>
    <hyperlink ref="E113" r:id="rId149" display="https://www.worldometers.info/gdp/mauritania-gdp/" xr:uid="{6644C618-2C2D-4866-B00B-3F4246B5ADCD}"/>
    <hyperlink ref="E109" r:id="rId150" display="https://www.worldometers.info/gdp/maldives-gdp/" xr:uid="{A206497B-64A8-441A-9040-8C5518FA55A5}"/>
    <hyperlink ref="E119" r:id="rId151" display="https://www.worldometers.info/gdp/montenegro-gdp/" xr:uid="{C66DB73C-4D40-431B-99DD-D26FD831DD2D}"/>
    <hyperlink ref="E178" r:id="rId152" display="https://www.worldometers.info/gdp/togo-gdp/" xr:uid="{DC8F4E76-B4B2-4FB0-913E-181939B369E2}"/>
    <hyperlink ref="E20" r:id="rId153" display="https://www.worldometers.info/gdp/barbados-gdp/" xr:uid="{D3AC60B6-F81D-4BB3-BB39-FCCA2D1EBE41}"/>
    <hyperlink ref="E60" r:id="rId154" display="https://www.worldometers.info/gdp/swaziland-gdp/" xr:uid="{22869A94-07BC-4DD4-8B11-24FB93372D6D}"/>
    <hyperlink ref="E157" r:id="rId155" display="https://www.worldometers.info/gdp/sierra-leone-gdp/" xr:uid="{63810434-CC98-49A0-8624-FB528E0468CA}"/>
    <hyperlink ref="E76" r:id="rId156" display="https://www.worldometers.info/gdp/guyana-gdp/" xr:uid="{1482F8BC-6907-400D-9CE9-874560436532}"/>
    <hyperlink ref="E101" r:id="rId157" display="https://www.worldometers.info/gdp/liberia-gdp/" xr:uid="{92A74474-F7CA-4F04-B915-E241F29280CE}"/>
    <hyperlink ref="E33" r:id="rId158" display="https://www.worldometers.info/gdp/burundi-gdp/" xr:uid="{B6F7AD75-D79E-4867-8726-CB54726AEE8C}"/>
    <hyperlink ref="E8" r:id="rId159" display="https://www.worldometers.info/gdp/andorra-gdp/" xr:uid="{4CF47007-36D1-4D0B-8B9A-E72AD74E10F0}"/>
    <hyperlink ref="E169" r:id="rId160" display="https://www.worldometers.info/gdp/suriname-gdp/" xr:uid="{B1DC3DB3-FA7D-4923-8855-14D8E13CC1E0}"/>
    <hyperlink ref="E177" r:id="rId161" display="https://www.worldometers.info/gdp/timor-leste-gdp/" xr:uid="{379413E1-F1A2-499D-9AB8-2D53F7B96DD2}"/>
    <hyperlink ref="E13" r:id="rId162" display="https://www.worldometers.info/gdp/aruba-gdp/" xr:uid="{CB931F9F-B716-4448-92B7-317FF7441D6C}"/>
    <hyperlink ref="E100" r:id="rId163" display="https://www.worldometers.info/gdp/lesotho-gdp/" xr:uid="{C14B3E84-AD8B-49D1-8438-6BA311B12CB6}"/>
    <hyperlink ref="E25" r:id="rId164" display="https://www.worldometers.info/gdp/bhutan-gdp/" xr:uid="{C89ECC4D-1FB8-484C-8B74-5225BDD60636}"/>
    <hyperlink ref="E38" r:id="rId165" display="https://www.worldometers.info/gdp/central-african-republic-gdp/" xr:uid="{F4C8F1A6-2523-45B0-8FF5-40BECC10B699}"/>
    <hyperlink ref="E23" r:id="rId166" display="https://www.worldometers.info/gdp/belize-gdp/" xr:uid="{11344E0A-BC67-45DB-8F37-DCDA4A29258B}"/>
    <hyperlink ref="E34" r:id="rId167" display="https://www.worldometers.info/gdp/cabo-verde-gdp/" xr:uid="{D38D8F92-9ACE-4D8C-903B-E347284A9853}"/>
    <hyperlink ref="E149" r:id="rId168" display="https://www.worldometers.info/gdp/saint-lucia-gdp/" xr:uid="{D4E6FE65-3A86-441E-A354-968A8504240F}"/>
    <hyperlink ref="E151" r:id="rId169" display="https://www.worldometers.info/gdp/san-marino-gdp/" xr:uid="{22F4617A-0DFB-4F09-B320-81CB85E60CDC}"/>
    <hyperlink ref="E132" r:id="rId170" display="https://www.worldometers.info/gdp/northern-mariana-islands-gdp/" xr:uid="{2F068DB5-A068-4490-AD2D-59B12C0A1D31}"/>
    <hyperlink ref="E10" r:id="rId171" display="https://www.worldometers.info/gdp/antigua-and-barbuda-gdp/" xr:uid="{ACE1E2EC-AD24-477A-B5FD-72ED970B912B}"/>
    <hyperlink ref="E156" r:id="rId172" display="https://www.worldometers.info/gdp/seychelles-gdp/" xr:uid="{7D33A41F-378D-4196-BCB8-24B0C9AE5FEE}"/>
    <hyperlink ref="E66" r:id="rId173" display="https://www.worldometers.info/gdp/gambia-gdp/" xr:uid="{BD6C23B0-3333-4D79-98AF-9852659D3FF6}"/>
    <hyperlink ref="E75" r:id="rId174" display="https://www.worldometers.info/gdp/guinea-bissau-gdp/" xr:uid="{1CCA42DE-9E41-4DEE-8D28-180470DB3133}"/>
    <hyperlink ref="E161" r:id="rId175" display="https://www.worldometers.info/gdp/solomon-islands-gdp/" xr:uid="{A9777163-EE9A-45D0-BAD7-9B49C9B7B810}"/>
    <hyperlink ref="E71" r:id="rId176" display="https://www.worldometers.info/gdp/grenada-gdp/" xr:uid="{FA2B4BBE-7233-44F2-8667-1148469F5942}"/>
    <hyperlink ref="E43" r:id="rId177" display="https://www.worldometers.info/gdp/comoros-gdp/" xr:uid="{DF4944C9-FEE3-4ECF-B4C7-E93ADA349BDE}"/>
    <hyperlink ref="E148" r:id="rId178" display="https://www.worldometers.info/gdp/saint-kitts-and-nevis-gdp/" xr:uid="{6349F5ED-8195-4DB3-B56C-583537600E76}"/>
    <hyperlink ref="E192" r:id="rId179" display="https://www.worldometers.info/gdp/vanuatu-gdp/" xr:uid="{FAFFC6C8-AD6F-45ED-B228-5C443E6F40D4}"/>
    <hyperlink ref="E150" r:id="rId180" display="https://www.worldometers.info/gdp/samoa-gdp/" xr:uid="{C11F8EA2-1573-4AC4-ACA2-679085A2A1C6}"/>
    <hyperlink ref="E166" r:id="rId181" display="https://www.worldometers.info/gdp/saint-vincent-and-the-grenadines-gdp/" xr:uid="{E1CD56AD-9AE6-462D-906F-F549C64A561F}"/>
    <hyperlink ref="E7" r:id="rId182" display="https://www.worldometers.info/gdp/american-samoa-gdp/" xr:uid="{1397F37C-BD42-4901-A510-08DFE724D6FE}"/>
    <hyperlink ref="E52" r:id="rId183" display="https://www.worldometers.info/gdp/dominica-gdp/" xr:uid="{DADBBD91-0199-4604-A8C9-60EC7CCE4380}"/>
    <hyperlink ref="E179" r:id="rId184" display="https://www.worldometers.info/gdp/tonga-gdp/" xr:uid="{B6602EB0-F322-47A9-82F5-A761B8A4C334}"/>
    <hyperlink ref="E152" r:id="rId185" display="https://www.worldometers.info/gdp/sao-tome-and-principe-gdp/" xr:uid="{C25A9DFF-4306-44E0-B921-C99C2C20222C}"/>
    <hyperlink ref="E116" r:id="rId186" display="https://www.worldometers.info/gdp/micronesia-gdp/" xr:uid="{82DC74C1-F698-47BF-8B2C-38CDFAAAF127}"/>
    <hyperlink ref="E136" r:id="rId187" display="https://www.worldometers.info/gdp/palau-gdp/" xr:uid="{CEAC3E63-8F6D-43A9-B88A-63911F6EA4B8}"/>
    <hyperlink ref="E112" r:id="rId188" display="https://www.worldometers.info/gdp/marshall-islands-gdp/" xr:uid="{86187F80-9191-49A6-8E8B-8F0B627B9301}"/>
    <hyperlink ref="E94" r:id="rId189" display="https://www.worldometers.info/gdp/kiribati-gdp/" xr:uid="{DE755E18-8AE6-4553-A606-9C6C0231B9DA}"/>
    <hyperlink ref="E184" r:id="rId190" display="https://www.worldometers.info/gdp/tuvalu-gdp/" xr:uid="{E2FEEFCB-1948-4FD5-BE24-9474917E4E13}"/>
    <hyperlink ref="D189" r:id="rId191" display="https://www.worldometers.info/gdp/us-gdp/" xr:uid="{DE4A4E55-615C-44DE-86DA-5B87E63B942D}"/>
    <hyperlink ref="D41" r:id="rId192" display="https://www.worldometers.info/gdp/china-gdp/" xr:uid="{2067D806-ECE9-43EE-9F59-D4CA524ADA8F}"/>
    <hyperlink ref="D90" r:id="rId193" display="https://www.worldometers.info/gdp/japan-gdp/" xr:uid="{7A5CBD4B-FC1C-464B-9F6C-9730C91851CF}"/>
    <hyperlink ref="D68" r:id="rId194" display="https://www.worldometers.info/gdp/germany-gdp/" xr:uid="{3AF720AB-9B5F-403A-BBDB-1EC4942E105F}"/>
    <hyperlink ref="D82" r:id="rId195" display="https://www.worldometers.info/gdp/india-gdp/" xr:uid="{2BF51881-EA14-404B-9C76-5E99BC112BE5}"/>
    <hyperlink ref="D188" r:id="rId196" display="https://www.worldometers.info/gdp/uk-gdp/" xr:uid="{87D87633-A67B-4E59-A441-6A900327CC35}"/>
    <hyperlink ref="D64" r:id="rId197" display="https://www.worldometers.info/gdp/france-gdp/" xr:uid="{2FFA0D89-6B7C-4FE3-A567-2BBFFA201BBA}"/>
    <hyperlink ref="D29" r:id="rId198" display="https://www.worldometers.info/gdp/brazil-gdp/" xr:uid="{8CC8FF62-FDE6-495D-850E-35194CBAB1A4}"/>
    <hyperlink ref="D88" r:id="rId199" display="https://www.worldometers.info/gdp/italy-gdp/" xr:uid="{61680079-2E36-4E25-8774-A24F4DCE43B6}"/>
    <hyperlink ref="D37" r:id="rId200" display="https://www.worldometers.info/gdp/canada-gdp/" xr:uid="{11A2B597-615D-481D-8639-46EA140FFB73}"/>
    <hyperlink ref="D146" r:id="rId201" display="https://www.worldometers.info/gdp/russia-gdp/" xr:uid="{6292E65B-B2D6-406D-B537-450329FE75D6}"/>
    <hyperlink ref="D163" r:id="rId202" display="https://www.worldometers.info/gdp/south-korea-gdp/" xr:uid="{C29F78E8-B24D-4759-9D41-0FE555AFBCB1}"/>
    <hyperlink ref="D14" r:id="rId203" display="https://www.worldometers.info/gdp/australia-gdp/" xr:uid="{F34B8B17-B50F-4985-8F17-B825569F51D2}"/>
    <hyperlink ref="D164" r:id="rId204" display="https://www.worldometers.info/gdp/spain-gdp/" xr:uid="{D6F56760-11A0-4F69-9863-87AF608C80AC}"/>
    <hyperlink ref="D115" r:id="rId205" display="https://www.worldometers.info/gdp/mexico-gdp/" xr:uid="{2D01BE90-1A4A-414D-9FAB-62A82CCF2BC0}"/>
    <hyperlink ref="D83" r:id="rId206" display="https://www.worldometers.info/gdp/indonesia-gdp/" xr:uid="{2DA1C793-8386-459A-A131-68D098A42153}"/>
    <hyperlink ref="D182" r:id="rId207" display="https://www.worldometers.info/gdp/turkey-gdp/" xr:uid="{18045CFE-E1CB-4557-A839-CCD1591DF053}"/>
    <hyperlink ref="D125" r:id="rId208" display="https://www.worldometers.info/gdp/netherlands-gdp/" xr:uid="{1DCD01D9-38B2-4FB2-8409-7CF0E8E706C0}"/>
    <hyperlink ref="D153" r:id="rId209" display="https://www.worldometers.info/gdp/saudi-arabia-gdp/" xr:uid="{7A094417-FFAA-413C-8328-F7C288D2D442}"/>
    <hyperlink ref="D171" r:id="rId210" display="https://www.worldometers.info/gdp/switzerland-gdp/" xr:uid="{21470629-969F-4B40-9537-A537333BC228}"/>
    <hyperlink ref="D11" r:id="rId211" display="https://www.worldometers.info/gdp/argentina-gdp/" xr:uid="{AC66D4FD-BE68-4928-951C-03159A9E7DC5}"/>
    <hyperlink ref="D170" r:id="rId212" display="https://www.worldometers.info/gdp/sweden-gdp/" xr:uid="{D279B00D-BE9F-4972-B51A-E22DCC2C84EF}"/>
    <hyperlink ref="D142" r:id="rId213" display="https://www.worldometers.info/gdp/poland-gdp/" xr:uid="{1E2ABEDF-2E6F-4982-8F5A-8B6899D435D9}"/>
    <hyperlink ref="D22" r:id="rId214" display="https://www.worldometers.info/gdp/belgium-gdp/" xr:uid="{509CA3ED-8D78-41BE-86C3-890E9687CC51}"/>
    <hyperlink ref="D176" r:id="rId215" display="https://www.worldometers.info/gdp/thailand-gdp/" xr:uid="{FBF83F8C-0BA1-4913-A7C1-3527FE47EDD6}"/>
    <hyperlink ref="D84" r:id="rId216" display="https://www.worldometers.info/gdp/iran-gdp/" xr:uid="{CD5C4E22-76EA-498D-A124-5A40A8EB03CE}"/>
    <hyperlink ref="D15" r:id="rId217" display="https://www.worldometers.info/gdp/austria-gdp/" xr:uid="{7F1CF1E5-3081-4D85-8F00-4B678AE93F77}"/>
    <hyperlink ref="D133" r:id="rId218" display="https://www.worldometers.info/gdp/norway-gdp/" xr:uid="{3CD7B36C-097B-4289-83ED-ED9840C8AAF9}"/>
    <hyperlink ref="D187" r:id="rId219" display="https://www.worldometers.info/gdp/united-arab-emirates-gdp/" xr:uid="{1EDFD774-30E3-4526-85A7-D8E11CFAFA76}"/>
    <hyperlink ref="D129" r:id="rId220" display="https://www.worldometers.info/gdp/nigeria-gdp/" xr:uid="{6D306529-3115-450F-BFB5-12994C60158A}"/>
    <hyperlink ref="D87" r:id="rId221" display="https://www.worldometers.info/gdp/israel-gdp/" xr:uid="{869D8579-ED6E-4989-9058-B161FB2B7DB7}"/>
    <hyperlink ref="D162" r:id="rId222" display="https://www.worldometers.info/gdp/south-africa-gdp/" xr:uid="{EE2758C7-8EDA-44F1-A61E-C7583D081EFF}"/>
    <hyperlink ref="D79" r:id="rId223" display="https://www.worldometers.info/gdp/china-hong-kong-sar-gdp/" xr:uid="{2682F33E-1FD5-4666-B3B8-1F5CD11FA164}"/>
    <hyperlink ref="D86" r:id="rId224" display="https://www.worldometers.info/gdp/ireland-gdp/" xr:uid="{7FA495FB-9AC4-45AC-8404-57228076069F}"/>
    <hyperlink ref="D51" r:id="rId225" display="https://www.worldometers.info/gdp/denmark-gdp/" xr:uid="{311B476D-7212-4D6F-BC73-CF46A1CFCB9C}"/>
    <hyperlink ref="D158" r:id="rId226" display="https://www.worldometers.info/gdp/singapore-gdp/" xr:uid="{8161A65E-1F85-437E-BB00-D43A523D7EAB}"/>
    <hyperlink ref="D108" r:id="rId227" display="https://www.worldometers.info/gdp/malaysia-gdp/" xr:uid="{D17157FA-2110-486D-A4F5-0D7FBE39BDC2}"/>
    <hyperlink ref="D42" r:id="rId228" display="https://www.worldometers.info/gdp/colombia-gdp/" xr:uid="{02E65058-FFD4-44DA-AECB-0158F2B42255}"/>
    <hyperlink ref="D141" r:id="rId229" display="https://www.worldometers.info/gdp/philippines-gdp/" xr:uid="{33E91AFD-89CC-4BB4-9C79-DFF1E2EC5513}"/>
    <hyperlink ref="D135" r:id="rId230" display="https://www.worldometers.info/gdp/pakistan-gdp/" xr:uid="{3AA58D06-135F-4C48-9373-36876E6BC534}"/>
    <hyperlink ref="D40" r:id="rId231" display="https://www.worldometers.info/gdp/chile-gdp/" xr:uid="{6C3A407F-A21F-4CFD-B42E-35813C7F63F9}"/>
    <hyperlink ref="D63" r:id="rId232" display="https://www.worldometers.info/gdp/finland-gdp/" xr:uid="{F6CFA76E-E57F-439A-B817-7D2E44C09A08}"/>
    <hyperlink ref="D19" r:id="rId233" display="https://www.worldometers.info/gdp/bangladesh-gdp/" xr:uid="{0039DD44-702E-441C-B15E-FF942EACEAEE}"/>
    <hyperlink ref="D56" r:id="rId234" display="https://www.worldometers.info/gdp/egypt-gdp/" xr:uid="{DAD2FBA7-2952-4412-A5F5-C2590E8971AC}"/>
    <hyperlink ref="D194" r:id="rId235" display="https://www.worldometers.info/gdp/vietnam-gdp/" xr:uid="{C162E46F-00FB-47BE-8BF2-BE9ABB834469}"/>
    <hyperlink ref="D143" r:id="rId236" display="https://www.worldometers.info/gdp/portugal-gdp/" xr:uid="{9B437EAE-3714-492E-B552-A5266934ADF2}"/>
    <hyperlink ref="D50" r:id="rId237" display="https://www.worldometers.info/gdp/czechia-gdp/" xr:uid="{0BAF2553-60A6-47F3-AF4A-1D87AE5A5C81}"/>
    <hyperlink ref="D145" r:id="rId238" display="https://www.worldometers.info/gdp/romania-gdp/" xr:uid="{B645C80B-E535-427C-873D-4EED20AC19F3}"/>
    <hyperlink ref="D140" r:id="rId239" display="https://www.worldometers.info/gdp/peru-gdp/" xr:uid="{A091E961-9FE6-4343-8D28-9B7967370ECD}"/>
    <hyperlink ref="D126" r:id="rId240" display="https://www.worldometers.info/gdp/new-zealand-gdp/" xr:uid="{6001F634-52ED-491E-9AFF-5D5A718AAD77}"/>
    <hyperlink ref="D70" r:id="rId241" display="https://www.worldometers.info/gdp/greece-gdp/" xr:uid="{3AA31728-6CA1-473F-9A1A-2657B7B4F448}"/>
    <hyperlink ref="D85" r:id="rId242" display="https://www.worldometers.info/gdp/iraq-gdp/" xr:uid="{2103CF01-445C-41C6-9F9C-925E4417FAAD}"/>
    <hyperlink ref="D6" r:id="rId243" display="https://www.worldometers.info/gdp/algeria-gdp/" xr:uid="{36C24F6D-58E2-42B6-A084-B3FDE841FC89}"/>
    <hyperlink ref="D144" r:id="rId244" display="https://www.worldometers.info/gdp/qatar-gdp/" xr:uid="{18675509-2387-4A78-B260-76C6E9F926F3}"/>
    <hyperlink ref="D92" r:id="rId245" display="https://www.worldometers.info/gdp/kazakhstan-gdp/" xr:uid="{2CF17C92-F54B-4BE9-850A-A0A4E4676762}"/>
    <hyperlink ref="D80" r:id="rId246" display="https://www.worldometers.info/gdp/hungary-gdp/" xr:uid="{85432F53-2056-4824-A912-78BD9AAC78F5}"/>
    <hyperlink ref="D9" r:id="rId247" display="https://www.worldometers.info/gdp/angola-gdp/" xr:uid="{6697A008-111C-4C7D-BF1B-929725FE6672}"/>
    <hyperlink ref="D95" r:id="rId248" display="https://www.worldometers.info/gdp/kuwait-gdp/" xr:uid="{C334BAEE-40DF-4464-A915-6498BFD83241}"/>
    <hyperlink ref="D168" r:id="rId249" display="https://www.worldometers.info/gdp/sudan-gdp/" xr:uid="{510D1417-93C7-44F8-95FB-4A31DCDF2A90}"/>
    <hyperlink ref="D186" r:id="rId250" display="https://www.worldometers.info/gdp/ukraine-gdp/" xr:uid="{09B7B88F-3906-4E1A-A556-FA0D3F79A56A}"/>
    <hyperlink ref="D120" r:id="rId251" display="https://www.worldometers.info/gdp/morocco-gdp/" xr:uid="{A638DE05-2685-4E72-B0B9-5395CC3CA268}"/>
    <hyperlink ref="D55" r:id="rId252" display="https://www.worldometers.info/gdp/ecuador-gdp/" xr:uid="{BA1547AA-FAD0-4556-B778-53955AC6938F}"/>
    <hyperlink ref="D48" r:id="rId253" display="https://www.worldometers.info/gdp/cuba-gdp/" xr:uid="{FD788EA6-46F3-4C93-AA40-144EC9CA4AEB}"/>
    <hyperlink ref="D159" r:id="rId254" display="https://www.worldometers.info/gdp/slovakia-gdp/" xr:uid="{64FF5870-DBC2-406E-A244-C5E620462AAB}"/>
    <hyperlink ref="D165" r:id="rId255" display="https://www.worldometers.info/gdp/sri-lanka-gdp/" xr:uid="{EA14822C-A249-4065-B9CC-B42B3D36426C}"/>
    <hyperlink ref="D61" r:id="rId256" display="https://www.worldometers.info/gdp/ethiopia-gdp/" xr:uid="{A02EC03C-0C98-4B10-BD12-2761D5A80108}"/>
    <hyperlink ref="D93" r:id="rId257" display="https://www.worldometers.info/gdp/kenya-gdp/" xr:uid="{2094C16F-882F-47A9-8700-C32A97594879}"/>
    <hyperlink ref="D53" r:id="rId258" display="https://www.worldometers.info/gdp/dominican-republic-gdp/" xr:uid="{F08AB18C-EF21-4E16-BFA4-840C8A04903E}"/>
    <hyperlink ref="D73" r:id="rId259" display="https://www.worldometers.info/gdp/guatemala-gdp/" xr:uid="{9E05C10E-F6C8-4504-8B58-A36A6A8FB113}"/>
    <hyperlink ref="D134" r:id="rId260" display="https://www.worldometers.info/gdp/oman-gdp/" xr:uid="{A917C81D-BE2B-4307-899B-440CC40C0A56}"/>
    <hyperlink ref="D122" r:id="rId261" display="https://www.worldometers.info/gdp/myanmar-gdp/" xr:uid="{7547DBB3-1608-40C3-B485-70192367D75B}"/>
    <hyperlink ref="D104" r:id="rId262" display="https://www.worldometers.info/gdp/luxembourg-gdp/" xr:uid="{B2F48E0C-C2B0-43A1-80D4-76E29D5C98A9}"/>
    <hyperlink ref="D137" r:id="rId263" display="https://www.worldometers.info/gdp/panama-gdp/" xr:uid="{22464856-2306-41AC-90BC-F909F34F54C0}"/>
    <hyperlink ref="D69" r:id="rId264" display="https://www.worldometers.info/gdp/ghana-gdp/" xr:uid="{9AAFFE1A-EA96-4560-B714-0F83989BDD4C}"/>
    <hyperlink ref="D31" r:id="rId265" display="https://www.worldometers.info/gdp/bulgaria-gdp/" xr:uid="{F20F2EAA-85F4-42EC-8DC4-76CB757607CB}"/>
    <hyperlink ref="D45" r:id="rId266" display="https://www.worldometers.info/gdp/costa-rica-gdp/" xr:uid="{97EB1FAA-9652-491C-9E72-1395F8C8B709}"/>
    <hyperlink ref="D190" r:id="rId267" display="https://www.worldometers.info/gdp/uruguay-gdp/" xr:uid="{C0BBC7CE-D647-4D2A-9DF0-347BE70A954E}"/>
    <hyperlink ref="D47" r:id="rId268" display="https://www.worldometers.info/gdp/croatia-gdp/" xr:uid="{62FBC2AE-EAB7-46C2-B40E-8AE401EA1F9E}"/>
    <hyperlink ref="D21" r:id="rId269" display="https://www.worldometers.info/gdp/belarus-gdp/" xr:uid="{719658B2-0F20-47CB-9C0E-2AAA1A498B17}"/>
    <hyperlink ref="D99" r:id="rId270" display="https://www.worldometers.info/gdp/lebanon-gdp/" xr:uid="{9DC92E0E-DEA2-4D36-A7A8-1EC6991A2D6E}"/>
    <hyperlink ref="D175" r:id="rId271" display="https://www.worldometers.info/gdp/tanzania-gdp/" xr:uid="{06B227DC-1ED5-47E5-B382-2FB3DBFE3FEA}"/>
    <hyperlink ref="D105" r:id="rId272" display="https://www.worldometers.info/gdp/china-macao-sar-gdp/" xr:uid="{8B1989CA-195A-414C-AFCE-184274A8AEC9}"/>
    <hyperlink ref="D191" r:id="rId273" display="https://www.worldometers.info/gdp/uzbekistan-gdp/" xr:uid="{3D71CA79-6A7B-4A75-95F9-09BE6338DF07}"/>
    <hyperlink ref="D160" r:id="rId274" display="https://www.worldometers.info/gdp/slovenia-gdp/" xr:uid="{B87836FB-5904-4B7F-BAFC-DB9A49A5DA5D}"/>
    <hyperlink ref="D103" r:id="rId275" display="https://www.worldometers.info/gdp/lithuania-gdp/" xr:uid="{2254C755-2AA5-4CF9-9D1C-6335B71801C4}"/>
    <hyperlink ref="D155" r:id="rId276" display="https://www.worldometers.info/gdp/serbia-gdp/" xr:uid="{C4585269-5483-478D-8C5A-13AAE460347D}"/>
    <hyperlink ref="D16" r:id="rId277" display="https://www.worldometers.info/gdp/azerbaijan-gdp/" xr:uid="{F58C8F62-6458-4795-BC88-EAEF79758EA8}"/>
    <hyperlink ref="D91" r:id="rId278" display="https://www.worldometers.info/gdp/jordan-gdp/" xr:uid="{75634F3C-C13D-410F-8A8A-FD52834E746C}"/>
    <hyperlink ref="D181" r:id="rId279" display="https://www.worldometers.info/gdp/tunisia-gdp/" xr:uid="{1DD6F971-5877-4668-A7D2-1C12DDD8A906}"/>
    <hyperlink ref="D139" r:id="rId280" display="https://www.worldometers.info/gdp/paraguay-gdp/" xr:uid="{DE0CD1A6-048D-40FF-9D97-D0EAA92E674D}"/>
    <hyperlink ref="D102" r:id="rId281" display="https://www.worldometers.info/gdp/libya-gdp/" xr:uid="{70FF3879-9461-42E0-B226-F8BF261DE061}"/>
    <hyperlink ref="D183" r:id="rId282" display="https://www.worldometers.info/gdp/turkmenistan-gdp/" xr:uid="{BD9BAF4E-6F92-4446-9C0E-906FE5BC1B60}"/>
    <hyperlink ref="D54" r:id="rId283" display="https://www.worldometers.info/gdp/democratic-republic-of-the-congo-gdp/" xr:uid="{6152CD12-7777-45F8-BCA7-A28C94EA2829}"/>
    <hyperlink ref="D26" r:id="rId284" display="https://www.worldometers.info/gdp/bolivia-gdp/" xr:uid="{B9F9ABAC-D420-4182-8418-598BE8D143CF}"/>
    <hyperlink ref="D18" r:id="rId285" display="https://www.worldometers.info/gdp/bahrain-gdp/" xr:uid="{26D5A0CF-3DC5-4B3F-828A-41539DF9446B}"/>
    <hyperlink ref="D36" r:id="rId286" display="https://www.worldometers.info/gdp/cameroon-gdp/" xr:uid="{C20ABB74-F27D-43A8-A2FD-66A77E15DE1B}"/>
    <hyperlink ref="D195" r:id="rId287" display="https://www.worldometers.info/gdp/yemen-gdp/" xr:uid="{82C12B28-15BF-49A2-B96A-24D254C44567}"/>
    <hyperlink ref="D98" r:id="rId288" display="https://www.worldometers.info/gdp/latvia-gdp/" xr:uid="{FA165ADC-0272-4415-ACC8-9CCF9001ECF0}"/>
    <hyperlink ref="D59" r:id="rId289" display="https://www.worldometers.info/gdp/estonia-gdp/" xr:uid="{A14302DB-227E-4C14-A6F5-CAAC582E0129}"/>
    <hyperlink ref="D185" r:id="rId290" display="https://www.worldometers.info/gdp/uganda-gdp/" xr:uid="{017F4341-119B-4E6E-9790-ECE53D82CE07}"/>
    <hyperlink ref="D196" r:id="rId291" display="https://www.worldometers.info/gdp/zambia-gdp/" xr:uid="{099599B4-4998-4EA2-997C-4D61A41390D3}"/>
    <hyperlink ref="D124" r:id="rId292" display="https://www.worldometers.info/gdp/nepal-gdp/" xr:uid="{8DD9FDDA-2133-423B-8ACB-B3447C3D3EC5}"/>
    <hyperlink ref="D57" r:id="rId293" display="https://www.worldometers.info/gdp/el-salvador-gdp/" xr:uid="{BE0F9FC9-97AF-4856-9D8A-0350C55A8C53}"/>
    <hyperlink ref="D81" r:id="rId294" display="https://www.worldometers.info/gdp/iceland-gdp/" xr:uid="{4BBACE4E-FC94-4A24-A295-77BDAEE73369}"/>
    <hyperlink ref="D78" r:id="rId295" display="https://www.worldometers.info/gdp/honduras-gdp/" xr:uid="{ECC27893-0D52-4905-9C0A-99E16F0AA676}"/>
    <hyperlink ref="D35" r:id="rId296" display="https://www.worldometers.info/gdp/cambodia-gdp/" xr:uid="{80BC2CB5-145F-422F-8172-304A70186BC3}"/>
    <hyperlink ref="D180" r:id="rId297" display="https://www.worldometers.info/gdp/trinidad-and-tobago-gdp/" xr:uid="{7F7BED21-180A-484F-A11C-C5ECA50E6752}"/>
    <hyperlink ref="D49" r:id="rId298" display="https://www.worldometers.info/gdp/cyprus-gdp/" xr:uid="{5E40DAE6-B2F3-4764-A82D-BB91279D6E53}"/>
    <hyperlink ref="D197" r:id="rId299" display="https://www.worldometers.info/gdp/zimbabwe-gdp/" xr:uid="{9E1B3CD1-280C-4341-9753-ADD4DA3E338D}"/>
    <hyperlink ref="D154" r:id="rId300" display="https://www.worldometers.info/gdp/senegal-gdp/" xr:uid="{4D894C49-36D3-4AD4-A074-121691D479F1}"/>
    <hyperlink ref="D138" r:id="rId301" display="https://www.worldometers.info/gdp/papua-new-guinea-gdp/" xr:uid="{03B6FB9D-4841-47CB-8DAD-A94D3BA07B12}"/>
    <hyperlink ref="D4" r:id="rId302" display="https://www.worldometers.info/gdp/afghanistan-gdp/" xr:uid="{8AE01332-15E3-4B95-AF22-317131552E8F}"/>
    <hyperlink ref="D27" r:id="rId303" display="https://www.worldometers.info/gdp/bosnia-and-herzegovina-gdp/" xr:uid="{05AA35A2-EA88-42CE-A4F1-9A025467C4A9}"/>
    <hyperlink ref="D28" r:id="rId304" display="https://www.worldometers.info/gdp/botswana-gdp/" xr:uid="{2583D5E1-D6F4-4EE5-8D20-896DE22DEEF4}"/>
    <hyperlink ref="D97" r:id="rId305" display="https://www.worldometers.info/gdp/laos-gdp/" xr:uid="{20A136AE-0DB3-48BC-AE3C-01905D4DAF7B}"/>
    <hyperlink ref="D110" r:id="rId306" display="https://www.worldometers.info/gdp/mali-gdp/" xr:uid="{781DE3E4-F597-4D21-852A-36DF3BDC6CC8}"/>
    <hyperlink ref="D67" r:id="rId307" display="https://www.worldometers.info/gdp/georgia-gdp/" xr:uid="{BCE2520B-02CB-4817-A816-FE898CE6705F}"/>
    <hyperlink ref="D65" r:id="rId308" display="https://www.worldometers.info/gdp/gabon-gdp/" xr:uid="{2A87E02C-8FB1-45CC-AA3D-985874F7B9D0}"/>
    <hyperlink ref="D89" r:id="rId309" display="https://www.worldometers.info/gdp/jamaica-gdp/" xr:uid="{72FA1B49-B9FC-43A3-8098-BA35108EC934}"/>
    <hyperlink ref="D167" r:id="rId310" display="https://www.worldometers.info/gdp/state-of-palestine-gdp/" xr:uid="{24D64093-4274-40D6-864A-A3A784AE11A1}"/>
    <hyperlink ref="D127" r:id="rId311" display="https://www.worldometers.info/gdp/nicaragua-gdp/" xr:uid="{F1922235-81A7-4302-91C1-74E85AD7AA33}"/>
    <hyperlink ref="D114" r:id="rId312" display="https://www.worldometers.info/gdp/mauritius-gdp/" xr:uid="{A19906B5-B5D0-46CD-A8F9-A5F98A089D2C}"/>
    <hyperlink ref="D123" r:id="rId313" display="https://www.worldometers.info/gdp/namibia-gdp/" xr:uid="{48350DA2-1403-479C-A828-57323FD9EB32}"/>
    <hyperlink ref="D5" r:id="rId314" display="https://www.worldometers.info/gdp/albania-gdp/" xr:uid="{C2DBDB34-C9D5-4465-86EE-40986F731D70}"/>
    <hyperlink ref="D121" r:id="rId315" display="https://www.worldometers.info/gdp/mozambique-gdp/" xr:uid="{A45A82D7-CC3B-4E05-98E1-2721A5AC649D}"/>
    <hyperlink ref="D111" r:id="rId316" display="https://www.worldometers.info/gdp/malta-gdp/" xr:uid="{FD209886-450F-435D-AB71-8EE012EE82B7}"/>
    <hyperlink ref="D32" r:id="rId317" display="https://www.worldometers.info/gdp/burkina-faso-gdp/" xr:uid="{FF064906-D077-4A23-B323-D6FD1CFB09EA}"/>
    <hyperlink ref="D58" r:id="rId318" display="https://www.worldometers.info/gdp/equatorial-guinea-gdp/" xr:uid="{DFEBC249-50E8-4FE3-B8A4-02B8BDC41CA6}"/>
    <hyperlink ref="D17" r:id="rId319" display="https://www.worldometers.info/gdp/bahamas-gdp/" xr:uid="{E1752D07-3D11-4BD1-911F-A23DDB3F402C}"/>
    <hyperlink ref="D30" r:id="rId320" display="https://www.worldometers.info/gdp/brunei-darussalam-gdp/" xr:uid="{17A52C64-FCB8-4697-825C-E2C39030A9B1}"/>
    <hyperlink ref="D12" r:id="rId321" display="https://www.worldometers.info/gdp/armenia-gdp/" xr:uid="{14A9FE7F-FAF1-441C-82D8-6103F207F0AD}"/>
    <hyperlink ref="D106" r:id="rId322" display="https://www.worldometers.info/gdp/madagascar-gdp/" xr:uid="{0133A3AE-5780-4530-BE6D-73B6C945FAA5}"/>
    <hyperlink ref="D118" r:id="rId323" display="https://www.worldometers.info/gdp/mongolia-gdp/" xr:uid="{86B9F58C-2D0C-4513-81AC-C97F6191A727}"/>
    <hyperlink ref="D131" r:id="rId324" display="https://www.worldometers.info/gdp/north-macedonia-gdp/" xr:uid="{5AD740F0-3A2D-4D66-A677-19EEB495447A}"/>
    <hyperlink ref="D74" r:id="rId325" display="https://www.worldometers.info/gdp/guinea-gdp/" xr:uid="{810C2BA1-8FA5-406C-8661-70DA128DCBB5}"/>
    <hyperlink ref="D39" r:id="rId326" display="https://www.worldometers.info/gdp/chad-gdp/" xr:uid="{FD180547-A9D7-4710-A35F-9D00686AD578}"/>
    <hyperlink ref="D24" r:id="rId327" display="https://www.worldometers.info/gdp/benin-gdp/" xr:uid="{B896E6BE-DA85-4F37-A339-95F80C9032BE}"/>
    <hyperlink ref="D147" r:id="rId328" display="https://www.worldometers.info/gdp/rwanda-gdp/" xr:uid="{DC0BE3F7-46DC-4F1D-AAF7-3B00142AC21E}"/>
    <hyperlink ref="D44" r:id="rId329" display="https://www.worldometers.info/gdp/congo-gdp/" xr:uid="{1323990D-1D52-440C-9182-70B818EC51B9}"/>
    <hyperlink ref="D77" r:id="rId330" display="https://www.worldometers.info/gdp/haiti-gdp/" xr:uid="{3D6F67DA-1241-4561-9590-83D0E071A2FC}"/>
    <hyperlink ref="D117" r:id="rId331" display="https://www.worldometers.info/gdp/moldova-gdp/" xr:uid="{A6C9DBE0-1A34-4EBC-88D6-12B062E38EB0}"/>
    <hyperlink ref="D128" r:id="rId332" display="https://www.worldometers.info/gdp/niger-gdp/" xr:uid="{12B10A35-5086-477C-A420-4467059B7E21}"/>
    <hyperlink ref="D96" r:id="rId333" display="https://www.worldometers.info/gdp/kyrgyzstan-gdp/" xr:uid="{BD72C6E7-C546-438E-9B65-BDAEC596F55C}"/>
    <hyperlink ref="D174" r:id="rId334" display="https://www.worldometers.info/gdp/tajikistan-gdp/" xr:uid="{DD878CF9-1163-4C4F-A86F-2F309A91F42B}"/>
    <hyperlink ref="D107" r:id="rId335" display="https://www.worldometers.info/gdp/malawi-gdp/" xr:uid="{14DFF808-1C76-4BEC-B12C-7BA5124A6A21}"/>
    <hyperlink ref="D72" r:id="rId336" display="https://www.worldometers.info/gdp/guam-gdp/" xr:uid="{5A3EB055-BB3B-495A-8951-2704C9E6834F}"/>
    <hyperlink ref="D62" r:id="rId337" display="https://www.worldometers.info/gdp/fiji-gdp/" xr:uid="{501B983A-324E-4B00-A2F6-5E640683B3FC}"/>
    <hyperlink ref="D113" r:id="rId338" display="https://www.worldometers.info/gdp/mauritania-gdp/" xr:uid="{3AC6E2D2-1EF5-45D4-93DF-2B6A111C2DC8}"/>
    <hyperlink ref="D109" r:id="rId339" display="https://www.worldometers.info/gdp/maldives-gdp/" xr:uid="{1C975A74-771D-4EA8-8C55-991D48FC753E}"/>
    <hyperlink ref="D119" r:id="rId340" display="https://www.worldometers.info/gdp/montenegro-gdp/" xr:uid="{009BFFE7-EE0F-419B-8EF7-B28AB3B1D243}"/>
    <hyperlink ref="D178" r:id="rId341" display="https://www.worldometers.info/gdp/togo-gdp/" xr:uid="{ED81CC58-F875-44C9-A569-5A56019B8D51}"/>
    <hyperlink ref="D20" r:id="rId342" display="https://www.worldometers.info/gdp/barbados-gdp/" xr:uid="{BA224481-7B89-42BF-9B6F-22E1484BFF1B}"/>
    <hyperlink ref="D60" r:id="rId343" display="https://www.worldometers.info/gdp/swaziland-gdp/" xr:uid="{45F2F87C-BD83-4D68-BFF5-28929FEC4E9F}"/>
    <hyperlink ref="D157" r:id="rId344" display="https://www.worldometers.info/gdp/sierra-leone-gdp/" xr:uid="{F06101BA-6919-42EE-A0D7-DFA901D5DEF6}"/>
    <hyperlink ref="D76" r:id="rId345" display="https://www.worldometers.info/gdp/guyana-gdp/" xr:uid="{72BA6060-E8F5-4D35-97A7-3A843A75548E}"/>
    <hyperlink ref="D101" r:id="rId346" display="https://www.worldometers.info/gdp/liberia-gdp/" xr:uid="{5CFC2F81-F45B-4CF3-A755-EC93A64C220C}"/>
    <hyperlink ref="D33" r:id="rId347" display="https://www.worldometers.info/gdp/burundi-gdp/" xr:uid="{B8058156-54AB-4038-A2F1-0454352C2A11}"/>
    <hyperlink ref="D8" r:id="rId348" display="https://www.worldometers.info/gdp/andorra-gdp/" xr:uid="{22CBDA41-7485-45A5-8E5B-42232248C29F}"/>
    <hyperlink ref="D169" r:id="rId349" display="https://www.worldometers.info/gdp/suriname-gdp/" xr:uid="{8DE3D98F-DED6-4B90-9A4D-F7C5005F9EC1}"/>
    <hyperlink ref="D177" r:id="rId350" display="https://www.worldometers.info/gdp/timor-leste-gdp/" xr:uid="{9BABD670-D1AF-4BF7-B245-3D3E365E07D1}"/>
    <hyperlink ref="D13" r:id="rId351" display="https://www.worldometers.info/gdp/aruba-gdp/" xr:uid="{54BD7ABB-402B-4466-8006-AA1C8FE268F6}"/>
    <hyperlink ref="D100" r:id="rId352" display="https://www.worldometers.info/gdp/lesotho-gdp/" xr:uid="{5202BDF2-7F60-4A4C-A263-3045C5354BDB}"/>
    <hyperlink ref="D25" r:id="rId353" display="https://www.worldometers.info/gdp/bhutan-gdp/" xr:uid="{6F076140-7A26-4354-A748-6E5423029736}"/>
    <hyperlink ref="D38" r:id="rId354" display="https://www.worldometers.info/gdp/central-african-republic-gdp/" xr:uid="{474D9EEC-CAF1-4D8E-BA99-665DA7553734}"/>
    <hyperlink ref="D23" r:id="rId355" display="https://www.worldometers.info/gdp/belize-gdp/" xr:uid="{C8800004-5A54-4346-9B82-1D29BE66DD23}"/>
    <hyperlink ref="D34" r:id="rId356" display="https://www.worldometers.info/gdp/cabo-verde-gdp/" xr:uid="{3D096402-0E80-4533-BF86-66601009CD0E}"/>
    <hyperlink ref="D149" r:id="rId357" display="https://www.worldometers.info/gdp/saint-lucia-gdp/" xr:uid="{59A302B4-993D-4FB2-8B3E-5483AABDEBD8}"/>
    <hyperlink ref="D151" r:id="rId358" display="https://www.worldometers.info/gdp/san-marino-gdp/" xr:uid="{0761B86B-925E-49DB-A614-65EE2CDD3DC4}"/>
    <hyperlink ref="D132" r:id="rId359" display="https://www.worldometers.info/gdp/northern-mariana-islands-gdp/" xr:uid="{0AFA9972-E276-4174-BFEC-CD5EE6749C88}"/>
    <hyperlink ref="D10" r:id="rId360" display="https://www.worldometers.info/gdp/antigua-and-barbuda-gdp/" xr:uid="{F14AC361-6FF8-4627-B02E-846358179AB0}"/>
    <hyperlink ref="D156" r:id="rId361" display="https://www.worldometers.info/gdp/seychelles-gdp/" xr:uid="{EE4E59F2-97D5-47E2-8C50-2FA5ABAC54E0}"/>
    <hyperlink ref="D66" r:id="rId362" display="https://www.worldometers.info/gdp/gambia-gdp/" xr:uid="{C7B77D14-8753-4E75-87C7-B3CB894BB1B2}"/>
    <hyperlink ref="D75" r:id="rId363" display="https://www.worldometers.info/gdp/guinea-bissau-gdp/" xr:uid="{E5C56DBC-1F51-4E4B-B5E6-B73D0893BB43}"/>
    <hyperlink ref="D161" r:id="rId364" display="https://www.worldometers.info/gdp/solomon-islands-gdp/" xr:uid="{6F646DF5-7437-4A6F-B5C9-DAF2278C7748}"/>
    <hyperlink ref="D71" r:id="rId365" display="https://www.worldometers.info/gdp/grenada-gdp/" xr:uid="{259EE9F5-057C-4D53-AD72-00AAC4A58297}"/>
    <hyperlink ref="D43" r:id="rId366" display="https://www.worldometers.info/gdp/comoros-gdp/" xr:uid="{A508FF2C-3796-44CF-8964-2CB5DFC7A3CF}"/>
    <hyperlink ref="D148" r:id="rId367" display="https://www.worldometers.info/gdp/saint-kitts-and-nevis-gdp/" xr:uid="{B34358E5-B6A4-498A-87BC-638FD56621E7}"/>
    <hyperlink ref="D192" r:id="rId368" display="https://www.worldometers.info/gdp/vanuatu-gdp/" xr:uid="{E6945F95-B846-4875-918D-94370F8ED33A}"/>
    <hyperlink ref="D150" r:id="rId369" display="https://www.worldometers.info/gdp/samoa-gdp/" xr:uid="{37A2F339-E5A4-4445-ABDB-14EE55C0FEC9}"/>
    <hyperlink ref="D166" r:id="rId370" display="https://www.worldometers.info/gdp/saint-vincent-and-the-grenadines-gdp/" xr:uid="{0ED96F54-0EFE-4B1E-841E-10A0920CECBB}"/>
    <hyperlink ref="D7" r:id="rId371" display="https://www.worldometers.info/gdp/american-samoa-gdp/" xr:uid="{E76170DE-5B46-4225-A108-C0D8266098CD}"/>
    <hyperlink ref="D52" r:id="rId372" display="https://www.worldometers.info/gdp/dominica-gdp/" xr:uid="{BFD57C7C-8901-4F18-A797-95F5AD7F9A3D}"/>
    <hyperlink ref="D179" r:id="rId373" display="https://www.worldometers.info/gdp/tonga-gdp/" xr:uid="{3F5E5BA9-50D9-4781-A3EC-B8F0F2A9EB05}"/>
    <hyperlink ref="D152" r:id="rId374" display="https://www.worldometers.info/gdp/sao-tome-and-principe-gdp/" xr:uid="{A35EAF83-E700-4668-BAAC-DC72A79D5FC2}"/>
    <hyperlink ref="D116" r:id="rId375" display="https://www.worldometers.info/gdp/micronesia-gdp/" xr:uid="{E6A31D81-7C30-4A1B-AE25-A6F6F60E8BD9}"/>
    <hyperlink ref="D136" r:id="rId376" display="https://www.worldometers.info/gdp/palau-gdp/" xr:uid="{16614A15-2774-4649-934E-2AEF9A7754C7}"/>
    <hyperlink ref="D112" r:id="rId377" display="https://www.worldometers.info/gdp/marshall-islands-gdp/" xr:uid="{6CCD5A80-6223-42C4-BD83-6AC1B5377CB7}"/>
    <hyperlink ref="D94" r:id="rId378" display="https://www.worldometers.info/gdp/kiribati-gdp/" xr:uid="{D79B7C82-97F7-4A9A-9C36-6B4A41B00A92}"/>
    <hyperlink ref="D184" r:id="rId379" display="https://www.worldometers.info/gdp/tuvalu-gdp/" xr:uid="{22F1FAC0-84C8-46D4-ADC7-7A79FAE6E383}"/>
  </hyperlinks>
  <pageMargins left="0.7" right="0.7" top="0.75" bottom="0.75" header="0.3" footer="0.3"/>
  <pageSetup orientation="portrait" r:id="rId380"/>
  <ignoredErrors>
    <ignoredError sqref="J17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14A5-DD54-437B-87B8-7940EE9D6CD7}">
  <dimension ref="A2:M177"/>
  <sheetViews>
    <sheetView workbookViewId="0">
      <selection activeCell="J2" sqref="J2"/>
    </sheetView>
  </sheetViews>
  <sheetFormatPr defaultRowHeight="15" x14ac:dyDescent="0.25"/>
  <cols>
    <col min="1" max="1" width="8.28515625" customWidth="1"/>
    <col min="2" max="2" width="26.5703125" customWidth="1"/>
    <col min="3" max="3" width="17.140625" customWidth="1"/>
    <col min="4" max="4" width="13.28515625" customWidth="1"/>
    <col min="5" max="5" width="25.28515625" style="57" customWidth="1"/>
    <col min="6" max="6" width="2.28515625" customWidth="1"/>
    <col min="7" max="7" width="3.28515625" customWidth="1"/>
    <col min="8" max="8" width="1.85546875" customWidth="1"/>
    <col min="9" max="9" width="3" customWidth="1"/>
    <col min="10" max="10" width="12.140625" customWidth="1"/>
    <col min="11" max="11" width="18.5703125" style="57" customWidth="1"/>
    <col min="12" max="12" width="18.5703125" customWidth="1"/>
    <col min="13" max="13" width="16.42578125" style="57" customWidth="1"/>
    <col min="14" max="14" width="4.42578125" customWidth="1"/>
    <col min="16" max="16" width="16" customWidth="1"/>
  </cols>
  <sheetData>
    <row r="2" spans="1:13" x14ac:dyDescent="0.25">
      <c r="B2" t="s">
        <v>927</v>
      </c>
      <c r="C2" t="s">
        <v>925</v>
      </c>
      <c r="D2" t="s">
        <v>924</v>
      </c>
      <c r="K2" s="57">
        <v>2022</v>
      </c>
      <c r="M2" s="57" t="s">
        <v>951</v>
      </c>
    </row>
    <row r="3" spans="1:13" x14ac:dyDescent="0.25">
      <c r="A3" t="s">
        <v>667</v>
      </c>
      <c r="B3" s="67" t="s">
        <v>2</v>
      </c>
      <c r="C3" s="67" t="s">
        <v>922</v>
      </c>
      <c r="D3" s="67" t="s">
        <v>922</v>
      </c>
      <c r="E3" s="70" t="s">
        <v>926</v>
      </c>
      <c r="J3" s="56" t="s">
        <v>2</v>
      </c>
      <c r="K3" s="57" t="s">
        <v>944</v>
      </c>
      <c r="L3" s="56" t="s">
        <v>949</v>
      </c>
      <c r="M3" s="57" t="s">
        <v>950</v>
      </c>
    </row>
    <row r="4" spans="1:13" x14ac:dyDescent="0.25">
      <c r="A4" t="s">
        <v>953</v>
      </c>
      <c r="B4" s="73" t="s">
        <v>115</v>
      </c>
      <c r="C4" s="74">
        <v>1356196122.1243339</v>
      </c>
      <c r="D4" s="73">
        <v>1.05</v>
      </c>
      <c r="E4" s="75">
        <v>1424005928.2305505</v>
      </c>
      <c r="J4" s="56" t="s">
        <v>115</v>
      </c>
      <c r="K4" s="57">
        <v>7.1</v>
      </c>
      <c r="L4" s="56">
        <f>IFERROR(VLOOKUP(J4,'Country Data'!$D$3:$M$196,8,FALSE),0)</f>
        <v>3770763.0926131997</v>
      </c>
      <c r="M4" s="72">
        <f>(L4*K4)/100</f>
        <v>267724.17957553716</v>
      </c>
    </row>
    <row r="5" spans="1:13" x14ac:dyDescent="0.25">
      <c r="A5" s="56" t="s">
        <v>953</v>
      </c>
      <c r="B5" s="73" t="s">
        <v>127</v>
      </c>
      <c r="C5" s="74">
        <v>10068253037.483574</v>
      </c>
      <c r="D5" s="73">
        <v>1.05</v>
      </c>
      <c r="E5" s="75">
        <v>10571665689.357754</v>
      </c>
      <c r="J5" s="56" t="s">
        <v>127</v>
      </c>
      <c r="K5" s="57">
        <v>65.900000000000006</v>
      </c>
      <c r="L5" s="56">
        <f>IFERROR(VLOOKUP(J5,'Country Data'!$D$3:$M$196,8,FALSE),0)</f>
        <v>1581675.5059000999</v>
      </c>
      <c r="M5" s="72">
        <f t="shared" ref="M5:M68" si="0">(L5*K5)/100</f>
        <v>1042324.158388166</v>
      </c>
    </row>
    <row r="6" spans="1:13" x14ac:dyDescent="0.25">
      <c r="A6" s="56" t="s">
        <v>953</v>
      </c>
      <c r="B6" s="73" t="s">
        <v>56</v>
      </c>
      <c r="C6" s="74">
        <v>78364576979.536087</v>
      </c>
      <c r="D6" s="73">
        <v>1.05</v>
      </c>
      <c r="E6" s="75">
        <v>82282805828.512894</v>
      </c>
      <c r="J6" s="56" t="s">
        <v>56</v>
      </c>
      <c r="K6" s="57">
        <v>46.1</v>
      </c>
      <c r="L6" s="56">
        <f>IFERROR(VLOOKUP(J6,'Country Data'!$D$3:$M$196,8,FALSE),0)</f>
        <v>22524382.5525948</v>
      </c>
      <c r="M6" s="72">
        <f t="shared" si="0"/>
        <v>10383740.356746202</v>
      </c>
    </row>
    <row r="7" spans="1:13" x14ac:dyDescent="0.25">
      <c r="A7" s="56" t="s">
        <v>953</v>
      </c>
      <c r="B7" s="73" t="s">
        <v>60</v>
      </c>
      <c r="C7" s="74">
        <v>105045311615.68347</v>
      </c>
      <c r="D7" s="73">
        <v>1.05</v>
      </c>
      <c r="E7" s="75">
        <v>110297577196.46765</v>
      </c>
      <c r="J7" s="56" t="s">
        <v>60</v>
      </c>
      <c r="K7" s="57">
        <v>111</v>
      </c>
      <c r="L7" s="56">
        <f>IFERROR(VLOOKUP(J7,'Country Data'!$D$3:$M$196,8,FALSE),0)</f>
        <v>3068480.6062271995</v>
      </c>
      <c r="M7" s="72">
        <f t="shared" si="0"/>
        <v>3406013.4729121919</v>
      </c>
    </row>
    <row r="8" spans="1:13" x14ac:dyDescent="0.25">
      <c r="A8" s="56" t="s">
        <v>952</v>
      </c>
      <c r="B8" s="68" t="s">
        <v>25</v>
      </c>
      <c r="C8" s="67">
        <v>491</v>
      </c>
      <c r="D8" s="67">
        <v>45</v>
      </c>
      <c r="E8" s="30">
        <f>(C8+D8)*1000000000</f>
        <v>536000000000</v>
      </c>
      <c r="J8" s="56" t="s">
        <v>25</v>
      </c>
      <c r="K8" s="57">
        <v>89.4</v>
      </c>
      <c r="L8" s="56">
        <f>IFERROR(VLOOKUP(J8,'Country Data'!$D$3:$M$196,8,FALSE),0)</f>
        <v>40657449.392944798</v>
      </c>
      <c r="M8" s="72">
        <f t="shared" si="0"/>
        <v>36347759.757292651</v>
      </c>
    </row>
    <row r="9" spans="1:13" x14ac:dyDescent="0.25">
      <c r="A9" s="56" t="s">
        <v>953</v>
      </c>
      <c r="B9" s="73" t="s">
        <v>134</v>
      </c>
      <c r="C9" s="74">
        <v>6234797783.9715748</v>
      </c>
      <c r="D9" s="73">
        <v>1.05</v>
      </c>
      <c r="E9" s="75">
        <v>6546537673.1701536</v>
      </c>
      <c r="J9" s="56" t="s">
        <v>134</v>
      </c>
      <c r="K9" s="57">
        <v>45.6</v>
      </c>
      <c r="L9" s="56">
        <f>IFERROR(VLOOKUP(J9,'Country Data'!$D$3:$M$196,8,FALSE),0)</f>
        <v>1617055.9286664</v>
      </c>
      <c r="M9" s="72">
        <f t="shared" si="0"/>
        <v>737377.50347187847</v>
      </c>
    </row>
    <row r="10" spans="1:13" x14ac:dyDescent="0.25">
      <c r="A10" s="56" t="s">
        <v>952</v>
      </c>
      <c r="B10" s="68" t="s">
        <v>17</v>
      </c>
      <c r="C10" s="67">
        <v>3936</v>
      </c>
      <c r="D10" s="67">
        <v>2287</v>
      </c>
      <c r="E10" s="30">
        <f>(C10+D10)*1000000000</f>
        <v>6223000000000</v>
      </c>
      <c r="J10" s="56" t="s">
        <v>17</v>
      </c>
      <c r="K10" s="57">
        <v>45.1</v>
      </c>
      <c r="L10" s="56">
        <f>IFERROR(VLOOKUP(J10,'Country Data'!$D$3:$M$196,8,FALSE),0)</f>
        <v>28851119.555094402</v>
      </c>
      <c r="M10" s="72">
        <f t="shared" si="0"/>
        <v>13011854.919347575</v>
      </c>
    </row>
    <row r="11" spans="1:13" x14ac:dyDescent="0.25">
      <c r="A11" s="56" t="s">
        <v>952</v>
      </c>
      <c r="B11" s="68" t="s">
        <v>31</v>
      </c>
      <c r="C11" s="67">
        <v>1100</v>
      </c>
      <c r="D11" s="67">
        <v>419</v>
      </c>
      <c r="E11" s="30">
        <f>(C11+D11)*1000000000</f>
        <v>1519000000000</v>
      </c>
      <c r="J11" s="56" t="s">
        <v>31</v>
      </c>
      <c r="K11" s="57">
        <v>70.400000000000006</v>
      </c>
      <c r="L11" s="56">
        <f>IFERROR(VLOOKUP(J11,'Country Data'!$D$3:$M$196,8,FALSE),0)</f>
        <v>7660584.5558172008</v>
      </c>
      <c r="M11" s="72">
        <f t="shared" si="0"/>
        <v>5393051.5272953091</v>
      </c>
    </row>
    <row r="12" spans="1:13" x14ac:dyDescent="0.25">
      <c r="A12" s="56" t="s">
        <v>953</v>
      </c>
      <c r="B12" s="73" t="s">
        <v>90</v>
      </c>
      <c r="C12" s="74">
        <v>18976188000</v>
      </c>
      <c r="D12" s="73">
        <v>1.05</v>
      </c>
      <c r="E12" s="75">
        <v>19924997400</v>
      </c>
      <c r="J12" s="56" t="s">
        <v>90</v>
      </c>
      <c r="K12" s="57">
        <v>48.4</v>
      </c>
      <c r="L12" s="56">
        <f>IFERROR(VLOOKUP(J12,'Country Data'!$D$3:$M$196,8,FALSE),0)</f>
        <v>2809413.8590450003</v>
      </c>
      <c r="M12" s="72">
        <f t="shared" si="0"/>
        <v>1359756.3077777801</v>
      </c>
    </row>
    <row r="13" spans="1:13" x14ac:dyDescent="0.25">
      <c r="A13" s="56" t="s">
        <v>953</v>
      </c>
      <c r="B13" s="73" t="s">
        <v>132</v>
      </c>
      <c r="C13" s="74">
        <v>8568436000</v>
      </c>
      <c r="D13" s="73">
        <v>1.05</v>
      </c>
      <c r="E13" s="75">
        <v>8996857800</v>
      </c>
      <c r="J13" s="56" t="s">
        <v>132</v>
      </c>
      <c r="K13" s="57">
        <v>66.8</v>
      </c>
      <c r="L13" s="56">
        <f>IFERROR(VLOOKUP(J13,'Country Data'!$D$3:$M$196,8,FALSE),0)</f>
        <v>59215.389359199995</v>
      </c>
      <c r="M13" s="72">
        <f t="shared" si="0"/>
        <v>39555.880091945597</v>
      </c>
    </row>
    <row r="14" spans="1:13" x14ac:dyDescent="0.25">
      <c r="A14" s="56" t="s">
        <v>953</v>
      </c>
      <c r="B14" s="73" t="s">
        <v>98</v>
      </c>
      <c r="C14" s="74">
        <v>36028180585.106415</v>
      </c>
      <c r="D14" s="73">
        <v>1.05</v>
      </c>
      <c r="E14" s="75">
        <v>37829589614.36174</v>
      </c>
      <c r="J14" s="56" t="s">
        <v>98</v>
      </c>
      <c r="K14" s="57">
        <v>93.4</v>
      </c>
      <c r="L14" s="56">
        <f>IFERROR(VLOOKUP(J14,'Country Data'!$D$3:$M$196,8,FALSE),0)</f>
        <v>858987.38992500002</v>
      </c>
      <c r="M14" s="72">
        <f t="shared" si="0"/>
        <v>802294.22218995006</v>
      </c>
    </row>
    <row r="15" spans="1:13" x14ac:dyDescent="0.25">
      <c r="A15" s="56" t="s">
        <v>953</v>
      </c>
      <c r="B15" s="73" t="s">
        <v>47</v>
      </c>
      <c r="C15" s="74">
        <v>88653377460.422562</v>
      </c>
      <c r="D15" s="73">
        <v>1.05</v>
      </c>
      <c r="E15" s="75">
        <v>93086046333.443695</v>
      </c>
      <c r="J15" s="56" t="s">
        <v>47</v>
      </c>
      <c r="K15" s="57">
        <v>29.3</v>
      </c>
      <c r="L15" s="56">
        <f>IFERROR(VLOOKUP(J15,'Country Data'!$D$3:$M$196,8,FALSE),0)</f>
        <v>34656126.609709695</v>
      </c>
      <c r="M15" s="72">
        <f t="shared" si="0"/>
        <v>10154245.09664494</v>
      </c>
    </row>
    <row r="16" spans="1:13" x14ac:dyDescent="0.25">
      <c r="A16" s="56" t="s">
        <v>953</v>
      </c>
      <c r="B16" s="73" t="s">
        <v>82</v>
      </c>
      <c r="C16" s="74">
        <v>16716321111.004873</v>
      </c>
      <c r="D16" s="73">
        <v>1.05</v>
      </c>
      <c r="E16" s="75">
        <v>17552137166.555119</v>
      </c>
      <c r="J16" s="56" t="s">
        <v>82</v>
      </c>
      <c r="K16" s="57">
        <v>26.5</v>
      </c>
      <c r="L16" s="56">
        <f>IFERROR(VLOOKUP(J16,'Country Data'!$D$3:$M$196,8,FALSE),0)</f>
        <v>8261457.1100607002</v>
      </c>
      <c r="M16" s="72">
        <f t="shared" si="0"/>
        <v>2189286.1341660856</v>
      </c>
    </row>
    <row r="17" spans="1:13" x14ac:dyDescent="0.25">
      <c r="A17" s="56" t="s">
        <v>952</v>
      </c>
      <c r="B17" s="68" t="s">
        <v>28</v>
      </c>
      <c r="C17" s="67">
        <v>1875</v>
      </c>
      <c r="D17" s="67">
        <v>421</v>
      </c>
      <c r="E17" s="30">
        <f>(C17+D17)*1000000000</f>
        <v>2296000000000</v>
      </c>
      <c r="J17" s="56" t="s">
        <v>28</v>
      </c>
      <c r="K17" s="57">
        <v>98.6</v>
      </c>
      <c r="L17" s="56">
        <f>IFERROR(VLOOKUP(J17,'Country Data'!$D$3:$M$196,8,FALSE),0)</f>
        <v>9232494.1822779011</v>
      </c>
      <c r="M17" s="72">
        <f t="shared" si="0"/>
        <v>9103239.2637260109</v>
      </c>
    </row>
    <row r="18" spans="1:13" x14ac:dyDescent="0.25">
      <c r="A18" s="56" t="s">
        <v>953</v>
      </c>
      <c r="B18" s="73" t="s">
        <v>168</v>
      </c>
      <c r="C18" s="74">
        <v>1313849906.4000001</v>
      </c>
      <c r="D18" s="73">
        <v>1.05</v>
      </c>
      <c r="E18" s="75">
        <v>1379542401.7200003</v>
      </c>
      <c r="J18" s="56" t="s">
        <v>168</v>
      </c>
      <c r="K18" s="57">
        <v>69.900000000000006</v>
      </c>
      <c r="L18" s="56">
        <f>IFERROR(VLOOKUP(J18,'Country Data'!$D$3:$M$196,8,FALSE),0)</f>
        <v>98041.704499200001</v>
      </c>
      <c r="M18" s="72">
        <f t="shared" si="0"/>
        <v>68531.151444940813</v>
      </c>
    </row>
    <row r="19" spans="1:13" x14ac:dyDescent="0.25">
      <c r="A19" s="56" t="s">
        <v>953</v>
      </c>
      <c r="B19" s="73" t="s">
        <v>140</v>
      </c>
      <c r="C19" s="74">
        <v>3108393164.5067377</v>
      </c>
      <c r="D19" s="73">
        <v>1.05</v>
      </c>
      <c r="E19" s="75">
        <v>3263812822.7320747</v>
      </c>
      <c r="J19" s="56" t="s">
        <v>140</v>
      </c>
      <c r="K19" s="57">
        <v>21.6</v>
      </c>
      <c r="L19" s="56">
        <f>IFERROR(VLOOKUP(J19,'Country Data'!$D$3:$M$196,8,FALSE),0)</f>
        <v>1488018.5404799997</v>
      </c>
      <c r="M19" s="72">
        <f t="shared" si="0"/>
        <v>321412.00474367995</v>
      </c>
    </row>
    <row r="20" spans="1:13" x14ac:dyDescent="0.25">
      <c r="A20" s="56" t="s">
        <v>953</v>
      </c>
      <c r="B20" s="73" t="s">
        <v>166</v>
      </c>
      <c r="C20" s="74">
        <v>2691341511.5110703</v>
      </c>
      <c r="D20" s="73">
        <v>1.05</v>
      </c>
      <c r="E20" s="75">
        <v>2825908587.0866237</v>
      </c>
      <c r="J20" s="56" t="s">
        <v>166</v>
      </c>
      <c r="K20" s="57">
        <v>110</v>
      </c>
      <c r="L20" s="56">
        <f>IFERROR(VLOOKUP(J20,'Country Data'!$D$3:$M$196,8,FALSE),0)</f>
        <v>120019.84352079999</v>
      </c>
      <c r="M20" s="72">
        <f t="shared" si="0"/>
        <v>132021.82787287998</v>
      </c>
    </row>
    <row r="21" spans="1:13" x14ac:dyDescent="0.25">
      <c r="A21" s="56" t="s">
        <v>953</v>
      </c>
      <c r="B21" s="73" t="s">
        <v>97</v>
      </c>
      <c r="C21" s="74">
        <v>23596601293.342953</v>
      </c>
      <c r="D21" s="73">
        <v>1.05</v>
      </c>
      <c r="E21" s="75">
        <v>24776431358.010101</v>
      </c>
      <c r="J21" s="56" t="s">
        <v>97</v>
      </c>
      <c r="K21" s="57">
        <v>57.7</v>
      </c>
      <c r="L21" s="56">
        <f>IFERROR(VLOOKUP(J21,'Country Data'!$D$3:$M$196,8,FALSE),0)</f>
        <v>2918255.25</v>
      </c>
      <c r="M21" s="72">
        <f t="shared" si="0"/>
        <v>1683833.2792500001</v>
      </c>
    </row>
    <row r="22" spans="1:13" x14ac:dyDescent="0.25">
      <c r="A22" s="56" t="s">
        <v>953</v>
      </c>
      <c r="B22" s="73" t="s">
        <v>116</v>
      </c>
      <c r="C22" s="74">
        <v>4971866411.7680779</v>
      </c>
      <c r="D22" s="73">
        <v>1.05</v>
      </c>
      <c r="E22" s="75">
        <v>5220459732.3564816</v>
      </c>
      <c r="J22" s="56" t="s">
        <v>116</v>
      </c>
      <c r="K22" s="57">
        <v>24.8</v>
      </c>
      <c r="L22" s="56">
        <f>IFERROR(VLOOKUP(J22,'Country Data'!$D$3:$M$196,8,FALSE),0)</f>
        <v>765896.04076540004</v>
      </c>
      <c r="M22" s="72">
        <f t="shared" si="0"/>
        <v>189942.21810981922</v>
      </c>
    </row>
    <row r="23" spans="1:13" x14ac:dyDescent="0.25">
      <c r="A23" s="56" t="s">
        <v>953</v>
      </c>
      <c r="B23" s="73" t="s">
        <v>117</v>
      </c>
      <c r="C23" s="74">
        <v>4218317481.5682564</v>
      </c>
      <c r="D23" s="73">
        <v>1.05</v>
      </c>
      <c r="E23" s="75">
        <v>4429233355.6466694</v>
      </c>
      <c r="J23" s="56" t="s">
        <v>117</v>
      </c>
      <c r="K23" s="57">
        <v>23</v>
      </c>
      <c r="L23" s="56">
        <f>IFERROR(VLOOKUP(J23,'Country Data'!$D$3:$M$196,8,FALSE),0)</f>
        <v>584613.76671190001</v>
      </c>
      <c r="M23" s="72">
        <f t="shared" si="0"/>
        <v>134461.16634373702</v>
      </c>
    </row>
    <row r="24" spans="1:13" x14ac:dyDescent="0.25">
      <c r="A24" s="56" t="s">
        <v>952</v>
      </c>
      <c r="B24" s="68" t="s">
        <v>12</v>
      </c>
      <c r="C24" s="67">
        <v>3249</v>
      </c>
      <c r="D24" s="67">
        <v>1340</v>
      </c>
      <c r="E24" s="30">
        <f>(C24+D24)*1000000000</f>
        <v>4589000000000</v>
      </c>
      <c r="J24" s="56" t="s">
        <v>12</v>
      </c>
      <c r="K24" s="57">
        <v>75.790000000000006</v>
      </c>
      <c r="L24" s="56">
        <f>IFERROR(VLOOKUP(J24,'Country Data'!$D$3:$M$196,8,FALSE),0)</f>
        <v>109135656.826812</v>
      </c>
      <c r="M24" s="72">
        <f t="shared" si="0"/>
        <v>82713914.30904083</v>
      </c>
    </row>
    <row r="25" spans="1:13" x14ac:dyDescent="0.25">
      <c r="A25" s="56" t="s">
        <v>953</v>
      </c>
      <c r="B25" s="73" t="s">
        <v>133</v>
      </c>
      <c r="C25" s="74">
        <v>323266150.59340554</v>
      </c>
      <c r="D25" s="73">
        <v>1.05</v>
      </c>
      <c r="E25" s="75">
        <v>339429458.12307584</v>
      </c>
      <c r="J25" s="56" t="s">
        <v>133</v>
      </c>
      <c r="K25" s="57">
        <v>2.4</v>
      </c>
      <c r="L25" s="56">
        <f>IFERROR(VLOOKUP(J25,'Country Data'!$D$3:$M$196,8,FALSE),0)</f>
        <v>137335.94505819998</v>
      </c>
      <c r="M25" s="72">
        <f t="shared" si="0"/>
        <v>3296.0626813967997</v>
      </c>
    </row>
    <row r="26" spans="1:13" x14ac:dyDescent="0.25">
      <c r="A26" s="56" t="s">
        <v>953</v>
      </c>
      <c r="B26" s="73" t="s">
        <v>78</v>
      </c>
      <c r="C26" s="74">
        <v>21070000000</v>
      </c>
      <c r="D26" s="73">
        <v>1.05</v>
      </c>
      <c r="E26" s="75">
        <v>22123500000</v>
      </c>
      <c r="J26" s="56" t="s">
        <v>78</v>
      </c>
      <c r="K26" s="57">
        <v>24.5</v>
      </c>
      <c r="L26" s="56">
        <f>IFERROR(VLOOKUP(J26,'Country Data'!$D$3:$M$196,8,FALSE),0)</f>
        <v>4935526.3432370005</v>
      </c>
      <c r="M26" s="72">
        <f t="shared" si="0"/>
        <v>1209203.9540930651</v>
      </c>
    </row>
    <row r="27" spans="1:13" x14ac:dyDescent="0.25">
      <c r="A27" s="56" t="s">
        <v>953</v>
      </c>
      <c r="B27" s="73" t="s">
        <v>130</v>
      </c>
      <c r="C27" s="74">
        <v>3558553113.0332055</v>
      </c>
      <c r="D27" s="73">
        <v>1.05</v>
      </c>
      <c r="E27" s="75">
        <v>3736480768.684866</v>
      </c>
      <c r="J27" s="56" t="s">
        <v>130</v>
      </c>
      <c r="K27" s="57">
        <v>22.6</v>
      </c>
      <c r="L27" s="56">
        <f>IFERROR(VLOOKUP(J27,'Country Data'!$D$3:$M$196,8,FALSE),0)</f>
        <v>1359103.6362051</v>
      </c>
      <c r="M27" s="72">
        <f t="shared" si="0"/>
        <v>307157.42178235261</v>
      </c>
    </row>
    <row r="28" spans="1:13" x14ac:dyDescent="0.25">
      <c r="A28" s="56" t="s">
        <v>953</v>
      </c>
      <c r="B28" s="73" t="s">
        <v>160</v>
      </c>
      <c r="C28" s="74">
        <v>457874902.00936663</v>
      </c>
      <c r="D28" s="73">
        <v>1.05</v>
      </c>
      <c r="E28" s="75">
        <v>480768647.10983497</v>
      </c>
      <c r="J28" s="56" t="s">
        <v>160</v>
      </c>
      <c r="K28" s="57">
        <v>15.2</v>
      </c>
      <c r="L28" s="56">
        <f>IFERROR(VLOOKUP(J28,'Country Data'!$D$3:$M$196,8,FALSE),0)</f>
        <v>719411.45725440001</v>
      </c>
      <c r="M28" s="72">
        <f t="shared" si="0"/>
        <v>109350.5415026688</v>
      </c>
    </row>
    <row r="29" spans="1:13" x14ac:dyDescent="0.25">
      <c r="A29" s="56" t="s">
        <v>953</v>
      </c>
      <c r="B29" s="73" t="s">
        <v>109</v>
      </c>
      <c r="C29" s="74">
        <v>7964280597.3687086</v>
      </c>
      <c r="D29" s="73">
        <v>1.05</v>
      </c>
      <c r="E29" s="75">
        <v>8362494627.2371445</v>
      </c>
      <c r="J29" s="56" t="s">
        <v>109</v>
      </c>
      <c r="K29" s="57">
        <v>29.4</v>
      </c>
      <c r="L29" s="56">
        <f>IFERROR(VLOOKUP(J29,'Country Data'!$D$3:$M$196,8,FALSE),0)</f>
        <v>2288451.8036840004</v>
      </c>
      <c r="M29" s="72">
        <f t="shared" si="0"/>
        <v>672804.83028309618</v>
      </c>
    </row>
    <row r="30" spans="1:13" x14ac:dyDescent="0.25">
      <c r="A30" s="56" t="s">
        <v>953</v>
      </c>
      <c r="B30" s="73" t="s">
        <v>99</v>
      </c>
      <c r="C30" s="74">
        <v>13178558791.352261</v>
      </c>
      <c r="D30" s="73">
        <v>1.05</v>
      </c>
      <c r="E30" s="75">
        <v>13837486730.919874</v>
      </c>
      <c r="J30" s="56" t="s">
        <v>99</v>
      </c>
      <c r="K30" s="57">
        <v>34</v>
      </c>
      <c r="L30" s="56">
        <f>IFERROR(VLOOKUP(J30,'Country Data'!$D$3:$M$196,8,FALSE),0)</f>
        <v>3387318.4834574996</v>
      </c>
      <c r="M30" s="72">
        <f t="shared" si="0"/>
        <v>1151688.2843755498</v>
      </c>
    </row>
    <row r="31" spans="1:13" x14ac:dyDescent="0.25">
      <c r="A31" s="56" t="s">
        <v>952</v>
      </c>
      <c r="B31" s="68" t="s">
        <v>14</v>
      </c>
      <c r="C31" s="67">
        <v>6650</v>
      </c>
      <c r="D31" s="67">
        <v>2230</v>
      </c>
      <c r="E31" s="30">
        <f>(C31+D31)*1000000000</f>
        <v>8880000000000</v>
      </c>
      <c r="J31" s="56" t="s">
        <v>14</v>
      </c>
      <c r="K31" s="57">
        <v>89.7</v>
      </c>
      <c r="L31" s="56">
        <f>IFERROR(VLOOKUP(J31,'Country Data'!$D$3:$M$196,8,FALSE),0)</f>
        <v>26012839.8648654</v>
      </c>
      <c r="M31" s="72">
        <f t="shared" si="0"/>
        <v>23333517.358784266</v>
      </c>
    </row>
    <row r="32" spans="1:13" x14ac:dyDescent="0.25">
      <c r="A32" s="56" t="s">
        <v>953</v>
      </c>
      <c r="B32" s="73" t="s">
        <v>945</v>
      </c>
      <c r="C32" s="74">
        <v>0</v>
      </c>
      <c r="D32" s="73">
        <v>1.05</v>
      </c>
      <c r="E32" s="75">
        <v>0</v>
      </c>
      <c r="J32" s="56" t="s">
        <v>945</v>
      </c>
      <c r="K32" s="57">
        <v>125</v>
      </c>
      <c r="L32" s="56">
        <f>IFERROR(VLOOKUP(J32,'Country Data'!$D$3:$M$196,8,FALSE),0)</f>
        <v>0</v>
      </c>
      <c r="M32" s="72">
        <f t="shared" si="0"/>
        <v>0</v>
      </c>
    </row>
    <row r="33" spans="1:13" x14ac:dyDescent="0.25">
      <c r="A33" s="56" t="s">
        <v>953</v>
      </c>
      <c r="B33" s="73" t="s">
        <v>207</v>
      </c>
      <c r="C33" s="74">
        <v>0</v>
      </c>
      <c r="D33" s="73">
        <v>1.05</v>
      </c>
      <c r="E33" s="75">
        <v>0</v>
      </c>
      <c r="J33" s="56" t="s">
        <v>207</v>
      </c>
      <c r="K33" s="57">
        <v>5.7</v>
      </c>
      <c r="L33" s="56">
        <f>IFERROR(VLOOKUP(J33,'Country Data'!$D$3:$M$196,8,FALSE),0)</f>
        <v>0</v>
      </c>
      <c r="M33" s="72">
        <f t="shared" si="0"/>
        <v>0</v>
      </c>
    </row>
    <row r="34" spans="1:13" x14ac:dyDescent="0.25">
      <c r="A34" s="56" t="s">
        <v>953</v>
      </c>
      <c r="B34" s="73" t="s">
        <v>167</v>
      </c>
      <c r="C34" s="74">
        <v>1076849073.8175261</v>
      </c>
      <c r="D34" s="73">
        <v>1.05</v>
      </c>
      <c r="E34" s="75">
        <v>1130691527.5084023</v>
      </c>
      <c r="J34" s="56" t="s">
        <v>167</v>
      </c>
      <c r="K34" s="57">
        <v>48.5</v>
      </c>
      <c r="L34" s="56">
        <f>IFERROR(VLOOKUP(J34,'Country Data'!$D$3:$M$196,8,FALSE),0)</f>
        <v>143941.545901</v>
      </c>
      <c r="M34" s="72">
        <f t="shared" si="0"/>
        <v>69811.649761984998</v>
      </c>
    </row>
    <row r="35" spans="1:13" x14ac:dyDescent="0.25">
      <c r="A35" s="56" t="s">
        <v>953</v>
      </c>
      <c r="B35" s="73" t="s">
        <v>139</v>
      </c>
      <c r="C35" s="74">
        <v>5272767325.7358065</v>
      </c>
      <c r="D35" s="73">
        <v>1.05</v>
      </c>
      <c r="E35" s="75">
        <v>5536405692.0225973</v>
      </c>
      <c r="J35" s="56" t="s">
        <v>139</v>
      </c>
      <c r="K35" s="57">
        <v>46.6</v>
      </c>
      <c r="L35" s="56">
        <f>IFERROR(VLOOKUP(J35,'Country Data'!$D$3:$M$196,8,FALSE),0)</f>
        <v>534054.11623200006</v>
      </c>
      <c r="M35" s="72">
        <f t="shared" si="0"/>
        <v>248869.21816411204</v>
      </c>
    </row>
    <row r="36" spans="1:13" x14ac:dyDescent="0.25">
      <c r="A36" s="56" t="s">
        <v>952</v>
      </c>
      <c r="B36" s="68" t="s">
        <v>45</v>
      </c>
      <c r="C36" s="67">
        <v>552</v>
      </c>
      <c r="D36" s="67">
        <v>255</v>
      </c>
      <c r="E36" s="30">
        <f>(C36+D36)*1000000000</f>
        <v>807000000000</v>
      </c>
      <c r="J36" s="56" t="s">
        <v>45</v>
      </c>
      <c r="K36" s="57">
        <v>27.9</v>
      </c>
      <c r="L36" s="56">
        <f>IFERROR(VLOOKUP(J36,'Country Data'!$D$3:$M$196,8,FALSE),0)</f>
        <v>16911036.340684202</v>
      </c>
      <c r="M36" s="72">
        <f t="shared" si="0"/>
        <v>4718179.1390508916</v>
      </c>
    </row>
    <row r="37" spans="1:13" x14ac:dyDescent="0.25">
      <c r="A37" s="56" t="s">
        <v>952</v>
      </c>
      <c r="B37" s="68" t="s">
        <v>6</v>
      </c>
      <c r="C37" s="67">
        <v>53581</v>
      </c>
      <c r="D37" s="67">
        <v>33465</v>
      </c>
      <c r="E37" s="30">
        <f>(C37+D37)*1000000000</f>
        <v>87046000000000</v>
      </c>
      <c r="J37" s="56" t="s">
        <v>6</v>
      </c>
      <c r="K37" s="57">
        <v>50.5</v>
      </c>
      <c r="L37" s="56">
        <f>IFERROR(VLOOKUP(J37,'Country Data'!$D$3:$M$196,8,FALSE),0)</f>
        <v>734829995.64640987</v>
      </c>
      <c r="M37" s="72">
        <f t="shared" si="0"/>
        <v>371089147.80143702</v>
      </c>
    </row>
    <row r="38" spans="1:13" x14ac:dyDescent="0.25">
      <c r="A38" s="56" t="s">
        <v>952</v>
      </c>
      <c r="B38" s="68" t="s">
        <v>42</v>
      </c>
      <c r="C38" s="67">
        <v>427</v>
      </c>
      <c r="D38" s="67">
        <v>155</v>
      </c>
      <c r="E38" s="30">
        <f>(C38+D38)*1000000000</f>
        <v>582000000000</v>
      </c>
      <c r="J38" s="56" t="s">
        <v>42</v>
      </c>
      <c r="K38" s="57">
        <v>48.4</v>
      </c>
      <c r="L38" s="56">
        <f>IFERROR(VLOOKUP(J38,'Country Data'!$D$3:$M$196,8,FALSE),0)</f>
        <v>28152226.429735899</v>
      </c>
      <c r="M38" s="72">
        <f t="shared" si="0"/>
        <v>13625677.591992175</v>
      </c>
    </row>
    <row r="39" spans="1:13" x14ac:dyDescent="0.25">
      <c r="A39" s="56" t="s">
        <v>953</v>
      </c>
      <c r="B39" s="73" t="s">
        <v>179</v>
      </c>
      <c r="C39" s="74">
        <v>279831967.6896643</v>
      </c>
      <c r="D39" s="73">
        <v>1.05</v>
      </c>
      <c r="E39" s="75">
        <v>293823566.07414752</v>
      </c>
      <c r="J39" s="56" t="s">
        <v>179</v>
      </c>
      <c r="K39" s="57">
        <v>23.6</v>
      </c>
      <c r="L39" s="56">
        <f>IFERROR(VLOOKUP(J39,'Country Data'!$D$3:$M$196,8,FALSE),0)</f>
        <v>78218.696827800013</v>
      </c>
      <c r="M39" s="72">
        <f t="shared" si="0"/>
        <v>18459.612451360805</v>
      </c>
    </row>
    <row r="40" spans="1:13" x14ac:dyDescent="0.25">
      <c r="A40" s="56" t="s">
        <v>953</v>
      </c>
      <c r="B40" s="73" t="s">
        <v>79</v>
      </c>
      <c r="C40" s="74">
        <v>47856274551.34494</v>
      </c>
      <c r="D40" s="73">
        <v>1.05</v>
      </c>
      <c r="E40" s="75">
        <v>50249088278.912186</v>
      </c>
      <c r="J40" s="56" t="s">
        <v>79</v>
      </c>
      <c r="K40" s="57">
        <v>77.47</v>
      </c>
      <c r="L40" s="56">
        <f>IFERROR(VLOOKUP(J40,'Country Data'!$D$3:$M$196,8,FALSE),0)</f>
        <v>2812357.6089691999</v>
      </c>
      <c r="M40" s="72">
        <f t="shared" si="0"/>
        <v>2178733.4396684389</v>
      </c>
    </row>
    <row r="41" spans="1:13" x14ac:dyDescent="0.25">
      <c r="A41" s="56" t="s">
        <v>953</v>
      </c>
      <c r="B41" s="73" t="s">
        <v>81</v>
      </c>
      <c r="C41" s="74">
        <v>44224184824.462059</v>
      </c>
      <c r="D41" s="73">
        <v>1.05</v>
      </c>
      <c r="E41" s="75">
        <v>46435394065.685165</v>
      </c>
      <c r="J41" s="56" t="s">
        <v>81</v>
      </c>
      <c r="K41" s="57">
        <v>73.2</v>
      </c>
      <c r="L41" s="56">
        <f>IFERROR(VLOOKUP(J41,'Country Data'!$D$3:$M$196,8,FALSE),0)</f>
        <v>2786062.4390452001</v>
      </c>
      <c r="M41" s="72">
        <f t="shared" si="0"/>
        <v>2039397.7053810866</v>
      </c>
    </row>
    <row r="42" spans="1:13" x14ac:dyDescent="0.25">
      <c r="A42" s="56" t="s">
        <v>953</v>
      </c>
      <c r="B42" s="73" t="s">
        <v>66</v>
      </c>
      <c r="C42" s="74">
        <v>18204186000</v>
      </c>
      <c r="D42" s="73">
        <v>1.05</v>
      </c>
      <c r="E42" s="75">
        <v>19114395300</v>
      </c>
      <c r="J42" s="56" t="s">
        <v>66</v>
      </c>
      <c r="K42" s="57">
        <v>18.2</v>
      </c>
      <c r="L42" s="56">
        <f>IFERROR(VLOOKUP(J42,'Country Data'!$D$3:$M$196,8,FALSE),0)</f>
        <v>4686842.6999631999</v>
      </c>
      <c r="M42" s="72">
        <f t="shared" si="0"/>
        <v>853005.37139330234</v>
      </c>
    </row>
    <row r="43" spans="1:13" x14ac:dyDescent="0.25">
      <c r="A43" s="56" t="s">
        <v>953</v>
      </c>
      <c r="B43" s="73" t="s">
        <v>111</v>
      </c>
      <c r="C43" s="74">
        <v>23459238777.566303</v>
      </c>
      <c r="D43" s="73">
        <v>1.05</v>
      </c>
      <c r="E43" s="75">
        <v>24632200716.444618</v>
      </c>
      <c r="J43" s="56" t="s">
        <v>111</v>
      </c>
      <c r="K43" s="57">
        <v>95.5</v>
      </c>
      <c r="L43" s="56">
        <f>IFERROR(VLOOKUP(J43,'Country Data'!$D$3:$M$196,8,FALSE),0)</f>
        <v>916878.20420789998</v>
      </c>
      <c r="M43" s="72">
        <f t="shared" si="0"/>
        <v>875618.68501854455</v>
      </c>
    </row>
    <row r="44" spans="1:13" x14ac:dyDescent="0.25">
      <c r="A44" s="56" t="s">
        <v>952</v>
      </c>
      <c r="B44" s="68" t="s">
        <v>337</v>
      </c>
      <c r="C44" s="67">
        <v>358</v>
      </c>
      <c r="D44" s="67">
        <v>152</v>
      </c>
      <c r="E44" s="30">
        <f>(C44+D44)*1000000000</f>
        <v>510000000000</v>
      </c>
      <c r="J44" s="56" t="s">
        <v>642</v>
      </c>
      <c r="K44" s="57">
        <v>30.8</v>
      </c>
      <c r="L44" s="56">
        <f>IFERROR(VLOOKUP(J44,'Country Data'!$D$3:$M$196,8,FALSE),0)</f>
        <v>0</v>
      </c>
      <c r="M44" s="72">
        <f t="shared" si="0"/>
        <v>0</v>
      </c>
    </row>
    <row r="45" spans="1:13" x14ac:dyDescent="0.25">
      <c r="A45" s="56" t="s">
        <v>952</v>
      </c>
      <c r="B45" s="68" t="s">
        <v>39</v>
      </c>
      <c r="C45" s="67">
        <v>1000</v>
      </c>
      <c r="D45" s="67">
        <v>579</v>
      </c>
      <c r="E45" s="30">
        <f>(C45+D45)*1000000000</f>
        <v>1579000000000</v>
      </c>
      <c r="J45" s="56" t="s">
        <v>39</v>
      </c>
      <c r="K45" s="57">
        <v>33.200000000000003</v>
      </c>
      <c r="L45" s="56">
        <f>IFERROR(VLOOKUP(J45,'Country Data'!$D$3:$M$196,8,FALSE),0)</f>
        <v>4669442.7227604007</v>
      </c>
      <c r="M45" s="72">
        <f t="shared" si="0"/>
        <v>1550254.9839564532</v>
      </c>
    </row>
    <row r="46" spans="1:13" x14ac:dyDescent="0.25">
      <c r="A46" s="56" t="s">
        <v>953</v>
      </c>
      <c r="B46" s="73" t="s">
        <v>201</v>
      </c>
      <c r="C46" s="74">
        <v>0</v>
      </c>
      <c r="D46" s="73">
        <v>1.05</v>
      </c>
      <c r="E46" s="75">
        <v>0</v>
      </c>
      <c r="J46" s="56" t="s">
        <v>201</v>
      </c>
      <c r="K46" s="57">
        <v>104</v>
      </c>
      <c r="L46" s="56">
        <f>IFERROR(VLOOKUP(J46,'Country Data'!$D$3:$M$196,8,FALSE),0)</f>
        <v>0</v>
      </c>
      <c r="M46" s="72">
        <f t="shared" si="0"/>
        <v>0</v>
      </c>
    </row>
    <row r="47" spans="1:13" x14ac:dyDescent="0.25">
      <c r="A47" t="s">
        <v>953</v>
      </c>
      <c r="B47" s="73" t="s">
        <v>71</v>
      </c>
      <c r="C47" s="74">
        <v>44942038009.626671</v>
      </c>
      <c r="D47" s="73">
        <v>1.05</v>
      </c>
      <c r="E47" s="75">
        <v>47189139910.108009</v>
      </c>
      <c r="J47" s="56" t="s">
        <v>71</v>
      </c>
      <c r="K47" s="57">
        <v>50.53</v>
      </c>
      <c r="L47" s="56">
        <f>IFERROR(VLOOKUP(J47,'Country Data'!$D$3:$M$196,8,FALSE),0)</f>
        <v>6499589.2791689998</v>
      </c>
      <c r="M47" s="72">
        <f t="shared" si="0"/>
        <v>3284242.4627640955</v>
      </c>
    </row>
    <row r="48" spans="1:13" x14ac:dyDescent="0.25">
      <c r="A48" s="56" t="s">
        <v>953</v>
      </c>
      <c r="B48" s="73" t="s">
        <v>96</v>
      </c>
      <c r="C48" s="74">
        <v>7429181000</v>
      </c>
      <c r="D48" s="73">
        <v>1.05</v>
      </c>
      <c r="E48" s="75">
        <v>7800640050</v>
      </c>
      <c r="J48" s="56" t="s">
        <v>65</v>
      </c>
      <c r="K48" s="57">
        <v>49.4</v>
      </c>
      <c r="L48" s="56">
        <f>IFERROR(VLOOKUP(J48,'Country Data'!$D$3:$M$196,8,FALSE),0)</f>
        <v>7920360.3807041999</v>
      </c>
      <c r="M48" s="72">
        <f t="shared" si="0"/>
        <v>3912658.0280678747</v>
      </c>
    </row>
    <row r="49" spans="1:13" x14ac:dyDescent="0.25">
      <c r="A49" s="56" t="s">
        <v>953</v>
      </c>
      <c r="B49" s="73" t="s">
        <v>65</v>
      </c>
      <c r="C49" s="74">
        <v>53073218510</v>
      </c>
      <c r="D49" s="73">
        <v>1.05</v>
      </c>
      <c r="E49" s="75">
        <v>55726879435.5</v>
      </c>
      <c r="J49" s="56" t="s">
        <v>48</v>
      </c>
      <c r="K49" s="57">
        <v>90</v>
      </c>
      <c r="L49" s="56">
        <f>IFERROR(VLOOKUP(J49,'Country Data'!$D$3:$M$196,8,FALSE),0)</f>
        <v>37604985.160102002</v>
      </c>
      <c r="M49" s="72">
        <f t="shared" si="0"/>
        <v>33844486.6440918</v>
      </c>
    </row>
    <row r="50" spans="1:13" x14ac:dyDescent="0.25">
      <c r="A50" s="56" t="s">
        <v>953</v>
      </c>
      <c r="B50" s="73" t="s">
        <v>48</v>
      </c>
      <c r="C50" s="74">
        <v>272857614837.76892</v>
      </c>
      <c r="D50" s="73">
        <v>1.05</v>
      </c>
      <c r="E50" s="75">
        <v>286500495579.65735</v>
      </c>
      <c r="J50" s="56" t="s">
        <v>106</v>
      </c>
      <c r="K50" s="57">
        <v>73.3</v>
      </c>
      <c r="L50" s="56">
        <f>IFERROR(VLOOKUP(J50,'Country Data'!$D$3:$M$196,8,FALSE),0)</f>
        <v>1905123.5922565002</v>
      </c>
      <c r="M50" s="72">
        <f t="shared" si="0"/>
        <v>1396455.5931240143</v>
      </c>
    </row>
    <row r="51" spans="1:13" x14ac:dyDescent="0.25">
      <c r="A51" s="56" t="s">
        <v>953</v>
      </c>
      <c r="B51" s="73" t="s">
        <v>106</v>
      </c>
      <c r="C51" s="74">
        <v>19807595120</v>
      </c>
      <c r="D51" s="73">
        <v>1.05</v>
      </c>
      <c r="E51" s="75">
        <v>20797974876</v>
      </c>
      <c r="J51" s="56" t="s">
        <v>131</v>
      </c>
      <c r="K51" s="57">
        <v>43.3</v>
      </c>
      <c r="L51" s="56">
        <f>IFERROR(VLOOKUP(J51,'Country Data'!$D$3:$M$196,8,FALSE),0)</f>
        <v>25995.628468000003</v>
      </c>
      <c r="M51" s="72">
        <f t="shared" si="0"/>
        <v>11256.107126643999</v>
      </c>
    </row>
    <row r="52" spans="1:13" x14ac:dyDescent="0.25">
      <c r="A52" s="56" t="s">
        <v>953</v>
      </c>
      <c r="B52" s="73" t="s">
        <v>131</v>
      </c>
      <c r="C52" s="74">
        <v>4774593551.3328686</v>
      </c>
      <c r="D52" s="73">
        <v>1.05</v>
      </c>
      <c r="E52" s="75">
        <v>5013323228.8995123</v>
      </c>
      <c r="J52" s="56" t="s">
        <v>222</v>
      </c>
      <c r="K52" s="57">
        <v>20.100000000000001</v>
      </c>
      <c r="L52" s="56">
        <f>IFERROR(VLOOKUP(J52,'Country Data'!$D$3:$M$196,8,FALSE),0)</f>
        <v>0</v>
      </c>
      <c r="M52" s="72">
        <f t="shared" si="0"/>
        <v>0</v>
      </c>
    </row>
    <row r="53" spans="1:13" x14ac:dyDescent="0.25">
      <c r="A53" s="56" t="s">
        <v>953</v>
      </c>
      <c r="B53" s="73" t="s">
        <v>222</v>
      </c>
      <c r="C53" s="74">
        <v>0</v>
      </c>
      <c r="D53" s="73">
        <v>1.05</v>
      </c>
      <c r="E53" s="75">
        <v>0</v>
      </c>
      <c r="J53" s="56" t="s">
        <v>102</v>
      </c>
      <c r="K53" s="57">
        <v>8.4</v>
      </c>
      <c r="L53" s="56">
        <f>IFERROR(VLOOKUP(J53,'Country Data'!$D$3:$M$196,8,FALSE),0)</f>
        <v>923733.04521050001</v>
      </c>
      <c r="M53" s="72">
        <f t="shared" si="0"/>
        <v>77593.575797682002</v>
      </c>
    </row>
    <row r="54" spans="1:13" x14ac:dyDescent="0.25">
      <c r="A54" s="56" t="s">
        <v>953</v>
      </c>
      <c r="B54" s="73" t="s">
        <v>102</v>
      </c>
      <c r="C54" s="74">
        <v>2636503798.4238243</v>
      </c>
      <c r="D54" s="73">
        <v>1.05</v>
      </c>
      <c r="E54" s="75">
        <v>2768328988.3450155</v>
      </c>
      <c r="J54" s="56" t="s">
        <v>69</v>
      </c>
      <c r="K54" s="57">
        <v>57</v>
      </c>
      <c r="L54" s="56">
        <f>IFERROR(VLOOKUP(J54,'Country Data'!$D$3:$M$196,8,FALSE),0)</f>
        <v>9877201.1481976006</v>
      </c>
      <c r="M54" s="72">
        <f t="shared" si="0"/>
        <v>5630004.6544726323</v>
      </c>
    </row>
    <row r="55" spans="1:13" x14ac:dyDescent="0.25">
      <c r="A55" s="56" t="s">
        <v>953</v>
      </c>
      <c r="B55" s="73" t="s">
        <v>69</v>
      </c>
      <c r="C55" s="74">
        <v>54781367566.959686</v>
      </c>
      <c r="D55" s="73">
        <v>1.05</v>
      </c>
      <c r="E55" s="75">
        <v>57520435945.307671</v>
      </c>
      <c r="J55" s="56" t="s">
        <v>150</v>
      </c>
      <c r="K55" s="57">
        <v>48</v>
      </c>
      <c r="L55" s="56">
        <f>IFERROR(VLOOKUP(J55,'Country Data'!$D$3:$M$196,8,FALSE),0)</f>
        <v>144656.5506705</v>
      </c>
      <c r="M55" s="72">
        <f t="shared" si="0"/>
        <v>69435.144321839995</v>
      </c>
    </row>
    <row r="56" spans="1:13" x14ac:dyDescent="0.25">
      <c r="A56" s="56" t="s">
        <v>953</v>
      </c>
      <c r="B56" s="73" t="s">
        <v>150</v>
      </c>
      <c r="C56" s="74">
        <v>2657063506.7580094</v>
      </c>
      <c r="D56" s="73">
        <v>1.05</v>
      </c>
      <c r="E56" s="75">
        <v>2789916682.0959101</v>
      </c>
      <c r="J56" s="56" t="s">
        <v>46</v>
      </c>
      <c r="K56" s="57">
        <v>59.4</v>
      </c>
      <c r="L56" s="56">
        <f>IFERROR(VLOOKUP(J56,'Country Data'!$D$3:$M$196,8,FALSE),0)</f>
        <v>4886794.8063759999</v>
      </c>
      <c r="M56" s="72">
        <f t="shared" si="0"/>
        <v>2902756.114987344</v>
      </c>
    </row>
    <row r="57" spans="1:13" x14ac:dyDescent="0.25">
      <c r="A57" s="56" t="s">
        <v>952</v>
      </c>
      <c r="B57" s="68" t="s">
        <v>46</v>
      </c>
      <c r="C57" s="67">
        <v>719</v>
      </c>
      <c r="D57" s="67">
        <v>273</v>
      </c>
      <c r="E57" s="30">
        <f>(C57+D57)*1000000000</f>
        <v>992000000000</v>
      </c>
      <c r="J57" s="56" t="s">
        <v>11</v>
      </c>
      <c r="K57" s="57">
        <v>98.1</v>
      </c>
      <c r="L57" s="56">
        <f>IFERROR(VLOOKUP(J57,'Country Data'!$D$3:$M$196,8,FALSE),0)</f>
        <v>42838352.534189999</v>
      </c>
      <c r="M57" s="72">
        <f t="shared" si="0"/>
        <v>42024423.836040385</v>
      </c>
    </row>
    <row r="58" spans="1:13" x14ac:dyDescent="0.25">
      <c r="A58" s="56" t="s">
        <v>952</v>
      </c>
      <c r="B58" s="68" t="s">
        <v>11</v>
      </c>
      <c r="C58" s="67">
        <v>9951</v>
      </c>
      <c r="D58" s="67">
        <v>3156</v>
      </c>
      <c r="E58" s="30">
        <f>(C58+D58)*1000000000</f>
        <v>13107000000000</v>
      </c>
      <c r="J58" s="56" t="s">
        <v>121</v>
      </c>
      <c r="K58" s="57">
        <v>56.4</v>
      </c>
      <c r="L58" s="56">
        <f>IFERROR(VLOOKUP(J58,'Country Data'!$D$3:$M$196,8,FALSE),0)</f>
        <v>184866.35001239998</v>
      </c>
      <c r="M58" s="72">
        <f t="shared" si="0"/>
        <v>104264.62140699358</v>
      </c>
    </row>
    <row r="59" spans="1:13" x14ac:dyDescent="0.25">
      <c r="A59" s="56" t="s">
        <v>953</v>
      </c>
      <c r="B59" s="73" t="s">
        <v>121</v>
      </c>
      <c r="C59" s="74">
        <v>9395089568.6423092</v>
      </c>
      <c r="D59" s="73">
        <v>1.05</v>
      </c>
      <c r="E59" s="75">
        <v>9864844047.0744247</v>
      </c>
      <c r="J59" s="56" t="s">
        <v>175</v>
      </c>
      <c r="K59" s="57">
        <v>81.8</v>
      </c>
      <c r="L59" s="56">
        <f>IFERROR(VLOOKUP(J59,'Country Data'!$D$3:$M$196,8,FALSE),0)</f>
        <v>65844.77799480001</v>
      </c>
      <c r="M59" s="72">
        <f t="shared" si="0"/>
        <v>53861.028399746407</v>
      </c>
    </row>
    <row r="60" spans="1:13" x14ac:dyDescent="0.25">
      <c r="A60" s="56" t="s">
        <v>953</v>
      </c>
      <c r="B60" s="73" t="s">
        <v>175</v>
      </c>
      <c r="C60" s="74">
        <v>1442803981.0172749</v>
      </c>
      <c r="D60" s="73">
        <v>1.05</v>
      </c>
      <c r="E60" s="75">
        <v>1514944180.0681386</v>
      </c>
      <c r="J60" s="56" t="s">
        <v>120</v>
      </c>
      <c r="K60" s="57">
        <v>43</v>
      </c>
      <c r="L60" s="56">
        <f>IFERROR(VLOOKUP(J60,'Country Data'!$D$3:$M$196,8,FALSE),0)</f>
        <v>2549696.0338850003</v>
      </c>
      <c r="M60" s="72">
        <f t="shared" si="0"/>
        <v>1096369.2945705501</v>
      </c>
    </row>
    <row r="61" spans="1:13" x14ac:dyDescent="0.25">
      <c r="A61" s="56" t="s">
        <v>953</v>
      </c>
      <c r="B61" s="73" t="s">
        <v>120</v>
      </c>
      <c r="C61" s="74">
        <v>7629574181.1859131</v>
      </c>
      <c r="D61" s="73">
        <v>1.05</v>
      </c>
      <c r="E61" s="75">
        <v>8011052890.2452087</v>
      </c>
      <c r="J61" s="56" t="s">
        <v>8</v>
      </c>
      <c r="K61" s="57">
        <v>59.8</v>
      </c>
      <c r="L61" s="56">
        <f>IFERROR(VLOOKUP(J61,'Country Data'!$D$3:$M$196,8,FALSE),0)</f>
        <v>59287503.149425499</v>
      </c>
      <c r="M61" s="72">
        <f t="shared" si="0"/>
        <v>35453926.883356445</v>
      </c>
    </row>
    <row r="62" spans="1:13" x14ac:dyDescent="0.25">
      <c r="A62" s="56" t="s">
        <v>952</v>
      </c>
      <c r="B62" s="68" t="s">
        <v>8</v>
      </c>
      <c r="C62" s="67">
        <v>8087</v>
      </c>
      <c r="D62" s="67">
        <v>3368</v>
      </c>
      <c r="E62" s="30">
        <f>(C62+D62)*1000000000</f>
        <v>11455000000000</v>
      </c>
      <c r="J62" s="56" t="s">
        <v>77</v>
      </c>
      <c r="K62" s="57">
        <v>59.3</v>
      </c>
      <c r="L62" s="56">
        <f>IFERROR(VLOOKUP(J62,'Country Data'!$D$3:$M$196,8,FALSE),0)</f>
        <v>4875894.2770379996</v>
      </c>
      <c r="M62" s="72">
        <f t="shared" si="0"/>
        <v>2891405.3062835336</v>
      </c>
    </row>
    <row r="63" spans="1:13" x14ac:dyDescent="0.25">
      <c r="A63" s="56" t="s">
        <v>953</v>
      </c>
      <c r="B63" s="73" t="s">
        <v>77</v>
      </c>
      <c r="C63" s="74">
        <v>39721295094.798195</v>
      </c>
      <c r="D63" s="73">
        <v>1.05</v>
      </c>
      <c r="E63" s="75">
        <v>41707359849.538109</v>
      </c>
      <c r="J63" s="56" t="s">
        <v>54</v>
      </c>
      <c r="K63" s="57">
        <v>177</v>
      </c>
      <c r="L63" s="56">
        <f>IFERROR(VLOOKUP(J63,'Country Data'!$D$3:$M$196,8,FALSE),0)</f>
        <v>14238159.636487797</v>
      </c>
      <c r="M63" s="72">
        <f t="shared" si="0"/>
        <v>25201542.556583401</v>
      </c>
    </row>
    <row r="64" spans="1:13" x14ac:dyDescent="0.25">
      <c r="A64" s="56" t="s">
        <v>952</v>
      </c>
      <c r="B64" s="68" t="s">
        <v>54</v>
      </c>
      <c r="C64" s="67">
        <v>660</v>
      </c>
      <c r="D64" s="67">
        <v>113</v>
      </c>
      <c r="E64" s="30">
        <f>(C64+D64)*1000000000</f>
        <v>773000000000</v>
      </c>
      <c r="J64" s="56" t="s">
        <v>72</v>
      </c>
      <c r="K64" s="57">
        <v>27.88</v>
      </c>
      <c r="L64" s="56">
        <f>IFERROR(VLOOKUP(J64,'Country Data'!$D$3:$M$196,8,FALSE),0)</f>
        <v>3902600.1325872</v>
      </c>
      <c r="M64" s="72">
        <f t="shared" si="0"/>
        <v>1088044.9169653114</v>
      </c>
    </row>
    <row r="65" spans="1:13" x14ac:dyDescent="0.25">
      <c r="A65" s="56" t="s">
        <v>953</v>
      </c>
      <c r="B65" s="73" t="s">
        <v>72</v>
      </c>
      <c r="C65" s="74">
        <v>21386855583.249962</v>
      </c>
      <c r="D65" s="73">
        <v>1.05</v>
      </c>
      <c r="E65" s="75">
        <v>22456198362.41246</v>
      </c>
      <c r="J65" s="56" t="s">
        <v>176</v>
      </c>
      <c r="K65" s="57">
        <v>36.5</v>
      </c>
      <c r="L65" s="56">
        <f>IFERROR(VLOOKUP(J65,'Country Data'!$D$3:$M$196,8,FALSE),0)</f>
        <v>52019.186432499999</v>
      </c>
      <c r="M65" s="72">
        <f t="shared" si="0"/>
        <v>18987.003047862501</v>
      </c>
    </row>
    <row r="66" spans="1:13" x14ac:dyDescent="0.25">
      <c r="A66" s="56" t="s">
        <v>953</v>
      </c>
      <c r="B66" s="73" t="s">
        <v>176</v>
      </c>
      <c r="C66" s="74">
        <v>489242134.92741096</v>
      </c>
      <c r="D66" s="73">
        <v>1.05</v>
      </c>
      <c r="E66" s="75">
        <v>513704241.67378151</v>
      </c>
      <c r="J66" s="56" t="s">
        <v>158</v>
      </c>
      <c r="K66" s="57">
        <v>52.9</v>
      </c>
      <c r="L66" s="56">
        <f>IFERROR(VLOOKUP(J66,'Country Data'!$D$3:$M$196,8,FALSE),0)</f>
        <v>91418.972580000001</v>
      </c>
      <c r="M66" s="72">
        <f t="shared" si="0"/>
        <v>48360.636494819999</v>
      </c>
    </row>
    <row r="67" spans="1:13" x14ac:dyDescent="0.25">
      <c r="A67" s="56" t="s">
        <v>953</v>
      </c>
      <c r="B67" s="73" t="s">
        <v>158</v>
      </c>
      <c r="C67" s="74">
        <v>2264354688.2493987</v>
      </c>
      <c r="D67" s="73">
        <v>1.05</v>
      </c>
      <c r="E67" s="75">
        <v>2377572422.6618686</v>
      </c>
      <c r="J67" s="56" t="s">
        <v>143</v>
      </c>
      <c r="K67" s="57">
        <v>33</v>
      </c>
      <c r="L67" s="56">
        <f>IFERROR(VLOOKUP(J67,'Country Data'!$D$3:$M$196,8,FALSE),0)</f>
        <v>120117.65071040002</v>
      </c>
      <c r="M67" s="72">
        <f t="shared" si="0"/>
        <v>39638.824734432012</v>
      </c>
    </row>
    <row r="68" spans="1:13" x14ac:dyDescent="0.25">
      <c r="A68" s="56" t="s">
        <v>953</v>
      </c>
      <c r="B68" s="73" t="s">
        <v>143</v>
      </c>
      <c r="C68" s="74">
        <v>2804664000.8871398</v>
      </c>
      <c r="D68" s="73">
        <v>1.05</v>
      </c>
      <c r="E68" s="75">
        <v>2944897200.9314971</v>
      </c>
      <c r="J68" s="56" t="s">
        <v>108</v>
      </c>
      <c r="K68" s="57">
        <v>44.05</v>
      </c>
      <c r="L68" s="56">
        <f>IFERROR(VLOOKUP(J68,'Country Data'!$D$3:$M$196,8,FALSE),0)</f>
        <v>2591463.1656153998</v>
      </c>
      <c r="M68" s="72">
        <f t="shared" si="0"/>
        <v>1141539.5244535834</v>
      </c>
    </row>
    <row r="69" spans="1:13" x14ac:dyDescent="0.25">
      <c r="A69" s="56" t="s">
        <v>953</v>
      </c>
      <c r="B69" s="73" t="s">
        <v>108</v>
      </c>
      <c r="C69" s="74">
        <v>11054521706.75481</v>
      </c>
      <c r="D69" s="73">
        <v>1.05</v>
      </c>
      <c r="E69" s="75">
        <v>11607247792.092552</v>
      </c>
      <c r="J69" s="56" t="s">
        <v>37</v>
      </c>
      <c r="K69" s="57">
        <v>38.4</v>
      </c>
      <c r="L69" s="56">
        <f>IFERROR(VLOOKUP(J69,'Country Data'!$D$3:$M$196,8,FALSE),0)</f>
        <v>5766844.9678763002</v>
      </c>
      <c r="M69" s="72">
        <f t="shared" ref="M69:M132" si="1">(L69*K69)/100</f>
        <v>2214468.4676644993</v>
      </c>
    </row>
    <row r="70" spans="1:13" x14ac:dyDescent="0.25">
      <c r="A70" s="56" t="s">
        <v>952</v>
      </c>
      <c r="B70" s="68" t="s">
        <v>37</v>
      </c>
      <c r="C70" s="67">
        <v>1680</v>
      </c>
      <c r="D70" s="67">
        <v>1005</v>
      </c>
      <c r="E70" s="30">
        <f>(C70+D70)*1000000000</f>
        <v>2685000000000</v>
      </c>
      <c r="J70" s="56" t="s">
        <v>59</v>
      </c>
      <c r="K70" s="57">
        <v>66.3</v>
      </c>
      <c r="L70" s="56">
        <f>IFERROR(VLOOKUP(J70,'Country Data'!$D$3:$M$196,8,FALSE),0)</f>
        <v>4685306.9443338001</v>
      </c>
      <c r="M70" s="72">
        <f t="shared" si="1"/>
        <v>3106358.5040933099</v>
      </c>
    </row>
    <row r="71" spans="1:13" x14ac:dyDescent="0.25">
      <c r="A71" s="56" t="s">
        <v>952</v>
      </c>
      <c r="B71" s="68" t="s">
        <v>59</v>
      </c>
      <c r="C71" s="67">
        <v>288</v>
      </c>
      <c r="D71" s="67">
        <v>62</v>
      </c>
      <c r="E71" s="30">
        <f>(C71+D71)*1000000000</f>
        <v>350000000000</v>
      </c>
      <c r="J71" s="56" t="s">
        <v>107</v>
      </c>
      <c r="K71" s="57">
        <v>37</v>
      </c>
      <c r="L71" s="56">
        <f>IFERROR(VLOOKUP(J71,'Country Data'!$D$3:$M$196,8,FALSE),0)</f>
        <v>245166.06747429998</v>
      </c>
      <c r="M71" s="72">
        <f t="shared" si="1"/>
        <v>90711.444965490999</v>
      </c>
    </row>
    <row r="72" spans="1:13" x14ac:dyDescent="0.25">
      <c r="A72" s="56" t="s">
        <v>953</v>
      </c>
      <c r="B72" s="73" t="s">
        <v>107</v>
      </c>
      <c r="C72" s="74">
        <v>8949573223.3503017</v>
      </c>
      <c r="D72" s="73">
        <v>1.05</v>
      </c>
      <c r="E72" s="75">
        <v>9397051884.5178165</v>
      </c>
      <c r="J72" s="56" t="s">
        <v>9</v>
      </c>
      <c r="K72" s="57">
        <v>69.62</v>
      </c>
      <c r="L72" s="56">
        <f>IFERROR(VLOOKUP(J72,'Country Data'!$D$3:$M$196,8,FALSE),0)</f>
        <v>396120838.2880525</v>
      </c>
      <c r="M72" s="72">
        <f t="shared" si="1"/>
        <v>275779327.61614215</v>
      </c>
    </row>
    <row r="73" spans="1:13" x14ac:dyDescent="0.25">
      <c r="A73" s="56" t="s">
        <v>952</v>
      </c>
      <c r="B73" s="68" t="s">
        <v>9</v>
      </c>
      <c r="C73" s="67">
        <v>5474</v>
      </c>
      <c r="D73" s="67">
        <v>1662</v>
      </c>
      <c r="E73" s="30">
        <f>(C73+D73)*1000000000</f>
        <v>7136000000000</v>
      </c>
      <c r="J73" s="56" t="s">
        <v>20</v>
      </c>
      <c r="K73" s="57">
        <v>29.8</v>
      </c>
      <c r="L73" s="56">
        <f>IFERROR(VLOOKUP(J73,'Country Data'!$D$3:$M$196,8,FALSE),0)</f>
        <v>101774498.6824704</v>
      </c>
      <c r="M73" s="72">
        <f t="shared" si="1"/>
        <v>30328800.607376181</v>
      </c>
    </row>
    <row r="74" spans="1:13" x14ac:dyDescent="0.25">
      <c r="A74" s="56" t="s">
        <v>952</v>
      </c>
      <c r="B74" s="68" t="s">
        <v>20</v>
      </c>
      <c r="C74" s="67">
        <v>994</v>
      </c>
      <c r="D74" s="67">
        <v>418</v>
      </c>
      <c r="E74" s="30">
        <f>(C74+D74)*1000000000</f>
        <v>1412000000000</v>
      </c>
      <c r="J74" s="56" t="s">
        <v>30</v>
      </c>
      <c r="K74" s="57">
        <v>37.9</v>
      </c>
      <c r="L74" s="56">
        <f>IFERROR(VLOOKUP(J74,'Country Data'!$D$3:$M$196,8,FALSE),0)</f>
        <v>58934066.952114195</v>
      </c>
      <c r="M74" s="72">
        <f t="shared" si="1"/>
        <v>22336011.374851279</v>
      </c>
    </row>
    <row r="75" spans="1:13" x14ac:dyDescent="0.25">
      <c r="A75" s="56" t="s">
        <v>953</v>
      </c>
      <c r="B75" s="73" t="s">
        <v>30</v>
      </c>
      <c r="C75" s="74">
        <v>168785861924.49646</v>
      </c>
      <c r="D75" s="73">
        <v>1.05</v>
      </c>
      <c r="E75" s="75">
        <v>177225155020.72128</v>
      </c>
      <c r="J75" s="56" t="s">
        <v>55</v>
      </c>
      <c r="K75" s="57">
        <v>49.4</v>
      </c>
      <c r="L75" s="56">
        <f>IFERROR(VLOOKUP(J75,'Country Data'!$D$3:$M$196,8,FALSE),0)</f>
        <v>6498917.1284805993</v>
      </c>
      <c r="M75" s="72">
        <f t="shared" si="1"/>
        <v>3210465.0614694161</v>
      </c>
    </row>
    <row r="76" spans="1:13" x14ac:dyDescent="0.25">
      <c r="A76" s="56" t="s">
        <v>953</v>
      </c>
      <c r="B76" s="73" t="s">
        <v>55</v>
      </c>
      <c r="C76" s="74">
        <v>115642457211.825</v>
      </c>
      <c r="D76" s="73">
        <v>1.05</v>
      </c>
      <c r="E76" s="75">
        <v>121424580072.41624</v>
      </c>
      <c r="J76" s="56" t="s">
        <v>38</v>
      </c>
      <c r="K76" s="57">
        <v>58.8</v>
      </c>
      <c r="L76" s="56">
        <f>IFERROR(VLOOKUP(J76,'Country Data'!$D$3:$M$196,8,FALSE),0)</f>
        <v>3840640.5650732</v>
      </c>
      <c r="M76" s="72">
        <f t="shared" si="1"/>
        <v>2258296.6522630416</v>
      </c>
    </row>
    <row r="77" spans="1:13" x14ac:dyDescent="0.25">
      <c r="A77" s="56" t="s">
        <v>952</v>
      </c>
      <c r="B77" s="68" t="s">
        <v>38</v>
      </c>
      <c r="C77" s="67">
        <v>1222</v>
      </c>
      <c r="D77" s="67">
        <v>148</v>
      </c>
      <c r="E77" s="30">
        <f>(C77+D77)*1000000000</f>
        <v>1370000000000</v>
      </c>
      <c r="J77" s="56" t="s">
        <v>35</v>
      </c>
      <c r="K77" s="57">
        <v>59.9</v>
      </c>
      <c r="L77" s="56">
        <f>IFERROR(VLOOKUP(J77,'Country Data'!$D$3:$M$196,8,FALSE),0)</f>
        <v>5483687.3670915002</v>
      </c>
      <c r="M77" s="72">
        <f t="shared" si="1"/>
        <v>3284728.7328878087</v>
      </c>
    </row>
    <row r="78" spans="1:13" x14ac:dyDescent="0.25">
      <c r="A78" s="56" t="s">
        <v>952</v>
      </c>
      <c r="B78" s="68" t="s">
        <v>35</v>
      </c>
      <c r="C78" s="67">
        <v>955</v>
      </c>
      <c r="D78" s="67">
        <v>359</v>
      </c>
      <c r="E78" s="30">
        <f>(C78+D78)*1000000000</f>
        <v>1314000000000</v>
      </c>
      <c r="J78" s="56" t="s">
        <v>13</v>
      </c>
      <c r="K78" s="57">
        <v>135</v>
      </c>
      <c r="L78" s="56">
        <f>IFERROR(VLOOKUP(J78,'Country Data'!$D$3:$M$196,8,FALSE),0)</f>
        <v>37445822.69658</v>
      </c>
      <c r="M78" s="72">
        <f t="shared" si="1"/>
        <v>50551860.640382998</v>
      </c>
    </row>
    <row r="79" spans="1:13" x14ac:dyDescent="0.25">
      <c r="A79" s="56" t="s">
        <v>952</v>
      </c>
      <c r="B79" s="68" t="s">
        <v>13</v>
      </c>
      <c r="C79" s="67">
        <v>5533</v>
      </c>
      <c r="D79" s="67">
        <v>1494</v>
      </c>
      <c r="E79" s="30">
        <f>(C79+D79)*1000000000</f>
        <v>7027000000000</v>
      </c>
      <c r="J79" s="56" t="s">
        <v>947</v>
      </c>
      <c r="K79" s="57">
        <v>31.9</v>
      </c>
      <c r="L79" s="56">
        <f>IFERROR(VLOOKUP(J79,'Country Data'!$D$3:$M$196,8,FALSE),0)</f>
        <v>0</v>
      </c>
      <c r="M79" s="72">
        <f t="shared" si="1"/>
        <v>0</v>
      </c>
    </row>
    <row r="80" spans="1:13" x14ac:dyDescent="0.25">
      <c r="A80" s="56" t="s">
        <v>953</v>
      </c>
      <c r="B80" s="73" t="s">
        <v>947</v>
      </c>
      <c r="C80" s="74">
        <v>0</v>
      </c>
      <c r="D80" s="73">
        <v>1.05</v>
      </c>
      <c r="E80" s="75">
        <v>0</v>
      </c>
      <c r="J80" s="56" t="s">
        <v>122</v>
      </c>
      <c r="K80" s="57">
        <v>103</v>
      </c>
      <c r="L80" s="56">
        <f>IFERROR(VLOOKUP(J80,'Country Data'!$D$3:$M$196,8,FALSE),0)</f>
        <v>803382.67021869996</v>
      </c>
      <c r="M80" s="72">
        <f t="shared" si="1"/>
        <v>827484.15032526094</v>
      </c>
    </row>
    <row r="81" spans="1:13" x14ac:dyDescent="0.25">
      <c r="A81" s="56" t="s">
        <v>953</v>
      </c>
      <c r="B81" s="73" t="s">
        <v>122</v>
      </c>
      <c r="C81" s="74">
        <v>16951813199.852129</v>
      </c>
      <c r="D81" s="73">
        <v>1.05</v>
      </c>
      <c r="E81" s="75">
        <v>17799403859.844738</v>
      </c>
      <c r="J81" s="56" t="s">
        <v>7</v>
      </c>
      <c r="K81" s="57">
        <v>237</v>
      </c>
      <c r="L81" s="56">
        <f>IFERROR(VLOOKUP(J81,'Country Data'!$D$3:$M$196,8,FALSE),0)</f>
        <v>79426940.339506492</v>
      </c>
      <c r="M81" s="72">
        <f t="shared" si="1"/>
        <v>188241848.60463038</v>
      </c>
    </row>
    <row r="82" spans="1:13" x14ac:dyDescent="0.25">
      <c r="A82" s="56" t="s">
        <v>952</v>
      </c>
      <c r="B82" s="68" t="s">
        <v>7</v>
      </c>
      <c r="C82" s="67">
        <v>18891</v>
      </c>
      <c r="D82" s="67">
        <v>5405</v>
      </c>
      <c r="E82" s="30">
        <f>(C82+D82)*1000000000</f>
        <v>24296000000000</v>
      </c>
      <c r="J82" s="56" t="s">
        <v>91</v>
      </c>
      <c r="K82" s="57">
        <v>92.4</v>
      </c>
      <c r="L82" s="56">
        <f>IFERROR(VLOOKUP(J82,'Country Data'!$D$3:$M$196,8,FALSE),0)</f>
        <v>3511441.2161288001</v>
      </c>
      <c r="M82" s="72">
        <f t="shared" si="1"/>
        <v>3244571.6837030114</v>
      </c>
    </row>
    <row r="83" spans="1:13" x14ac:dyDescent="0.25">
      <c r="A83" s="56" t="s">
        <v>953</v>
      </c>
      <c r="B83" s="73" t="s">
        <v>91</v>
      </c>
      <c r="C83" s="74">
        <v>40419143661.971848</v>
      </c>
      <c r="D83" s="73">
        <v>1.05</v>
      </c>
      <c r="E83" s="75">
        <v>42440100845.070442</v>
      </c>
      <c r="J83" s="56" t="s">
        <v>58</v>
      </c>
      <c r="K83" s="57">
        <v>21.9</v>
      </c>
      <c r="L83" s="56">
        <f>IFERROR(VLOOKUP(J83,'Country Data'!$D$3:$M$196,8,FALSE),0)</f>
        <v>11594571.508403199</v>
      </c>
      <c r="M83" s="72">
        <f t="shared" si="1"/>
        <v>2539211.1603403003</v>
      </c>
    </row>
    <row r="84" spans="1:13" x14ac:dyDescent="0.25">
      <c r="A84" s="56" t="s">
        <v>953</v>
      </c>
      <c r="B84" s="73" t="s">
        <v>58</v>
      </c>
      <c r="C84" s="74">
        <v>39455421318.452194</v>
      </c>
      <c r="D84" s="73">
        <v>1.05</v>
      </c>
      <c r="E84" s="75">
        <v>41428192384.374809</v>
      </c>
      <c r="J84" s="56" t="s">
        <v>70</v>
      </c>
      <c r="K84" s="57">
        <v>57</v>
      </c>
      <c r="L84" s="56">
        <f>IFERROR(VLOOKUP(J84,'Country Data'!$D$3:$M$196,8,FALSE),0)</f>
        <v>6164723.1496416004</v>
      </c>
      <c r="M84" s="72">
        <f t="shared" si="1"/>
        <v>3513892.1952957124</v>
      </c>
    </row>
    <row r="85" spans="1:13" x14ac:dyDescent="0.25">
      <c r="A85" s="56" t="s">
        <v>953</v>
      </c>
      <c r="B85" s="73" t="s">
        <v>70</v>
      </c>
      <c r="C85" s="74">
        <v>54436760466.71244</v>
      </c>
      <c r="D85" s="73">
        <v>1.05</v>
      </c>
      <c r="E85" s="75">
        <v>57158598490.048065</v>
      </c>
      <c r="J85" s="56" t="s">
        <v>61</v>
      </c>
      <c r="K85" s="57">
        <v>14.8</v>
      </c>
      <c r="L85" s="56">
        <f>IFERROR(VLOOKUP(J85,'Country Data'!$D$3:$M$196,8,FALSE),0)</f>
        <v>2321659.1972393999</v>
      </c>
      <c r="M85" s="72">
        <f t="shared" si="1"/>
        <v>343605.56119143119</v>
      </c>
    </row>
    <row r="86" spans="1:13" x14ac:dyDescent="0.25">
      <c r="A86" s="56" t="s">
        <v>952</v>
      </c>
      <c r="B86" s="73" t="s">
        <v>61</v>
      </c>
      <c r="C86" s="74">
        <v>19944657444.005337</v>
      </c>
      <c r="D86" s="73">
        <v>1.05</v>
      </c>
      <c r="E86" s="75">
        <v>20941890316.205605</v>
      </c>
      <c r="J86" s="56" t="s">
        <v>146</v>
      </c>
      <c r="K86" s="57">
        <v>54.1</v>
      </c>
      <c r="L86" s="56">
        <f>IFERROR(VLOOKUP(J86,'Country Data'!$D$3:$M$196,8,FALSE),0)</f>
        <v>2692340.8554890002</v>
      </c>
      <c r="M86" s="72">
        <f t="shared" si="1"/>
        <v>1456556.4028195492</v>
      </c>
    </row>
    <row r="87" spans="1:13" x14ac:dyDescent="0.25">
      <c r="A87" s="56" t="s">
        <v>953</v>
      </c>
      <c r="B87" s="73" t="s">
        <v>146</v>
      </c>
      <c r="C87" s="74">
        <v>4573949207.8295107</v>
      </c>
      <c r="D87" s="73">
        <v>1.05</v>
      </c>
      <c r="E87" s="75">
        <v>4802646668.2209864</v>
      </c>
      <c r="J87" s="56" t="s">
        <v>118</v>
      </c>
      <c r="K87" s="57">
        <v>53.34</v>
      </c>
      <c r="L87" s="56">
        <f>IFERROR(VLOOKUP(J87,'Country Data'!$D$3:$M$196,8,FALSE),0)</f>
        <v>1088915.6038560001</v>
      </c>
      <c r="M87" s="72">
        <f t="shared" si="1"/>
        <v>580827.58309679059</v>
      </c>
    </row>
    <row r="88" spans="1:13" x14ac:dyDescent="0.25">
      <c r="A88" s="56" t="s">
        <v>953</v>
      </c>
      <c r="B88" s="73" t="s">
        <v>118</v>
      </c>
      <c r="C88" s="74">
        <v>9693925791.0191669</v>
      </c>
      <c r="D88" s="73">
        <v>1.05</v>
      </c>
      <c r="E88" s="75">
        <v>10178622080.570126</v>
      </c>
      <c r="J88" s="56" t="s">
        <v>101</v>
      </c>
      <c r="K88" s="57">
        <v>36.9</v>
      </c>
      <c r="L88" s="56">
        <f>IFERROR(VLOOKUP(J88,'Country Data'!$D$3:$M$196,8,FALSE),0)</f>
        <v>1660937.4835113999</v>
      </c>
      <c r="M88" s="72">
        <f t="shared" si="1"/>
        <v>612885.93141570652</v>
      </c>
    </row>
    <row r="89" spans="1:13" x14ac:dyDescent="0.25">
      <c r="A89" s="56" t="s">
        <v>953</v>
      </c>
      <c r="B89" s="73" t="s">
        <v>101</v>
      </c>
      <c r="C89" s="74">
        <v>12589247742.819574</v>
      </c>
      <c r="D89" s="73">
        <v>1.05</v>
      </c>
      <c r="E89" s="75">
        <v>13218710129.960554</v>
      </c>
      <c r="J89" s="56" t="s">
        <v>83</v>
      </c>
      <c r="K89" s="57">
        <v>151</v>
      </c>
      <c r="L89" s="56">
        <f>IFERROR(VLOOKUP(J89,'Country Data'!$D$3:$M$196,8,FALSE),0)</f>
        <v>1792049.9341635001</v>
      </c>
      <c r="M89" s="72">
        <f t="shared" si="1"/>
        <v>2705995.4005868854</v>
      </c>
    </row>
    <row r="90" spans="1:13" x14ac:dyDescent="0.25">
      <c r="A90" s="56" t="s">
        <v>953</v>
      </c>
      <c r="B90" s="73" t="s">
        <v>83</v>
      </c>
      <c r="C90" s="74">
        <v>80584233830.980484</v>
      </c>
      <c r="D90" s="73">
        <v>1.05</v>
      </c>
      <c r="E90" s="75">
        <v>84613445522.52951</v>
      </c>
      <c r="J90" s="56" t="s">
        <v>165</v>
      </c>
      <c r="K90" s="57">
        <v>40.9</v>
      </c>
      <c r="L90" s="56">
        <f>IFERROR(VLOOKUP(J90,'Country Data'!$D$3:$M$196,8,FALSE),0)</f>
        <v>218429.27788740001</v>
      </c>
      <c r="M90" s="72">
        <f t="shared" si="1"/>
        <v>89337.574655946606</v>
      </c>
    </row>
    <row r="91" spans="1:13" x14ac:dyDescent="0.25">
      <c r="A91" s="56" t="s">
        <v>953</v>
      </c>
      <c r="B91" s="73" t="s">
        <v>165</v>
      </c>
      <c r="C91" s="74">
        <v>1006169629.4440237</v>
      </c>
      <c r="D91" s="73">
        <v>1.05</v>
      </c>
      <c r="E91" s="75">
        <v>1056478110.916225</v>
      </c>
      <c r="J91" s="56" t="s">
        <v>159</v>
      </c>
      <c r="K91" s="57">
        <v>32</v>
      </c>
      <c r="L91" s="56">
        <f>IFERROR(VLOOKUP(J91,'Country Data'!$D$3:$M$196,8,FALSE),0)</f>
        <v>603003.53452930006</v>
      </c>
      <c r="M91" s="72">
        <f t="shared" si="1"/>
        <v>192961.13104937601</v>
      </c>
    </row>
    <row r="92" spans="1:13" x14ac:dyDescent="0.25">
      <c r="A92" s="56" t="s">
        <v>953</v>
      </c>
      <c r="B92" s="73" t="s">
        <v>159</v>
      </c>
      <c r="C92" s="74">
        <v>982565792</v>
      </c>
      <c r="D92" s="73">
        <v>1.05</v>
      </c>
      <c r="E92" s="75">
        <v>1031694081.6</v>
      </c>
      <c r="J92" s="56" t="s">
        <v>94</v>
      </c>
      <c r="K92" s="57">
        <v>16.5</v>
      </c>
      <c r="L92" s="56">
        <f>IFERROR(VLOOKUP(J92,'Country Data'!$D$3:$M$196,8,FALSE),0)</f>
        <v>4156950.2578912</v>
      </c>
      <c r="M92" s="72">
        <f t="shared" si="1"/>
        <v>685896.79255204799</v>
      </c>
    </row>
    <row r="93" spans="1:13" x14ac:dyDescent="0.25">
      <c r="A93" s="56" t="s">
        <v>953</v>
      </c>
      <c r="B93" s="73" t="s">
        <v>94</v>
      </c>
      <c r="C93" s="74">
        <v>8592581406.3505669</v>
      </c>
      <c r="D93" s="73">
        <v>1.05</v>
      </c>
      <c r="E93" s="75">
        <v>9022210476.6680946</v>
      </c>
      <c r="J93" s="56" t="s">
        <v>88</v>
      </c>
      <c r="K93" s="57">
        <v>36.299999999999997</v>
      </c>
      <c r="L93" s="56">
        <f>IFERROR(VLOOKUP(J93,'Country Data'!$D$3:$M$196,8,FALSE),0)</f>
        <v>1971412.5476593999</v>
      </c>
      <c r="M93" s="72">
        <f t="shared" si="1"/>
        <v>715622.75480036216</v>
      </c>
    </row>
    <row r="94" spans="1:13" x14ac:dyDescent="0.25">
      <c r="A94" s="56" t="s">
        <v>953</v>
      </c>
      <c r="B94" s="73" t="s">
        <v>88</v>
      </c>
      <c r="C94" s="74">
        <v>19681611562.831001</v>
      </c>
      <c r="D94" s="73">
        <v>1.05</v>
      </c>
      <c r="E94" s="75">
        <v>20665692140.972553</v>
      </c>
      <c r="J94" s="56" t="s">
        <v>75</v>
      </c>
      <c r="K94" s="57">
        <v>22.1</v>
      </c>
      <c r="L94" s="56">
        <f>IFERROR(VLOOKUP(J94,'Country Data'!$D$3:$M$196,8,FALSE),0)</f>
        <v>119885.8668106</v>
      </c>
      <c r="M94" s="72">
        <f t="shared" si="1"/>
        <v>26494.776565142602</v>
      </c>
    </row>
    <row r="95" spans="1:13" x14ac:dyDescent="0.25">
      <c r="A95" s="56" t="s">
        <v>953</v>
      </c>
      <c r="B95" s="68" t="s">
        <v>75</v>
      </c>
      <c r="C95" s="67">
        <v>332</v>
      </c>
      <c r="D95" s="67">
        <v>82</v>
      </c>
      <c r="E95" s="30">
        <f>(C95+D95)*1000000000</f>
        <v>414000000000</v>
      </c>
      <c r="J95" s="56" t="s">
        <v>135</v>
      </c>
      <c r="K95" s="57">
        <v>30.1</v>
      </c>
      <c r="L95" s="56">
        <f>IFERROR(VLOOKUP(J95,'Country Data'!$D$3:$M$196,8,FALSE),0)</f>
        <v>1481605.1489881999</v>
      </c>
      <c r="M95" s="72">
        <f t="shared" si="1"/>
        <v>445963.14984544821</v>
      </c>
    </row>
    <row r="96" spans="1:13" x14ac:dyDescent="0.25">
      <c r="A96" s="56" t="s">
        <v>952</v>
      </c>
      <c r="B96" s="73" t="s">
        <v>135</v>
      </c>
      <c r="C96" s="74">
        <v>4239255813.3420186</v>
      </c>
      <c r="D96" s="73">
        <v>1.05</v>
      </c>
      <c r="E96" s="75">
        <v>4451218604.00912</v>
      </c>
      <c r="J96" s="56" t="s">
        <v>148</v>
      </c>
      <c r="K96" s="57">
        <v>62</v>
      </c>
      <c r="L96" s="56">
        <f>IFERROR(VLOOKUP(J96,'Country Data'!$D$3:$M$196,8,FALSE),0)</f>
        <v>157607.84853759999</v>
      </c>
      <c r="M96" s="72">
        <f t="shared" si="1"/>
        <v>97716.866093311997</v>
      </c>
    </row>
    <row r="97" spans="1:13" x14ac:dyDescent="0.25">
      <c r="A97" s="56" t="s">
        <v>953</v>
      </c>
      <c r="B97" s="73" t="s">
        <v>148</v>
      </c>
      <c r="C97" s="74">
        <v>4753356744.7456722</v>
      </c>
      <c r="D97" s="73">
        <v>1.05</v>
      </c>
      <c r="E97" s="75">
        <v>4991024581.9829559</v>
      </c>
      <c r="J97" s="56" t="s">
        <v>41</v>
      </c>
      <c r="K97" s="57">
        <v>52.5</v>
      </c>
      <c r="L97" s="56">
        <f>IFERROR(VLOOKUP(J97,'Country Data'!$D$3:$M$196,8,FALSE),0)</f>
        <v>14605283.276146101</v>
      </c>
      <c r="M97" s="72">
        <f t="shared" si="1"/>
        <v>7667773.7199767027</v>
      </c>
    </row>
    <row r="98" spans="1:13" x14ac:dyDescent="0.25">
      <c r="A98" s="56" t="s">
        <v>953</v>
      </c>
      <c r="B98" s="68" t="s">
        <v>41</v>
      </c>
      <c r="C98" s="67">
        <v>767</v>
      </c>
      <c r="D98" s="67">
        <v>511</v>
      </c>
      <c r="E98" s="30">
        <f>(C98+D98)*1000000000</f>
        <v>1278000000000</v>
      </c>
      <c r="J98" s="56" t="s">
        <v>152</v>
      </c>
      <c r="K98" s="57">
        <v>24.8</v>
      </c>
      <c r="L98" s="56">
        <f>IFERROR(VLOOKUP(J98,'Country Data'!$D$3:$M$196,8,FALSE),0)</f>
        <v>168777.24232960001</v>
      </c>
      <c r="M98" s="72">
        <f t="shared" si="1"/>
        <v>41856.756097740799</v>
      </c>
    </row>
    <row r="99" spans="1:13" x14ac:dyDescent="0.25">
      <c r="A99" s="56" t="s">
        <v>952</v>
      </c>
      <c r="B99" s="73" t="s">
        <v>152</v>
      </c>
      <c r="C99" s="74">
        <v>1420853621.1155896</v>
      </c>
      <c r="D99" s="73">
        <v>1.05</v>
      </c>
      <c r="E99" s="75">
        <v>1491896302.1713691</v>
      </c>
      <c r="J99" s="56" t="s">
        <v>129</v>
      </c>
      <c r="K99" s="57">
        <v>43.1</v>
      </c>
      <c r="L99" s="56">
        <f>IFERROR(VLOOKUP(J99,'Country Data'!$D$3:$M$196,8,FALSE),0)</f>
        <v>239580.87856560003</v>
      </c>
      <c r="M99" s="72">
        <f t="shared" si="1"/>
        <v>103259.35866177361</v>
      </c>
    </row>
    <row r="100" spans="1:13" x14ac:dyDescent="0.25">
      <c r="A100" s="56" t="s">
        <v>953</v>
      </c>
      <c r="B100" s="73" t="s">
        <v>129</v>
      </c>
      <c r="C100" s="74">
        <v>6372833478.7842827</v>
      </c>
      <c r="D100" s="73">
        <v>1.05</v>
      </c>
      <c r="E100" s="75">
        <v>6691475152.7234974</v>
      </c>
      <c r="J100" s="56" t="s">
        <v>151</v>
      </c>
      <c r="K100" s="57">
        <v>79</v>
      </c>
      <c r="L100" s="56">
        <f>IFERROR(VLOOKUP(J100,'Country Data'!$D$3:$M$196,8,FALSE),0)</f>
        <v>232441.98300959996</v>
      </c>
      <c r="M100" s="72">
        <f t="shared" si="1"/>
        <v>183629.16657758396</v>
      </c>
    </row>
    <row r="101" spans="1:13" x14ac:dyDescent="0.25">
      <c r="A101" s="56" t="s">
        <v>953</v>
      </c>
      <c r="B101" s="73" t="s">
        <v>151</v>
      </c>
      <c r="C101" s="74">
        <v>5999064435.6623449</v>
      </c>
      <c r="D101" s="73">
        <v>1.05</v>
      </c>
      <c r="E101" s="75">
        <v>6299017657.4454622</v>
      </c>
      <c r="J101" s="56" t="s">
        <v>125</v>
      </c>
      <c r="K101" s="57">
        <v>64.599999999999994</v>
      </c>
      <c r="L101" s="56">
        <f>IFERROR(VLOOKUP(J101,'Country Data'!$D$3:$M$196,8,FALSE),0)</f>
        <v>516287.44598720002</v>
      </c>
      <c r="M101" s="72">
        <f t="shared" si="1"/>
        <v>333521.69010773121</v>
      </c>
    </row>
    <row r="102" spans="1:13" x14ac:dyDescent="0.25">
      <c r="A102" s="56" t="s">
        <v>953</v>
      </c>
      <c r="B102" s="73" t="s">
        <v>125</v>
      </c>
      <c r="C102" s="74">
        <v>9160567183.9542351</v>
      </c>
      <c r="D102" s="73">
        <v>1.05</v>
      </c>
      <c r="E102" s="75">
        <v>9618595543.151947</v>
      </c>
      <c r="J102" s="56" t="s">
        <v>19</v>
      </c>
      <c r="K102" s="57">
        <v>45.5</v>
      </c>
      <c r="L102" s="56">
        <f>IFERROR(VLOOKUP(J102,'Country Data'!$D$3:$M$196,8,FALSE),0)</f>
        <v>53142069.961984001</v>
      </c>
      <c r="M102" s="72">
        <f t="shared" si="1"/>
        <v>24179641.832702722</v>
      </c>
    </row>
    <row r="103" spans="1:13" x14ac:dyDescent="0.25">
      <c r="A103" s="56" t="s">
        <v>953</v>
      </c>
      <c r="B103" s="68" t="s">
        <v>19</v>
      </c>
      <c r="C103" s="67">
        <v>1108</v>
      </c>
      <c r="D103" s="67">
        <v>256</v>
      </c>
      <c r="E103" s="30">
        <f>(C103+D103)*1000000000</f>
        <v>1364000000000</v>
      </c>
      <c r="J103" s="56" t="s">
        <v>144</v>
      </c>
      <c r="K103" s="57">
        <v>27.4</v>
      </c>
      <c r="L103" s="56">
        <f>IFERROR(VLOOKUP(J103,'Country Data'!$D$3:$M$196,8,FALSE),0)</f>
        <v>1606374.0877412001</v>
      </c>
      <c r="M103" s="72">
        <f t="shared" si="1"/>
        <v>440146.50004108885</v>
      </c>
    </row>
    <row r="104" spans="1:13" x14ac:dyDescent="0.25">
      <c r="A104" s="56" t="s">
        <v>952</v>
      </c>
      <c r="B104" s="73" t="s">
        <v>144</v>
      </c>
      <c r="C104" s="74">
        <v>3275789315.1620216</v>
      </c>
      <c r="D104" s="73">
        <v>1.05</v>
      </c>
      <c r="E104" s="75">
        <v>3439578780.9201231</v>
      </c>
      <c r="J104" s="56" t="s">
        <v>136</v>
      </c>
      <c r="K104" s="57">
        <v>55</v>
      </c>
      <c r="L104" s="56">
        <f>IFERROR(VLOOKUP(J104,'Country Data'!$D$3:$M$196,8,FALSE),0)</f>
        <v>2150408.7499759998</v>
      </c>
      <c r="M104" s="72">
        <f t="shared" si="1"/>
        <v>1182724.8124867999</v>
      </c>
    </row>
    <row r="105" spans="1:13" x14ac:dyDescent="0.25">
      <c r="A105" s="56" t="s">
        <v>953</v>
      </c>
      <c r="B105" s="73" t="s">
        <v>136</v>
      </c>
      <c r="C105" s="74">
        <v>7619067642.7169685</v>
      </c>
      <c r="D105" s="73">
        <v>1.05</v>
      </c>
      <c r="E105" s="75">
        <v>8000021024.8528175</v>
      </c>
      <c r="J105" s="56" t="s">
        <v>153</v>
      </c>
      <c r="K105" s="57">
        <v>62.27</v>
      </c>
      <c r="L105" s="56">
        <f>IFERROR(VLOOKUP(J105,'Country Data'!$D$3:$M$196,8,FALSE),0)</f>
        <v>352225.50504019996</v>
      </c>
      <c r="M105" s="72">
        <f t="shared" si="1"/>
        <v>219330.82198853255</v>
      </c>
    </row>
    <row r="106" spans="1:13" x14ac:dyDescent="0.25">
      <c r="A106" s="56" t="s">
        <v>953</v>
      </c>
      <c r="B106" s="73" t="s">
        <v>153</v>
      </c>
      <c r="C106" s="74">
        <v>3421572668.2713814</v>
      </c>
      <c r="D106" s="73">
        <v>1.05</v>
      </c>
      <c r="E106" s="75">
        <v>3592651301.6849508</v>
      </c>
      <c r="J106" s="56" t="s">
        <v>64</v>
      </c>
      <c r="K106" s="57">
        <v>66.099999999999994</v>
      </c>
      <c r="L106" s="56">
        <f>IFERROR(VLOOKUP(J106,'Country Data'!$D$3:$M$196,8,FALSE),0)</f>
        <v>13264153.004208</v>
      </c>
      <c r="M106" s="72">
        <f t="shared" si="1"/>
        <v>8767605.1357814875</v>
      </c>
    </row>
    <row r="107" spans="1:13" x14ac:dyDescent="0.25">
      <c r="A107" s="56" t="s">
        <v>953</v>
      </c>
      <c r="B107" s="73" t="s">
        <v>64</v>
      </c>
      <c r="C107" s="74">
        <v>78477409813.041931</v>
      </c>
      <c r="D107" s="73">
        <v>1.05</v>
      </c>
      <c r="E107" s="75">
        <v>82401280303.694031</v>
      </c>
      <c r="J107" s="56" t="s">
        <v>128</v>
      </c>
      <c r="K107" s="57">
        <v>109</v>
      </c>
      <c r="L107" s="56">
        <f>IFERROR(VLOOKUP(J107,'Country Data'!$D$3:$M$196,8,FALSE),0)</f>
        <v>2285569.3120924998</v>
      </c>
      <c r="M107" s="72">
        <f t="shared" si="1"/>
        <v>2491270.5501808245</v>
      </c>
    </row>
    <row r="108" spans="1:13" x14ac:dyDescent="0.25">
      <c r="A108" s="56" t="s">
        <v>953</v>
      </c>
      <c r="B108" s="73" t="s">
        <v>128</v>
      </c>
      <c r="C108" s="74">
        <v>16278234318.820505</v>
      </c>
      <c r="D108" s="73">
        <v>1.05</v>
      </c>
      <c r="E108" s="75">
        <v>17092146034.761532</v>
      </c>
      <c r="J108" s="56" t="s">
        <v>74</v>
      </c>
      <c r="K108" s="57">
        <v>49.41</v>
      </c>
      <c r="L108" s="56">
        <f>IFERROR(VLOOKUP(J108,'Country Data'!$D$3:$M$196,8,FALSE),0)</f>
        <v>10237715.32212</v>
      </c>
      <c r="M108" s="72">
        <f t="shared" si="1"/>
        <v>5058455.1406594915</v>
      </c>
    </row>
    <row r="109" spans="1:13" x14ac:dyDescent="0.25">
      <c r="A109" s="56" t="s">
        <v>953</v>
      </c>
      <c r="B109" s="73" t="s">
        <v>74</v>
      </c>
      <c r="C109" s="74">
        <v>37594019778.127434</v>
      </c>
      <c r="D109" s="73">
        <v>1.05</v>
      </c>
      <c r="E109" s="75">
        <v>39473720767.033806</v>
      </c>
      <c r="J109" s="56" t="s">
        <v>126</v>
      </c>
      <c r="K109" s="57">
        <v>53.3</v>
      </c>
      <c r="L109" s="56">
        <f>IFERROR(VLOOKUP(J109,'Country Data'!$D$3:$M$196,8,FALSE),0)</f>
        <v>581566.40184800001</v>
      </c>
      <c r="M109" s="72">
        <f t="shared" si="1"/>
        <v>309974.892184984</v>
      </c>
    </row>
    <row r="110" spans="1:13" x14ac:dyDescent="0.25">
      <c r="A110" s="56" t="s">
        <v>953</v>
      </c>
      <c r="B110" s="73" t="s">
        <v>126</v>
      </c>
      <c r="C110" s="74">
        <v>6591359274.4040613</v>
      </c>
      <c r="D110" s="73">
        <v>1.05</v>
      </c>
      <c r="E110" s="75">
        <v>6920927238.1242647</v>
      </c>
      <c r="J110" s="56" t="s">
        <v>105</v>
      </c>
      <c r="K110" s="57">
        <v>30.2</v>
      </c>
      <c r="L110" s="56">
        <f>IFERROR(VLOOKUP(J110,'Country Data'!$D$3:$M$196,8,FALSE),0)</f>
        <v>3616128.4493487999</v>
      </c>
      <c r="M110" s="72">
        <f t="shared" si="1"/>
        <v>1092070.7917033376</v>
      </c>
    </row>
    <row r="111" spans="1:13" x14ac:dyDescent="0.25">
      <c r="A111" s="56" t="s">
        <v>953</v>
      </c>
      <c r="B111" s="73" t="s">
        <v>105</v>
      </c>
      <c r="C111" s="74">
        <v>9253696942.4981155</v>
      </c>
      <c r="D111" s="73">
        <v>1.05</v>
      </c>
      <c r="E111" s="75">
        <v>9716381789.6230221</v>
      </c>
      <c r="J111" s="56" t="s">
        <v>22</v>
      </c>
      <c r="K111" s="57">
        <v>48.6</v>
      </c>
      <c r="L111" s="56">
        <f>IFERROR(VLOOKUP(J111,'Country Data'!$D$3:$M$196,8,FALSE),0)</f>
        <v>14561291.332524002</v>
      </c>
      <c r="M111" s="72">
        <f t="shared" si="1"/>
        <v>7076787.5876066647</v>
      </c>
    </row>
    <row r="112" spans="1:13" x14ac:dyDescent="0.25">
      <c r="A112" s="56" t="s">
        <v>953</v>
      </c>
      <c r="B112" s="68" t="s">
        <v>22</v>
      </c>
      <c r="C112" s="67">
        <v>2906</v>
      </c>
      <c r="D112" s="67">
        <v>931</v>
      </c>
      <c r="E112" s="30">
        <f>(C112+D112)*1000000000</f>
        <v>3837000000000</v>
      </c>
      <c r="J112" s="56" t="s">
        <v>53</v>
      </c>
      <c r="K112" s="57">
        <v>19</v>
      </c>
      <c r="L112" s="56">
        <f>IFERROR(VLOOKUP(J112,'Country Data'!$D$3:$M$196,8,FALSE),0)</f>
        <v>3955833.0058025997</v>
      </c>
      <c r="M112" s="72">
        <f t="shared" si="1"/>
        <v>751608.27110249398</v>
      </c>
    </row>
    <row r="113" spans="1:13" x14ac:dyDescent="0.25">
      <c r="A113" s="56" t="s">
        <v>952</v>
      </c>
      <c r="B113" s="68" t="s">
        <v>53</v>
      </c>
      <c r="C113" s="67">
        <v>535</v>
      </c>
      <c r="D113" s="67">
        <v>359</v>
      </c>
      <c r="E113" s="30">
        <f>(C113+D113)*1000000000</f>
        <v>894000000000</v>
      </c>
      <c r="J113" s="56" t="s">
        <v>124</v>
      </c>
      <c r="K113" s="57">
        <v>52.5</v>
      </c>
      <c r="L113" s="56">
        <f>IFERROR(VLOOKUP(J113,'Country Data'!$D$3:$M$196,8,FALSE),0)</f>
        <v>1154245.0651195999</v>
      </c>
      <c r="M113" s="72">
        <f t="shared" si="1"/>
        <v>605978.65918778989</v>
      </c>
    </row>
    <row r="114" spans="1:13" x14ac:dyDescent="0.25">
      <c r="A114" s="56" t="s">
        <v>952</v>
      </c>
      <c r="B114" s="73" t="s">
        <v>124</v>
      </c>
      <c r="C114" s="74">
        <v>6573480527.8714428</v>
      </c>
      <c r="D114" s="73">
        <v>1.05</v>
      </c>
      <c r="E114" s="75">
        <v>6902154554.2650156</v>
      </c>
      <c r="J114" s="56" t="s">
        <v>145</v>
      </c>
      <c r="K114" s="57">
        <v>34.700000000000003</v>
      </c>
      <c r="L114" s="56">
        <f>IFERROR(VLOOKUP(J114,'Country Data'!$D$3:$M$196,8,FALSE),0)</f>
        <v>1068565.989414</v>
      </c>
      <c r="M114" s="72">
        <f t="shared" si="1"/>
        <v>370792.398326658</v>
      </c>
    </row>
    <row r="115" spans="1:13" x14ac:dyDescent="0.25">
      <c r="A115" s="56" t="s">
        <v>953</v>
      </c>
      <c r="B115" s="73" t="s">
        <v>145</v>
      </c>
      <c r="C115" s="74">
        <v>4486066356.6502714</v>
      </c>
      <c r="D115" s="73">
        <v>1.05</v>
      </c>
      <c r="E115" s="75">
        <v>4710369674.4827852</v>
      </c>
      <c r="J115" s="56" t="s">
        <v>34</v>
      </c>
      <c r="K115" s="57">
        <v>17.5</v>
      </c>
      <c r="L115" s="56">
        <f>IFERROR(VLOOKUP(J115,'Country Data'!$D$3:$M$196,8,FALSE),0)</f>
        <v>22232623.6650455</v>
      </c>
      <c r="M115" s="72">
        <f t="shared" si="1"/>
        <v>3890709.1413829625</v>
      </c>
    </row>
    <row r="116" spans="1:13" x14ac:dyDescent="0.25">
      <c r="A116" s="56" t="s">
        <v>953</v>
      </c>
      <c r="B116" s="73" t="s">
        <v>34</v>
      </c>
      <c r="C116" s="74">
        <v>78421075050.284576</v>
      </c>
      <c r="D116" s="73">
        <v>1.05</v>
      </c>
      <c r="E116" s="75">
        <v>82342128802.798813</v>
      </c>
      <c r="J116" s="56" t="s">
        <v>137</v>
      </c>
      <c r="K116" s="57">
        <v>40.700000000000003</v>
      </c>
      <c r="L116" s="56">
        <f>IFERROR(VLOOKUP(J116,'Country Data'!$D$3:$M$196,8,FALSE),0)</f>
        <v>520843.5</v>
      </c>
      <c r="M116" s="72">
        <f t="shared" si="1"/>
        <v>211983.30450000003</v>
      </c>
    </row>
    <row r="117" spans="1:13" x14ac:dyDescent="0.25">
      <c r="A117" s="56" t="s">
        <v>953</v>
      </c>
      <c r="B117" s="73" t="s">
        <v>233</v>
      </c>
      <c r="C117" s="74">
        <v>76933000000</v>
      </c>
      <c r="D117" s="73">
        <v>1.05</v>
      </c>
      <c r="E117" s="75">
        <v>83179650000</v>
      </c>
      <c r="J117" s="56" t="s">
        <v>32</v>
      </c>
      <c r="K117" s="57">
        <v>40.6</v>
      </c>
      <c r="L117" s="56">
        <f>IFERROR(VLOOKUP(J117,'Country Data'!$D$3:$M$196,8,FALSE),0)</f>
        <v>4445002.8950634999</v>
      </c>
      <c r="M117" s="72">
        <f t="shared" si="1"/>
        <v>1804671.1753957812</v>
      </c>
    </row>
    <row r="118" spans="1:13" x14ac:dyDescent="0.25">
      <c r="A118" s="56" t="s">
        <v>953</v>
      </c>
      <c r="B118" s="73" t="s">
        <v>137</v>
      </c>
      <c r="C118" s="74">
        <v>4159857895.0830007</v>
      </c>
      <c r="D118" s="73">
        <v>1.05</v>
      </c>
      <c r="E118" s="75">
        <v>4367850789.8371506</v>
      </c>
      <c r="J118" s="56" t="s">
        <v>73</v>
      </c>
      <c r="K118" s="57">
        <v>47.5</v>
      </c>
      <c r="L118" s="56">
        <f>IFERROR(VLOOKUP(J118,'Country Data'!$D$3:$M$196,8,FALSE),0)</f>
        <v>1942366.9892745998</v>
      </c>
      <c r="M118" s="72">
        <f t="shared" si="1"/>
        <v>922624.31990543485</v>
      </c>
    </row>
    <row r="119" spans="1:13" x14ac:dyDescent="0.25">
      <c r="A119" s="56" t="s">
        <v>952</v>
      </c>
      <c r="B119" s="68" t="s">
        <v>32</v>
      </c>
      <c r="C119" s="67">
        <v>1315</v>
      </c>
      <c r="D119" s="67">
        <v>587</v>
      </c>
      <c r="E119" s="30">
        <f>(C119+D119)*1000000000</f>
        <v>1902000000000</v>
      </c>
      <c r="J119" s="56" t="s">
        <v>44</v>
      </c>
      <c r="K119" s="57">
        <v>84.8</v>
      </c>
      <c r="L119" s="56">
        <f>IFERROR(VLOOKUP(J119,'Country Data'!$D$3:$M$196,8,FALSE),0)</f>
        <v>20706624.303863402</v>
      </c>
      <c r="M119" s="72">
        <f t="shared" si="1"/>
        <v>17559217.409676164</v>
      </c>
    </row>
    <row r="120" spans="1:13" x14ac:dyDescent="0.25">
      <c r="A120" s="56" t="s">
        <v>953</v>
      </c>
      <c r="B120" s="73" t="s">
        <v>73</v>
      </c>
      <c r="C120" s="74">
        <v>36566970091.02729</v>
      </c>
      <c r="D120" s="73">
        <v>1.05</v>
      </c>
      <c r="E120" s="75">
        <v>38395318595.578659</v>
      </c>
      <c r="J120" s="56" t="s">
        <v>948</v>
      </c>
      <c r="K120" s="57">
        <v>16.399999999999999</v>
      </c>
      <c r="L120" s="56">
        <f>IFERROR(VLOOKUP(J120,'Country Data'!$D$3:$M$196,8,FALSE),0)</f>
        <v>0</v>
      </c>
      <c r="M120" s="72">
        <f t="shared" si="1"/>
        <v>0</v>
      </c>
    </row>
    <row r="121" spans="1:13" x14ac:dyDescent="0.25">
      <c r="A121" s="56" t="s">
        <v>953</v>
      </c>
      <c r="B121" s="73" t="s">
        <v>44</v>
      </c>
      <c r="C121" s="74">
        <v>258131200000</v>
      </c>
      <c r="D121" s="73">
        <v>1.05</v>
      </c>
      <c r="E121" s="75">
        <v>271037760000</v>
      </c>
      <c r="J121" s="56" t="s">
        <v>76</v>
      </c>
      <c r="K121" s="57">
        <v>39.479999999999997</v>
      </c>
      <c r="L121" s="56">
        <f>IFERROR(VLOOKUP(J121,'Country Data'!$D$3:$M$196,8,FALSE),0)</f>
        <v>2062431.0114912002</v>
      </c>
      <c r="M121" s="72">
        <f t="shared" si="1"/>
        <v>814247.76333672588</v>
      </c>
    </row>
    <row r="122" spans="1:13" x14ac:dyDescent="0.25">
      <c r="A122" s="56" t="s">
        <v>953</v>
      </c>
      <c r="B122" s="73" t="s">
        <v>948</v>
      </c>
      <c r="C122" s="74">
        <v>0</v>
      </c>
      <c r="D122" s="73">
        <v>1.05</v>
      </c>
      <c r="E122" s="75">
        <v>0</v>
      </c>
      <c r="J122" s="56" t="s">
        <v>114</v>
      </c>
      <c r="K122" s="57">
        <v>39.799999999999997</v>
      </c>
      <c r="L122" s="56">
        <f>IFERROR(VLOOKUP(J122,'Country Data'!$D$3:$M$196,8,FALSE),0)</f>
        <v>159097.7701728</v>
      </c>
      <c r="M122" s="72">
        <f t="shared" si="1"/>
        <v>63320.912528774395</v>
      </c>
    </row>
    <row r="123" spans="1:13" x14ac:dyDescent="0.25">
      <c r="A123" s="56" t="s">
        <v>953</v>
      </c>
      <c r="B123" s="73" t="s">
        <v>76</v>
      </c>
      <c r="C123" s="74">
        <v>26372955840</v>
      </c>
      <c r="D123" s="73">
        <v>1.05</v>
      </c>
      <c r="E123" s="75">
        <v>27691603632</v>
      </c>
      <c r="J123" s="56" t="s">
        <v>93</v>
      </c>
      <c r="K123" s="57">
        <v>22.9</v>
      </c>
      <c r="L123" s="56">
        <f>IFERROR(VLOOKUP(J123,'Country Data'!$D$3:$M$196,8,FALSE),0)</f>
        <v>2470012.8877297998</v>
      </c>
      <c r="M123" s="72">
        <f t="shared" si="1"/>
        <v>565632.9512901241</v>
      </c>
    </row>
    <row r="124" spans="1:13" x14ac:dyDescent="0.25">
      <c r="A124" s="56" t="s">
        <v>953</v>
      </c>
      <c r="B124" s="73" t="s">
        <v>114</v>
      </c>
      <c r="C124" s="74">
        <v>9937905351.0378227</v>
      </c>
      <c r="D124" s="73">
        <v>1.05</v>
      </c>
      <c r="E124" s="75">
        <v>10434800618.589714</v>
      </c>
      <c r="J124" s="56" t="s">
        <v>52</v>
      </c>
      <c r="K124" s="57">
        <v>27.5</v>
      </c>
      <c r="L124" s="56">
        <f>IFERROR(VLOOKUP(J124,'Country Data'!$D$3:$M$196,8,FALSE),0)</f>
        <v>23323583.921924397</v>
      </c>
      <c r="M124" s="72">
        <f t="shared" si="1"/>
        <v>6413985.5785292089</v>
      </c>
    </row>
    <row r="125" spans="1:13" x14ac:dyDescent="0.25">
      <c r="A125" s="56" t="s">
        <v>953</v>
      </c>
      <c r="B125" s="73" t="s">
        <v>93</v>
      </c>
      <c r="C125" s="74">
        <v>8735271167.2253742</v>
      </c>
      <c r="D125" s="73">
        <v>1.05</v>
      </c>
      <c r="E125" s="75">
        <v>9172034725.5866432</v>
      </c>
      <c r="J125" s="56" t="s">
        <v>43</v>
      </c>
      <c r="K125" s="57">
        <v>41.5</v>
      </c>
      <c r="L125" s="56">
        <f>IFERROR(VLOOKUP(J125,'Country Data'!$D$3:$M$196,8,FALSE),0)</f>
        <v>40092157.608878799</v>
      </c>
      <c r="M125" s="72">
        <f t="shared" si="1"/>
        <v>16638245.407684701</v>
      </c>
    </row>
    <row r="126" spans="1:13" x14ac:dyDescent="0.25">
      <c r="A126" s="56" t="s">
        <v>953</v>
      </c>
      <c r="B126" s="73" t="s">
        <v>52</v>
      </c>
      <c r="C126" s="74">
        <v>62383213975.369377</v>
      </c>
      <c r="D126" s="73">
        <v>1.05</v>
      </c>
      <c r="E126" s="75">
        <v>65502374674.137848</v>
      </c>
      <c r="J126" s="56" t="s">
        <v>27</v>
      </c>
      <c r="K126" s="57">
        <v>46</v>
      </c>
      <c r="L126" s="56">
        <f>IFERROR(VLOOKUP(J126,'Country Data'!$D$3:$M$196,8,FALSE),0)</f>
        <v>25670387.368058398</v>
      </c>
      <c r="M126" s="72">
        <f t="shared" si="1"/>
        <v>11808378.189306863</v>
      </c>
    </row>
    <row r="127" spans="1:13" x14ac:dyDescent="0.25">
      <c r="A127" s="56" t="s">
        <v>953</v>
      </c>
      <c r="B127" s="73" t="s">
        <v>43</v>
      </c>
      <c r="C127" s="74">
        <v>156370136102.06555</v>
      </c>
      <c r="D127" s="73">
        <v>1.05</v>
      </c>
      <c r="E127" s="75">
        <v>164188642907.16882</v>
      </c>
      <c r="J127" s="56" t="s">
        <v>50</v>
      </c>
      <c r="K127" s="57">
        <v>117</v>
      </c>
      <c r="L127" s="56">
        <f>IFERROR(VLOOKUP(J127,'Country Data'!$D$3:$M$196,8,FALSE),0)</f>
        <v>6519348.4924928993</v>
      </c>
      <c r="M127" s="72">
        <f t="shared" si="1"/>
        <v>7627637.7362166913</v>
      </c>
    </row>
    <row r="128" spans="1:13" x14ac:dyDescent="0.25">
      <c r="A128" s="56" t="s">
        <v>952</v>
      </c>
      <c r="B128" s="68" t="s">
        <v>27</v>
      </c>
      <c r="C128" s="67">
        <v>797</v>
      </c>
      <c r="D128" s="67">
        <v>294</v>
      </c>
      <c r="E128" s="30">
        <f>(C128+D128)*1000000000</f>
        <v>1091000000000</v>
      </c>
      <c r="J128" s="56" t="s">
        <v>57</v>
      </c>
      <c r="K128" s="57">
        <v>65.8</v>
      </c>
      <c r="L128" s="56">
        <f>IFERROR(VLOOKUP(J128,'Country Data'!$D$3:$M$196,8,FALSE),0)</f>
        <v>514841.86625760002</v>
      </c>
      <c r="M128" s="72">
        <f t="shared" si="1"/>
        <v>338765.94799750083</v>
      </c>
    </row>
    <row r="129" spans="1:13" x14ac:dyDescent="0.25">
      <c r="A129" s="56" t="s">
        <v>952</v>
      </c>
      <c r="B129" s="68" t="s">
        <v>50</v>
      </c>
      <c r="C129" s="67">
        <v>733</v>
      </c>
      <c r="D129" s="67">
        <v>238</v>
      </c>
      <c r="E129" s="30">
        <f>(C129+D129)*1000000000</f>
        <v>971000000000</v>
      </c>
      <c r="J129" s="56" t="s">
        <v>96</v>
      </c>
      <c r="K129" s="57">
        <v>15.7</v>
      </c>
      <c r="L129" s="56">
        <f>IFERROR(VLOOKUP(J129,'Country Data'!$D$3:$M$196,8,FALSE),0)</f>
        <v>6355862.4667158006</v>
      </c>
      <c r="M129" s="72">
        <f t="shared" si="1"/>
        <v>997870.40727438068</v>
      </c>
    </row>
    <row r="130" spans="1:13" x14ac:dyDescent="0.25">
      <c r="A130" s="56" t="s">
        <v>953</v>
      </c>
      <c r="B130" s="73" t="s">
        <v>57</v>
      </c>
      <c r="C130" s="74">
        <v>120720765384.61552</v>
      </c>
      <c r="D130" s="73">
        <v>1.05</v>
      </c>
      <c r="E130" s="75">
        <v>126756803653.84631</v>
      </c>
      <c r="J130" s="56" t="s">
        <v>51</v>
      </c>
      <c r="K130" s="57">
        <v>35.200000000000003</v>
      </c>
      <c r="L130" s="56">
        <f>IFERROR(VLOOKUP(J130,'Country Data'!$D$3:$M$196,8,FALSE),0)</f>
        <v>9499931.5606216993</v>
      </c>
      <c r="M130" s="72">
        <f t="shared" si="1"/>
        <v>3343975.9093388384</v>
      </c>
    </row>
    <row r="131" spans="1:13" x14ac:dyDescent="0.25">
      <c r="A131" s="56" t="s">
        <v>953</v>
      </c>
      <c r="B131" s="73" t="s">
        <v>51</v>
      </c>
      <c r="C131" s="74">
        <v>88027260294.01358</v>
      </c>
      <c r="D131" s="73">
        <v>1.05</v>
      </c>
      <c r="E131" s="75">
        <v>92428623308.714264</v>
      </c>
      <c r="J131" s="56" t="s">
        <v>15</v>
      </c>
      <c r="K131" s="57">
        <v>12.2</v>
      </c>
      <c r="L131" s="56">
        <f>IFERROR(VLOOKUP(J131,'Country Data'!$D$3:$M$196,8,FALSE),0)</f>
        <v>119650805.2908994</v>
      </c>
      <c r="M131" s="72">
        <f t="shared" si="1"/>
        <v>14597398.245489726</v>
      </c>
    </row>
    <row r="132" spans="1:13" x14ac:dyDescent="0.25">
      <c r="A132" s="56" t="s">
        <v>952</v>
      </c>
      <c r="B132" s="68" t="s">
        <v>15</v>
      </c>
      <c r="C132" s="67">
        <v>1939</v>
      </c>
      <c r="D132" s="69">
        <v>907</v>
      </c>
      <c r="E132" s="30">
        <f>(C132+D132)*1000000000</f>
        <v>2846000000000</v>
      </c>
      <c r="J132" s="56" t="s">
        <v>141</v>
      </c>
      <c r="K132" s="57">
        <v>41.1</v>
      </c>
      <c r="L132" s="56">
        <f>IFERROR(VLOOKUP(J132,'Country Data'!$D$3:$M$196,8,FALSE),0)</f>
        <v>871129.91646960005</v>
      </c>
      <c r="M132" s="72">
        <f t="shared" si="1"/>
        <v>358034.39566900564</v>
      </c>
    </row>
    <row r="133" spans="1:13" x14ac:dyDescent="0.25">
      <c r="A133" s="56" t="s">
        <v>953</v>
      </c>
      <c r="B133" s="73" t="s">
        <v>141</v>
      </c>
      <c r="C133" s="74">
        <v>4160336234.5606928</v>
      </c>
      <c r="D133" s="73">
        <v>1.05</v>
      </c>
      <c r="E133" s="75">
        <v>4368353046.2887278</v>
      </c>
      <c r="J133" s="56" t="s">
        <v>946</v>
      </c>
      <c r="K133" s="57">
        <v>73.099999999999994</v>
      </c>
      <c r="L133" s="56">
        <f>IFERROR(VLOOKUP(J133,'Country Data'!$D$3:$M$196,8,FALSE),0)</f>
        <v>0</v>
      </c>
      <c r="M133" s="72">
        <f t="shared" ref="M133:M170" si="2">(L133*K133)/100</f>
        <v>0</v>
      </c>
    </row>
    <row r="134" spans="1:13" x14ac:dyDescent="0.25">
      <c r="A134" s="56" t="s">
        <v>953</v>
      </c>
      <c r="B134" s="73" t="s">
        <v>946</v>
      </c>
      <c r="C134" s="74">
        <v>0</v>
      </c>
      <c r="D134" s="73">
        <v>1.05</v>
      </c>
      <c r="E134" s="75">
        <v>0</v>
      </c>
      <c r="J134" s="56" t="s">
        <v>23</v>
      </c>
      <c r="K134" s="57">
        <v>22.8</v>
      </c>
      <c r="L134" s="56">
        <f>IFERROR(VLOOKUP(J134,'Country Data'!$D$3:$M$196,8,FALSE),0)</f>
        <v>23687319.5331419</v>
      </c>
      <c r="M134" s="72">
        <f t="shared" si="2"/>
        <v>5400708.8535563527</v>
      </c>
    </row>
    <row r="135" spans="1:13" x14ac:dyDescent="0.25">
      <c r="A135" s="56" t="s">
        <v>952</v>
      </c>
      <c r="B135" s="68" t="s">
        <v>23</v>
      </c>
      <c r="C135" s="67">
        <v>960</v>
      </c>
      <c r="D135" s="67">
        <v>590</v>
      </c>
      <c r="E135" s="30">
        <f>(C135+D135)*1000000000</f>
        <v>1550000000000</v>
      </c>
      <c r="J135" s="56" t="s">
        <v>113</v>
      </c>
      <c r="K135" s="57">
        <v>47.7</v>
      </c>
      <c r="L135" s="56">
        <f>IFERROR(VLOOKUP(J135,'Country Data'!$D$3:$M$196,8,FALSE),0)</f>
        <v>2136958.7529092999</v>
      </c>
      <c r="M135" s="72">
        <f t="shared" si="2"/>
        <v>1019329.325137736</v>
      </c>
    </row>
    <row r="136" spans="1:13" x14ac:dyDescent="0.25">
      <c r="A136" s="56" t="s">
        <v>953</v>
      </c>
      <c r="B136" s="73" t="s">
        <v>113</v>
      </c>
      <c r="C136" s="74">
        <v>11246746092.811012</v>
      </c>
      <c r="D136" s="73">
        <v>1.05</v>
      </c>
      <c r="E136" s="75">
        <v>11809083397.451563</v>
      </c>
      <c r="J136" s="56" t="s">
        <v>89</v>
      </c>
      <c r="K136" s="57">
        <v>52</v>
      </c>
      <c r="L136" s="56">
        <f>IFERROR(VLOOKUP(J136,'Country Data'!$D$3:$M$196,8,FALSE),0)</f>
        <v>5867901.2828285992</v>
      </c>
      <c r="M136" s="72">
        <f t="shared" si="2"/>
        <v>3051308.6670708717</v>
      </c>
    </row>
    <row r="137" spans="1:13" x14ac:dyDescent="0.25">
      <c r="A137" s="56" t="s">
        <v>953</v>
      </c>
      <c r="B137" s="73" t="s">
        <v>89</v>
      </c>
      <c r="C137" s="74">
        <v>26732767022.392494</v>
      </c>
      <c r="D137" s="73">
        <v>1.05</v>
      </c>
      <c r="E137" s="75">
        <v>28069405373.512119</v>
      </c>
      <c r="J137" s="56" t="s">
        <v>174</v>
      </c>
      <c r="K137" s="57">
        <v>55</v>
      </c>
      <c r="L137" s="56">
        <f>IFERROR(VLOOKUP(J137,'Country Data'!$D$3:$M$196,8,FALSE),0)</f>
        <v>16797.520079499998</v>
      </c>
      <c r="M137" s="72">
        <f t="shared" si="2"/>
        <v>9238.6360437249987</v>
      </c>
    </row>
    <row r="138" spans="1:13" x14ac:dyDescent="0.25">
      <c r="A138" s="56" t="s">
        <v>953</v>
      </c>
      <c r="B138" s="73" t="s">
        <v>174</v>
      </c>
      <c r="C138" s="74">
        <v>934363684.51877546</v>
      </c>
      <c r="D138" s="73">
        <v>1.05</v>
      </c>
      <c r="E138" s="75">
        <v>981081868.74471426</v>
      </c>
      <c r="J138" s="56" t="s">
        <v>157</v>
      </c>
      <c r="K138" s="57">
        <v>63</v>
      </c>
      <c r="L138" s="56">
        <f>IFERROR(VLOOKUP(J138,'Country Data'!$D$3:$M$196,8,FALSE),0)</f>
        <v>156251.54760739999</v>
      </c>
      <c r="M138" s="72">
        <f t="shared" si="2"/>
        <v>98438.474992661999</v>
      </c>
    </row>
    <row r="139" spans="1:13" x14ac:dyDescent="0.25">
      <c r="A139" s="56" t="s">
        <v>953</v>
      </c>
      <c r="B139" s="73" t="s">
        <v>157</v>
      </c>
      <c r="C139" s="74">
        <v>2483128815.7845521</v>
      </c>
      <c r="D139" s="73">
        <v>1.05</v>
      </c>
      <c r="E139" s="75">
        <v>2607285256.5737796</v>
      </c>
      <c r="J139" s="56" t="s">
        <v>40</v>
      </c>
      <c r="K139" s="57">
        <v>126</v>
      </c>
      <c r="L139" s="56">
        <f>IFERROR(VLOOKUP(J139,'Country Data'!$D$3:$M$196,8,FALSE),0)</f>
        <v>4960675.2267522002</v>
      </c>
      <c r="M139" s="72">
        <f t="shared" si="2"/>
        <v>6250450.7857077718</v>
      </c>
    </row>
    <row r="140" spans="1:13" x14ac:dyDescent="0.25">
      <c r="A140" s="56" t="s">
        <v>952</v>
      </c>
      <c r="B140" s="68" t="s">
        <v>40</v>
      </c>
      <c r="C140" s="67">
        <v>1504</v>
      </c>
      <c r="D140" s="67">
        <v>628</v>
      </c>
      <c r="E140" s="30">
        <f>(C140+D140)*1000000000</f>
        <v>2132000000000</v>
      </c>
      <c r="J140" s="56" t="s">
        <v>67</v>
      </c>
      <c r="K140" s="57">
        <v>48</v>
      </c>
      <c r="L140" s="56">
        <f>IFERROR(VLOOKUP(J140,'Country Data'!$D$3:$M$196,8,FALSE),0)</f>
        <v>2546070.7428838001</v>
      </c>
      <c r="M140" s="72">
        <f t="shared" si="2"/>
        <v>1222113.956584224</v>
      </c>
    </row>
    <row r="141" spans="1:13" x14ac:dyDescent="0.25">
      <c r="A141" s="56" t="s">
        <v>953</v>
      </c>
      <c r="B141" s="73" t="s">
        <v>67</v>
      </c>
      <c r="C141" s="74">
        <v>50602706388.276482</v>
      </c>
      <c r="D141" s="73">
        <v>1.05</v>
      </c>
      <c r="E141" s="75">
        <v>53132841707.690308</v>
      </c>
      <c r="J141" s="56" t="s">
        <v>87</v>
      </c>
      <c r="K141" s="57">
        <v>66.099999999999994</v>
      </c>
      <c r="L141" s="56">
        <f>IFERROR(VLOOKUP(J141,'Country Data'!$D$3:$M$196,8,FALSE),0)</f>
        <v>1633816.58482</v>
      </c>
      <c r="M141" s="72">
        <f t="shared" si="2"/>
        <v>1079952.7625660198</v>
      </c>
    </row>
    <row r="142" spans="1:13" x14ac:dyDescent="0.25">
      <c r="A142" s="56" t="s">
        <v>953</v>
      </c>
      <c r="B142" s="73" t="s">
        <v>87</v>
      </c>
      <c r="C142" s="74">
        <v>35523567440.68927</v>
      </c>
      <c r="D142" s="73">
        <v>1.05</v>
      </c>
      <c r="E142" s="75">
        <v>37299745812.723732</v>
      </c>
      <c r="J142" s="56" t="s">
        <v>36</v>
      </c>
      <c r="K142" s="57">
        <v>62.2</v>
      </c>
      <c r="L142" s="56">
        <f>IFERROR(VLOOKUP(J142,'Country Data'!$D$3:$M$196,8,FALSE),0)</f>
        <v>13264999.398006998</v>
      </c>
      <c r="M142" s="72">
        <f t="shared" si="2"/>
        <v>8250829.6255603526</v>
      </c>
    </row>
    <row r="143" spans="1:13" x14ac:dyDescent="0.25">
      <c r="A143" s="56" t="s">
        <v>952</v>
      </c>
      <c r="B143" s="68" t="s">
        <v>36</v>
      </c>
      <c r="C143" s="67">
        <v>586</v>
      </c>
      <c r="D143" s="67">
        <v>245</v>
      </c>
      <c r="E143" s="30">
        <f>(C143+D143)*1000000000</f>
        <v>831000000000</v>
      </c>
      <c r="J143" s="56" t="s">
        <v>16</v>
      </c>
      <c r="K143" s="57">
        <v>37.700000000000003</v>
      </c>
      <c r="L143" s="56">
        <f>IFERROR(VLOOKUP(J143,'Country Data'!$D$3:$M$196,8,FALSE),0)</f>
        <v>48372317.1130265</v>
      </c>
      <c r="M143" s="72">
        <f t="shared" si="2"/>
        <v>18236363.551610991</v>
      </c>
    </row>
    <row r="144" spans="1:13" x14ac:dyDescent="0.25">
      <c r="A144" s="56" t="s">
        <v>953</v>
      </c>
      <c r="B144" s="68" t="s">
        <v>16</v>
      </c>
      <c r="C144" s="67">
        <v>4634</v>
      </c>
      <c r="D144" s="67">
        <v>2763</v>
      </c>
      <c r="E144" s="30">
        <f>(C144+D144)*1000000000</f>
        <v>7397000000000</v>
      </c>
      <c r="J144" s="56" t="s">
        <v>18</v>
      </c>
      <c r="K144" s="57">
        <v>95.5</v>
      </c>
      <c r="L144" s="56">
        <f>IFERROR(VLOOKUP(J144,'Country Data'!$D$3:$M$196,8,FALSE),0)</f>
        <v>41543027.5718178</v>
      </c>
      <c r="M144" s="72">
        <f t="shared" si="2"/>
        <v>39673591.331086002</v>
      </c>
    </row>
    <row r="145" spans="1:13" x14ac:dyDescent="0.25">
      <c r="A145" s="56" t="s">
        <v>952</v>
      </c>
      <c r="B145" s="68" t="s">
        <v>18</v>
      </c>
      <c r="C145" s="67">
        <v>3892</v>
      </c>
      <c r="D145" s="67">
        <v>1286</v>
      </c>
      <c r="E145" s="30">
        <f>(C145+D145)*1000000000</f>
        <v>5178000000000</v>
      </c>
      <c r="J145" s="56" t="s">
        <v>68</v>
      </c>
      <c r="K145" s="57">
        <v>86.8</v>
      </c>
      <c r="L145" s="56">
        <f>IFERROR(VLOOKUP(J145,'Country Data'!$D$3:$M$196,8,FALSE),0)</f>
        <v>4203472.1704976</v>
      </c>
      <c r="M145" s="72">
        <f t="shared" si="2"/>
        <v>3648613.8439919166</v>
      </c>
    </row>
    <row r="146" spans="1:13" x14ac:dyDescent="0.25">
      <c r="A146" s="56" t="s">
        <v>953</v>
      </c>
      <c r="B146" s="73" t="s">
        <v>68</v>
      </c>
      <c r="C146" s="74">
        <v>72919624300.267014</v>
      </c>
      <c r="D146" s="73">
        <v>1.05</v>
      </c>
      <c r="E146" s="75">
        <v>76565605515.280365</v>
      </c>
      <c r="J146" s="56" t="s">
        <v>62</v>
      </c>
      <c r="K146" s="57">
        <v>62</v>
      </c>
      <c r="L146" s="56">
        <f>IFERROR(VLOOKUP(J146,'Country Data'!$D$3:$M$196,8,FALSE),0)</f>
        <v>7418860.6843260005</v>
      </c>
      <c r="M146" s="72">
        <f t="shared" si="2"/>
        <v>4599693.6242821207</v>
      </c>
    </row>
    <row r="147" spans="1:13" x14ac:dyDescent="0.25">
      <c r="A147" s="56" t="s">
        <v>953</v>
      </c>
      <c r="B147" s="73" t="s">
        <v>62</v>
      </c>
      <c r="C147" s="74">
        <v>11719416374.875349</v>
      </c>
      <c r="D147" s="73">
        <v>1.05</v>
      </c>
      <c r="E147" s="75">
        <v>12305387193.619118</v>
      </c>
      <c r="J147" s="56" t="s">
        <v>162</v>
      </c>
      <c r="K147" s="57">
        <v>81.400000000000006</v>
      </c>
      <c r="L147" s="56">
        <f>IFERROR(VLOOKUP(J147,'Country Data'!$D$3:$M$196,8,FALSE),0)</f>
        <v>73689.544027199998</v>
      </c>
      <c r="M147" s="72">
        <f t="shared" si="2"/>
        <v>59983.288838140805</v>
      </c>
    </row>
    <row r="148" spans="1:13" x14ac:dyDescent="0.25">
      <c r="A148" s="56" t="s">
        <v>953</v>
      </c>
      <c r="B148" s="73" t="s">
        <v>162</v>
      </c>
      <c r="C148" s="74">
        <v>3243994100.2949877</v>
      </c>
      <c r="D148" s="73">
        <v>1.05</v>
      </c>
      <c r="E148" s="75">
        <v>3406193805.3097372</v>
      </c>
      <c r="J148" s="56" t="s">
        <v>26</v>
      </c>
      <c r="K148" s="57">
        <v>35.1</v>
      </c>
      <c r="L148" s="56">
        <f>IFERROR(VLOOKUP(J148,'Country Data'!$D$3:$M$196,8,FALSE),0)</f>
        <v>6765319.8764360007</v>
      </c>
      <c r="M148" s="72">
        <f t="shared" si="2"/>
        <v>2374627.2766290363</v>
      </c>
    </row>
    <row r="149" spans="1:13" x14ac:dyDescent="0.25">
      <c r="A149" s="56" t="s">
        <v>952</v>
      </c>
      <c r="B149" s="68" t="s">
        <v>26</v>
      </c>
      <c r="C149" s="67">
        <v>1838</v>
      </c>
      <c r="D149" s="67">
        <v>823</v>
      </c>
      <c r="E149" s="30">
        <f>(C149+D149)*1000000000</f>
        <v>2661000000000</v>
      </c>
      <c r="J149" s="56" t="s">
        <v>24</v>
      </c>
      <c r="K149" s="57">
        <v>41</v>
      </c>
      <c r="L149" s="56">
        <f>IFERROR(VLOOKUP(J149,'Country Data'!$D$3:$M$196,8,FALSE),0)</f>
        <v>5154951.6363978004</v>
      </c>
      <c r="M149" s="72">
        <f t="shared" si="2"/>
        <v>2113530.170923098</v>
      </c>
    </row>
    <row r="150" spans="1:13" x14ac:dyDescent="0.25">
      <c r="A150" s="56" t="s">
        <v>952</v>
      </c>
      <c r="B150" s="68" t="s">
        <v>24</v>
      </c>
      <c r="C150" s="67">
        <v>2428</v>
      </c>
      <c r="D150" s="67">
        <v>1262</v>
      </c>
      <c r="E150" s="30">
        <f>(C150+D150)*1000000000</f>
        <v>3690000000000</v>
      </c>
      <c r="J150" s="56" t="s">
        <v>234</v>
      </c>
      <c r="K150" s="57">
        <v>28.2</v>
      </c>
      <c r="L150" s="56">
        <f>IFERROR(VLOOKUP(J150,'Country Data'!$D$3:$M$196,8,FALSE),0)</f>
        <v>29770968.75</v>
      </c>
      <c r="M150" s="72">
        <f t="shared" si="2"/>
        <v>8395413.1875</v>
      </c>
    </row>
    <row r="151" spans="1:13" x14ac:dyDescent="0.25">
      <c r="A151" s="56" t="s">
        <v>953</v>
      </c>
      <c r="B151" s="73" t="s">
        <v>234</v>
      </c>
      <c r="C151" s="74">
        <v>133659822000</v>
      </c>
      <c r="D151" s="73">
        <v>1.05</v>
      </c>
      <c r="E151" s="75">
        <v>140342813100</v>
      </c>
      <c r="J151" s="56" t="s">
        <v>147</v>
      </c>
      <c r="K151" s="57">
        <v>47.9</v>
      </c>
      <c r="L151" s="56">
        <f>IFERROR(VLOOKUP(J151,'Country Data'!$D$3:$M$196,8,FALSE),0)</f>
        <v>2981139.7320119999</v>
      </c>
      <c r="M151" s="72">
        <f t="shared" si="2"/>
        <v>1427965.9316337479</v>
      </c>
    </row>
    <row r="152" spans="1:13" x14ac:dyDescent="0.25">
      <c r="A152" s="56" t="s">
        <v>953</v>
      </c>
      <c r="B152" s="73" t="s">
        <v>147</v>
      </c>
      <c r="C152" s="74">
        <v>3887864234.4497595</v>
      </c>
      <c r="D152" s="73">
        <v>1.05</v>
      </c>
      <c r="E152" s="75">
        <v>4082257446.1722474</v>
      </c>
      <c r="J152" s="56" t="s">
        <v>84</v>
      </c>
      <c r="K152" s="57">
        <v>37.799999999999997</v>
      </c>
      <c r="L152" s="56">
        <f>IFERROR(VLOOKUP(J152,'Country Data'!$D$3:$M$196,8,FALSE),0)</f>
        <v>2395437.7165488</v>
      </c>
      <c r="M152" s="72">
        <f t="shared" si="2"/>
        <v>905475.45685544645</v>
      </c>
    </row>
    <row r="153" spans="1:13" x14ac:dyDescent="0.25">
      <c r="A153" s="56" t="s">
        <v>953</v>
      </c>
      <c r="B153" s="73" t="s">
        <v>84</v>
      </c>
      <c r="C153" s="74">
        <v>23880931769.979523</v>
      </c>
      <c r="D153" s="73">
        <v>1.05</v>
      </c>
      <c r="E153" s="75">
        <v>25074978358.4785</v>
      </c>
      <c r="J153" s="56" t="s">
        <v>29</v>
      </c>
      <c r="K153" s="57">
        <v>41.8</v>
      </c>
      <c r="L153" s="56">
        <f>IFERROR(VLOOKUP(J153,'Country Data'!$D$3:$M$196,8,FALSE),0)</f>
        <v>34600053.307272606</v>
      </c>
      <c r="M153" s="72">
        <f t="shared" si="2"/>
        <v>14462822.282439947</v>
      </c>
    </row>
    <row r="154" spans="1:13" x14ac:dyDescent="0.25">
      <c r="A154" s="56" t="s">
        <v>952</v>
      </c>
      <c r="B154" s="68" t="s">
        <v>29</v>
      </c>
      <c r="C154" s="67">
        <v>1145</v>
      </c>
      <c r="D154" s="67">
        <v>637</v>
      </c>
      <c r="E154" s="30">
        <f>(C154+D154)*1000000000</f>
        <v>1782000000000</v>
      </c>
      <c r="J154" s="56" t="s">
        <v>154</v>
      </c>
      <c r="K154" s="57">
        <v>29.5</v>
      </c>
      <c r="L154" s="56">
        <f>IFERROR(VLOOKUP(J154,'Country Data'!$D$3:$M$196,8,FALSE),0)</f>
        <v>1202396.0786531998</v>
      </c>
      <c r="M154" s="72">
        <f t="shared" si="2"/>
        <v>354706.84320269397</v>
      </c>
    </row>
    <row r="155" spans="1:13" x14ac:dyDescent="0.25">
      <c r="A155" s="56" t="s">
        <v>953</v>
      </c>
      <c r="B155" s="73" t="s">
        <v>154</v>
      </c>
      <c r="C155" s="74">
        <v>1610693927.9173784</v>
      </c>
      <c r="D155" s="73">
        <v>1.05</v>
      </c>
      <c r="E155" s="75">
        <v>1691228624.3132474</v>
      </c>
      <c r="J155" s="56" t="s">
        <v>110</v>
      </c>
      <c r="K155" s="57">
        <v>63.2</v>
      </c>
      <c r="L155" s="56">
        <f>IFERROR(VLOOKUP(J155,'Country Data'!$D$3:$M$196,8,FALSE),0)</f>
        <v>167248.05262079998</v>
      </c>
      <c r="M155" s="72">
        <f t="shared" si="2"/>
        <v>105700.76925634559</v>
      </c>
    </row>
    <row r="156" spans="1:13" x14ac:dyDescent="0.25">
      <c r="A156" s="56" t="s">
        <v>953</v>
      </c>
      <c r="B156" s="73" t="s">
        <v>110</v>
      </c>
      <c r="C156" s="74">
        <v>15231328190.930254</v>
      </c>
      <c r="D156" s="73">
        <v>1.05</v>
      </c>
      <c r="E156" s="75">
        <v>15992894600.476767</v>
      </c>
      <c r="J156" s="56" t="s">
        <v>92</v>
      </c>
      <c r="K156" s="57">
        <v>76.7</v>
      </c>
      <c r="L156" s="56">
        <f>IFERROR(VLOOKUP(J156,'Country Data'!$D$3:$M$196,8,FALSE),0)</f>
        <v>3752000.2445588</v>
      </c>
      <c r="M156" s="72">
        <f t="shared" si="2"/>
        <v>2877784.1875765999</v>
      </c>
    </row>
    <row r="157" spans="1:13" x14ac:dyDescent="0.25">
      <c r="A157" s="56" t="s">
        <v>953</v>
      </c>
      <c r="B157" s="73" t="s">
        <v>92</v>
      </c>
      <c r="C157" s="74">
        <v>29757843511.450367</v>
      </c>
      <c r="D157" s="73">
        <v>1.05</v>
      </c>
      <c r="E157" s="75">
        <v>31245735687.022888</v>
      </c>
      <c r="J157" s="56" t="s">
        <v>21</v>
      </c>
      <c r="K157" s="57">
        <v>33.1</v>
      </c>
      <c r="L157" s="56">
        <f>IFERROR(VLOOKUP(J157,'Country Data'!$D$3:$M$196,8,FALSE),0)</f>
        <v>20631989.285360899</v>
      </c>
      <c r="M157" s="72">
        <f t="shared" si="2"/>
        <v>6829188.4534544572</v>
      </c>
    </row>
    <row r="158" spans="1:13" x14ac:dyDescent="0.25">
      <c r="A158" s="56" t="s">
        <v>952</v>
      </c>
      <c r="B158" s="68" t="s">
        <v>21</v>
      </c>
      <c r="C158" s="67">
        <v>730</v>
      </c>
      <c r="D158" s="67">
        <v>339</v>
      </c>
      <c r="E158" s="30">
        <f>(C158+D158)*1000000000</f>
        <v>1069000000000</v>
      </c>
      <c r="J158" s="56" t="s">
        <v>95</v>
      </c>
      <c r="K158" s="57">
        <v>29.3</v>
      </c>
      <c r="L158" s="56">
        <f>IFERROR(VLOOKUP(J158,'Country Data'!$D$3:$M$196,8,FALSE),0)</f>
        <v>480437.55144000001</v>
      </c>
      <c r="M158" s="72">
        <f t="shared" si="2"/>
        <v>140768.20257192</v>
      </c>
    </row>
    <row r="159" spans="1:13" x14ac:dyDescent="0.25">
      <c r="A159" s="56" t="s">
        <v>953</v>
      </c>
      <c r="B159" s="73" t="s">
        <v>95</v>
      </c>
      <c r="C159" s="74">
        <v>11943014857.142868</v>
      </c>
      <c r="D159" s="73">
        <v>1.05</v>
      </c>
      <c r="E159" s="75">
        <v>12540165600.000011</v>
      </c>
      <c r="J159" s="56" t="s">
        <v>103</v>
      </c>
      <c r="K159" s="57">
        <v>40</v>
      </c>
      <c r="L159" s="56">
        <f>IFERROR(VLOOKUP(J159,'Country Data'!$D$3:$M$196,8,FALSE),0)</f>
        <v>2212327.8409648002</v>
      </c>
      <c r="M159" s="72">
        <f t="shared" si="2"/>
        <v>884931.13638591999</v>
      </c>
    </row>
    <row r="160" spans="1:13" x14ac:dyDescent="0.25">
      <c r="A160" s="56" t="s">
        <v>953</v>
      </c>
      <c r="B160" s="73" t="s">
        <v>103</v>
      </c>
      <c r="C160" s="74">
        <v>13754891794.560322</v>
      </c>
      <c r="D160" s="73">
        <v>1.05</v>
      </c>
      <c r="E160" s="75">
        <v>14442636384.288338</v>
      </c>
      <c r="J160" s="56" t="s">
        <v>63</v>
      </c>
      <c r="K160" s="57">
        <v>50.3</v>
      </c>
      <c r="L160" s="56">
        <f>IFERROR(VLOOKUP(J160,'Country Data'!$D$3:$M$196,8,FALSE),0)</f>
        <v>36155217.103791602</v>
      </c>
      <c r="M160" s="72">
        <f t="shared" si="2"/>
        <v>18186074.203207176</v>
      </c>
    </row>
    <row r="161" spans="1:13" x14ac:dyDescent="0.25">
      <c r="A161" s="56" t="s">
        <v>953</v>
      </c>
      <c r="B161" s="73" t="s">
        <v>63</v>
      </c>
      <c r="C161" s="74">
        <v>77351877766.428452</v>
      </c>
      <c r="D161" s="73">
        <v>1.05</v>
      </c>
      <c r="E161" s="75">
        <v>81219471654.749878</v>
      </c>
      <c r="J161" s="56" t="s">
        <v>33</v>
      </c>
      <c r="K161" s="57">
        <v>18.600000000000001</v>
      </c>
      <c r="L161" s="56">
        <f>IFERROR(VLOOKUP(J161,'Country Data'!$D$3:$M$196,8,FALSE),0)</f>
        <v>3644324.3600800331</v>
      </c>
      <c r="M161" s="72">
        <f t="shared" si="2"/>
        <v>677844.33097488631</v>
      </c>
    </row>
    <row r="162" spans="1:13" x14ac:dyDescent="0.25">
      <c r="A162" s="56" t="s">
        <v>953</v>
      </c>
      <c r="B162" s="73" t="s">
        <v>33</v>
      </c>
      <c r="C162" s="74">
        <v>78332461836.402908</v>
      </c>
      <c r="D162" s="73">
        <v>1.05</v>
      </c>
      <c r="E162" s="75">
        <v>82249084928.223053</v>
      </c>
      <c r="J162" s="56" t="s">
        <v>10</v>
      </c>
      <c r="K162" s="57">
        <v>80.7</v>
      </c>
      <c r="L162" s="56">
        <f>IFERROR(VLOOKUP(J162,'Country Data'!$D$3:$M$196,8,FALSE),0)</f>
        <v>40728599.249712698</v>
      </c>
      <c r="M162" s="72">
        <f t="shared" si="2"/>
        <v>32867979.594518147</v>
      </c>
    </row>
    <row r="163" spans="1:13" x14ac:dyDescent="0.25">
      <c r="A163" s="56" t="s">
        <v>952</v>
      </c>
      <c r="B163" s="68" t="s">
        <v>10</v>
      </c>
      <c r="C163" s="67">
        <v>8450</v>
      </c>
      <c r="D163" s="67">
        <v>2715</v>
      </c>
      <c r="E163" s="30">
        <f>(C163+D163)*1000000000</f>
        <v>11165000000000</v>
      </c>
      <c r="J163" s="56" t="s">
        <v>5</v>
      </c>
      <c r="K163" s="57">
        <v>145</v>
      </c>
      <c r="L163" s="56">
        <f>IFERROR(VLOOKUP(J163,'Country Data'!$D$3:$M$196,8,FALSE),0)</f>
        <v>295791213.50317532</v>
      </c>
      <c r="M163" s="72">
        <f t="shared" si="2"/>
        <v>428897259.57960421</v>
      </c>
    </row>
    <row r="164" spans="1:13" x14ac:dyDescent="0.25">
      <c r="A164" s="56" t="s">
        <v>952</v>
      </c>
      <c r="B164" s="68" t="s">
        <v>5</v>
      </c>
      <c r="C164" s="67">
        <v>64807</v>
      </c>
      <c r="D164" s="67">
        <v>11894</v>
      </c>
      <c r="E164" s="30">
        <f>(C164+D164)*1000000000</f>
        <v>76701000000000</v>
      </c>
      <c r="J164" s="56" t="s">
        <v>80</v>
      </c>
      <c r="K164" s="57">
        <v>61.3</v>
      </c>
      <c r="L164" s="56">
        <f>IFERROR(VLOOKUP(J164,'Country Data'!$D$3:$M$196,8,FALSE),0)</f>
        <v>2192818.8102210001</v>
      </c>
      <c r="M164" s="72">
        <f t="shared" si="2"/>
        <v>1344197.930665473</v>
      </c>
    </row>
    <row r="165" spans="1:13" x14ac:dyDescent="0.25">
      <c r="A165" s="56" t="s">
        <v>953</v>
      </c>
      <c r="B165" s="73" t="s">
        <v>80</v>
      </c>
      <c r="C165" s="74">
        <v>34356144639.785645</v>
      </c>
      <c r="D165" s="73">
        <v>1.05</v>
      </c>
      <c r="E165" s="75">
        <v>36073951871.774925</v>
      </c>
      <c r="J165" s="56" t="s">
        <v>86</v>
      </c>
      <c r="K165" s="57">
        <v>23.6</v>
      </c>
      <c r="L165" s="56">
        <f>IFERROR(VLOOKUP(J165,'Country Data'!$D$3:$M$196,8,FALSE),0)</f>
        <v>3372474.0364904995</v>
      </c>
      <c r="M165" s="72">
        <f t="shared" si="2"/>
        <v>795903.87261175795</v>
      </c>
    </row>
    <row r="166" spans="1:13" x14ac:dyDescent="0.25">
      <c r="A166" s="56" t="s">
        <v>953</v>
      </c>
      <c r="B166" s="73" t="s">
        <v>86</v>
      </c>
      <c r="C166" s="74">
        <v>13669423599.922483</v>
      </c>
      <c r="D166" s="73">
        <v>1.05</v>
      </c>
      <c r="E166" s="75">
        <v>14352894779.918608</v>
      </c>
      <c r="J166" s="56" t="s">
        <v>229</v>
      </c>
      <c r="K166" s="57">
        <v>23</v>
      </c>
      <c r="L166" s="56">
        <f>IFERROR(VLOOKUP(J166,'Country Data'!$D$3:$M$196,8,FALSE),0)</f>
        <v>22549859.661264002</v>
      </c>
      <c r="M166" s="72">
        <f t="shared" si="2"/>
        <v>5186467.7220907202</v>
      </c>
    </row>
    <row r="167" spans="1:13" x14ac:dyDescent="0.25">
      <c r="A167" s="56" t="s">
        <v>953</v>
      </c>
      <c r="B167" s="73" t="s">
        <v>229</v>
      </c>
      <c r="C167" s="74">
        <v>110942643316.5717</v>
      </c>
      <c r="D167" s="73">
        <v>1.05</v>
      </c>
      <c r="E167" s="75">
        <v>116489775482.40028</v>
      </c>
      <c r="J167" s="56" t="s">
        <v>49</v>
      </c>
      <c r="K167" s="57">
        <v>57.5</v>
      </c>
      <c r="L167" s="56">
        <f>IFERROR(VLOOKUP(J167,'Country Data'!$D$3:$M$196,8,FALSE),0)</f>
        <v>28367459.107759196</v>
      </c>
      <c r="M167" s="72">
        <f t="shared" si="2"/>
        <v>16311288.986961538</v>
      </c>
    </row>
    <row r="168" spans="1:13" x14ac:dyDescent="0.25">
      <c r="A168" s="56" t="s">
        <v>953</v>
      </c>
      <c r="B168" s="73" t="s">
        <v>49</v>
      </c>
      <c r="C168" s="74">
        <v>150604715784.82391</v>
      </c>
      <c r="D168" s="73">
        <v>1.05</v>
      </c>
      <c r="E168" s="75">
        <v>158134951574.06512</v>
      </c>
      <c r="J168" s="56" t="s">
        <v>100</v>
      </c>
      <c r="K168" s="57">
        <v>63.2</v>
      </c>
      <c r="L168" s="56">
        <f>IFERROR(VLOOKUP(J168,'Country Data'!$D$3:$M$196,8,FALSE),0)</f>
        <v>3027908.0045088003</v>
      </c>
      <c r="M168" s="72">
        <f t="shared" si="2"/>
        <v>1913637.8588495618</v>
      </c>
    </row>
    <row r="169" spans="1:13" x14ac:dyDescent="0.25">
      <c r="A169" s="56" t="s">
        <v>953</v>
      </c>
      <c r="B169" s="73" t="s">
        <v>100</v>
      </c>
      <c r="C169" s="74">
        <v>17009902205.430731</v>
      </c>
      <c r="D169" s="73">
        <v>1.05</v>
      </c>
      <c r="E169" s="75">
        <v>17860397315.702267</v>
      </c>
      <c r="J169" s="56" t="s">
        <v>104</v>
      </c>
      <c r="K169" s="57">
        <v>59</v>
      </c>
      <c r="L169" s="56">
        <f>IFERROR(VLOOKUP(J169,'Country Data'!$D$3:$M$196,8,FALSE),0)</f>
        <v>756689.10298650002</v>
      </c>
      <c r="M169" s="72">
        <f t="shared" si="2"/>
        <v>446446.57076203503</v>
      </c>
    </row>
    <row r="170" spans="1:13" x14ac:dyDescent="0.25">
      <c r="A170" s="56" t="s">
        <v>953</v>
      </c>
      <c r="B170" s="73" t="s">
        <v>104</v>
      </c>
      <c r="C170" s="74">
        <v>13608186243.347265</v>
      </c>
      <c r="D170" s="73">
        <v>1.05</v>
      </c>
      <c r="E170" s="75">
        <v>14288595555.514629</v>
      </c>
      <c r="J170" s="56" t="s">
        <v>112</v>
      </c>
      <c r="K170" s="57">
        <v>53.4</v>
      </c>
      <c r="L170" s="56">
        <f>IFERROR(VLOOKUP(J170,'Country Data'!$D$3:$M$196,8,FALSE),0)</f>
        <v>0</v>
      </c>
      <c r="M170" s="72">
        <f t="shared" si="2"/>
        <v>0</v>
      </c>
    </row>
    <row r="171" spans="1:13" x14ac:dyDescent="0.25">
      <c r="A171" s="56" t="s">
        <v>953</v>
      </c>
      <c r="B171" s="73" t="s">
        <v>112</v>
      </c>
      <c r="C171" s="74">
        <v>11449365199.200001</v>
      </c>
      <c r="D171" s="73">
        <v>1.05</v>
      </c>
      <c r="E171" s="75">
        <v>12021833459.160002</v>
      </c>
    </row>
    <row r="175" spans="1:13" x14ac:dyDescent="0.25">
      <c r="E175" s="30">
        <f>SUM(E4:E171)</f>
        <v>319283127896452.13</v>
      </c>
    </row>
    <row r="176" spans="1:13" x14ac:dyDescent="0.25">
      <c r="E176" s="44">
        <f>'Country Data'!P199</f>
        <v>319283127896452.13</v>
      </c>
    </row>
    <row r="177" spans="5:5" x14ac:dyDescent="0.25">
      <c r="E177" s="30">
        <f>E175-E176</f>
        <v>0</v>
      </c>
    </row>
  </sheetData>
  <sortState xmlns:xlrd2="http://schemas.microsoft.com/office/spreadsheetml/2017/richdata2" ref="B4:E171">
    <sortCondition ref="B4:B17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2115-3B17-416C-AF96-B56DEBD47653}">
  <dimension ref="B1:K240"/>
  <sheetViews>
    <sheetView topLeftCell="A214" workbookViewId="0">
      <selection activeCell="E243" sqref="E243"/>
    </sheetView>
  </sheetViews>
  <sheetFormatPr defaultRowHeight="15" x14ac:dyDescent="0.25"/>
  <cols>
    <col min="2" max="2" width="26" customWidth="1"/>
    <col min="3" max="3" width="23.42578125" style="5" customWidth="1"/>
    <col min="4" max="4" width="16.7109375" customWidth="1"/>
    <col min="5" max="5" width="16.7109375" bestFit="1" customWidth="1"/>
    <col min="6" max="6" width="16.28515625" customWidth="1"/>
    <col min="7" max="7" width="14.42578125" customWidth="1"/>
    <col min="8" max="8" width="16.85546875" customWidth="1"/>
    <col min="9" max="9" width="11" customWidth="1"/>
    <col min="10" max="10" width="10.42578125" customWidth="1"/>
    <col min="11" max="11" width="14.7109375" customWidth="1"/>
  </cols>
  <sheetData>
    <row r="1" spans="2:11" ht="15.75" thickBot="1" x14ac:dyDescent="0.3"/>
    <row r="2" spans="2:11" ht="35.25" thickBot="1" x14ac:dyDescent="0.35">
      <c r="B2" s="22" t="s">
        <v>2</v>
      </c>
      <c r="C2" s="25" t="s">
        <v>257</v>
      </c>
      <c r="D2" s="16" t="s">
        <v>249</v>
      </c>
      <c r="E2" s="16" t="s">
        <v>250</v>
      </c>
      <c r="F2" s="16" t="s">
        <v>255</v>
      </c>
      <c r="G2" s="16" t="s">
        <v>256</v>
      </c>
      <c r="H2" s="16" t="s">
        <v>254</v>
      </c>
      <c r="I2" s="16" t="s">
        <v>251</v>
      </c>
      <c r="J2" s="16" t="s">
        <v>252</v>
      </c>
      <c r="K2" s="16" t="s">
        <v>253</v>
      </c>
    </row>
    <row r="3" spans="2:11" ht="17.25" thickBot="1" x14ac:dyDescent="0.3">
      <c r="B3" s="2" t="s">
        <v>115</v>
      </c>
      <c r="C3" s="12">
        <v>38928346</v>
      </c>
      <c r="D3" s="13">
        <v>2.3300000000000001E-2</v>
      </c>
      <c r="E3" s="14">
        <v>886592</v>
      </c>
      <c r="F3" s="11">
        <v>60</v>
      </c>
      <c r="G3" s="14">
        <v>652860</v>
      </c>
      <c r="H3" s="9">
        <f t="shared" ref="H3:H66" si="0">G3/2.59</f>
        <v>252069.49806949808</v>
      </c>
      <c r="I3" s="11">
        <v>4.5999999999999996</v>
      </c>
      <c r="J3" s="11">
        <v>18</v>
      </c>
      <c r="K3" s="15">
        <v>0.25</v>
      </c>
    </row>
    <row r="4" spans="2:11" ht="17.25" thickBot="1" x14ac:dyDescent="0.3">
      <c r="B4" s="2" t="s">
        <v>127</v>
      </c>
      <c r="C4" s="12">
        <v>2877797</v>
      </c>
      <c r="D4" s="13">
        <v>-1.1000000000000001E-3</v>
      </c>
      <c r="E4" s="14">
        <v>-3120</v>
      </c>
      <c r="F4" s="11">
        <v>105</v>
      </c>
      <c r="G4" s="14">
        <v>27400</v>
      </c>
      <c r="H4" s="9">
        <f t="shared" si="0"/>
        <v>10579.150579150581</v>
      </c>
      <c r="I4" s="11">
        <v>1.6</v>
      </c>
      <c r="J4" s="11">
        <v>36</v>
      </c>
      <c r="K4" s="15">
        <v>0.63</v>
      </c>
    </row>
    <row r="5" spans="2:11" ht="17.25" thickBot="1" x14ac:dyDescent="0.3">
      <c r="B5" s="1" t="s">
        <v>56</v>
      </c>
      <c r="C5" s="7">
        <v>43851044</v>
      </c>
      <c r="D5" s="8">
        <v>1.8499999999999999E-2</v>
      </c>
      <c r="E5" s="9">
        <v>797990</v>
      </c>
      <c r="F5" s="6">
        <v>18</v>
      </c>
      <c r="G5" s="9">
        <v>2381740</v>
      </c>
      <c r="H5" s="9">
        <f t="shared" si="0"/>
        <v>919590.73359073361</v>
      </c>
      <c r="I5" s="6">
        <v>3.1</v>
      </c>
      <c r="J5" s="6">
        <v>29</v>
      </c>
      <c r="K5" s="10">
        <v>0.73</v>
      </c>
    </row>
    <row r="6" spans="2:11" ht="17.25" thickBot="1" x14ac:dyDescent="0.3">
      <c r="B6" s="2" t="s">
        <v>184</v>
      </c>
      <c r="C6" s="12">
        <v>55191</v>
      </c>
      <c r="D6" s="13">
        <v>-2.2000000000000001E-3</v>
      </c>
      <c r="E6" s="11">
        <v>-121</v>
      </c>
      <c r="F6" s="11">
        <v>276</v>
      </c>
      <c r="G6" s="11">
        <v>200</v>
      </c>
      <c r="H6" s="9">
        <f t="shared" si="0"/>
        <v>77.220077220077229</v>
      </c>
      <c r="I6" s="11" t="s">
        <v>203</v>
      </c>
      <c r="J6" s="11" t="s">
        <v>203</v>
      </c>
      <c r="K6" s="15">
        <v>0.88</v>
      </c>
    </row>
    <row r="7" spans="2:11" ht="17.25" thickBot="1" x14ac:dyDescent="0.3">
      <c r="B7" s="2" t="s">
        <v>161</v>
      </c>
      <c r="C7" s="12">
        <v>77265</v>
      </c>
      <c r="D7" s="13">
        <v>1.6000000000000001E-3</v>
      </c>
      <c r="E7" s="11">
        <v>123</v>
      </c>
      <c r="F7" s="11">
        <v>164</v>
      </c>
      <c r="G7" s="11">
        <v>470</v>
      </c>
      <c r="H7" s="9">
        <f t="shared" si="0"/>
        <v>181.46718146718149</v>
      </c>
      <c r="I7" s="11" t="s">
        <v>203</v>
      </c>
      <c r="J7" s="11" t="s">
        <v>203</v>
      </c>
      <c r="K7" s="15">
        <v>0.88</v>
      </c>
    </row>
    <row r="8" spans="2:11" ht="17.25" thickBot="1" x14ac:dyDescent="0.3">
      <c r="B8" s="2" t="s">
        <v>60</v>
      </c>
      <c r="C8" s="12">
        <v>32866272</v>
      </c>
      <c r="D8" s="13">
        <v>3.27E-2</v>
      </c>
      <c r="E8" s="14">
        <v>1040977</v>
      </c>
      <c r="F8" s="11">
        <v>26</v>
      </c>
      <c r="G8" s="14">
        <v>1246700</v>
      </c>
      <c r="H8" s="9">
        <f t="shared" si="0"/>
        <v>481351.35135135136</v>
      </c>
      <c r="I8" s="11">
        <v>5.6</v>
      </c>
      <c r="J8" s="11">
        <v>17</v>
      </c>
      <c r="K8" s="15">
        <v>0.67</v>
      </c>
    </row>
    <row r="9" spans="2:11" ht="17.25" thickBot="1" x14ac:dyDescent="0.3">
      <c r="B9" s="2" t="s">
        <v>241</v>
      </c>
      <c r="C9" s="12">
        <v>15003</v>
      </c>
      <c r="D9" s="13">
        <v>8.9999999999999993E-3</v>
      </c>
      <c r="E9" s="11">
        <v>134</v>
      </c>
      <c r="F9" s="11">
        <v>167</v>
      </c>
      <c r="G9" s="11">
        <v>90</v>
      </c>
      <c r="H9" s="9">
        <f t="shared" si="0"/>
        <v>34.749034749034749</v>
      </c>
      <c r="I9" s="11" t="s">
        <v>203</v>
      </c>
      <c r="J9" s="11" t="s">
        <v>203</v>
      </c>
      <c r="K9" s="11" t="s">
        <v>203</v>
      </c>
    </row>
    <row r="10" spans="2:11" ht="17.25" thickBot="1" x14ac:dyDescent="0.3">
      <c r="B10" s="2" t="s">
        <v>173</v>
      </c>
      <c r="C10" s="12">
        <v>97929</v>
      </c>
      <c r="D10" s="13">
        <v>8.3999999999999995E-3</v>
      </c>
      <c r="E10" s="11">
        <v>811</v>
      </c>
      <c r="F10" s="11">
        <v>223</v>
      </c>
      <c r="G10" s="11">
        <v>440</v>
      </c>
      <c r="H10" s="9">
        <f t="shared" si="0"/>
        <v>169.88416988416989</v>
      </c>
      <c r="I10" s="11">
        <v>2</v>
      </c>
      <c r="J10" s="11">
        <v>34</v>
      </c>
      <c r="K10" s="15">
        <v>0.26</v>
      </c>
    </row>
    <row r="11" spans="2:11" ht="17.25" thickBot="1" x14ac:dyDescent="0.3">
      <c r="B11" s="1" t="s">
        <v>25</v>
      </c>
      <c r="C11" s="7">
        <v>45195774</v>
      </c>
      <c r="D11" s="8">
        <v>9.2999999999999992E-3</v>
      </c>
      <c r="E11" s="9">
        <v>415097</v>
      </c>
      <c r="F11" s="6">
        <v>17</v>
      </c>
      <c r="G11" s="9">
        <v>2736690</v>
      </c>
      <c r="H11" s="9">
        <f t="shared" si="0"/>
        <v>1056637.0656370658</v>
      </c>
      <c r="I11" s="6">
        <v>2.2999999999999998</v>
      </c>
      <c r="J11" s="6">
        <v>32</v>
      </c>
      <c r="K11" s="10">
        <v>0.93</v>
      </c>
    </row>
    <row r="12" spans="2:11" ht="17.25" thickBot="1" x14ac:dyDescent="0.3">
      <c r="B12" s="2" t="s">
        <v>134</v>
      </c>
      <c r="C12" s="12">
        <v>2963243</v>
      </c>
      <c r="D12" s="13">
        <v>1.9E-3</v>
      </c>
      <c r="E12" s="14">
        <v>5512</v>
      </c>
      <c r="F12" s="11">
        <v>104</v>
      </c>
      <c r="G12" s="14">
        <v>28470</v>
      </c>
      <c r="H12" s="9">
        <f t="shared" si="0"/>
        <v>10992.277992277994</v>
      </c>
      <c r="I12" s="11">
        <v>1.8</v>
      </c>
      <c r="J12" s="11">
        <v>35</v>
      </c>
      <c r="K12" s="15">
        <v>0.63</v>
      </c>
    </row>
    <row r="13" spans="2:11" ht="17.25" thickBot="1" x14ac:dyDescent="0.3">
      <c r="B13" s="2" t="s">
        <v>164</v>
      </c>
      <c r="C13" s="12">
        <v>106766</v>
      </c>
      <c r="D13" s="13">
        <v>4.3E-3</v>
      </c>
      <c r="E13" s="11">
        <v>452</v>
      </c>
      <c r="F13" s="11">
        <v>593</v>
      </c>
      <c r="G13" s="11">
        <v>180</v>
      </c>
      <c r="H13" s="9">
        <f t="shared" si="0"/>
        <v>69.498069498069498</v>
      </c>
      <c r="I13" s="11">
        <v>1.9</v>
      </c>
      <c r="J13" s="11">
        <v>41</v>
      </c>
      <c r="K13" s="15">
        <v>0.44</v>
      </c>
    </row>
    <row r="14" spans="2:11" ht="17.25" thickBot="1" x14ac:dyDescent="0.3">
      <c r="B14" s="2" t="s">
        <v>17</v>
      </c>
      <c r="C14" s="12">
        <v>25499884</v>
      </c>
      <c r="D14" s="13">
        <v>1.18E-2</v>
      </c>
      <c r="E14" s="14">
        <v>296686</v>
      </c>
      <c r="F14" s="11">
        <v>3</v>
      </c>
      <c r="G14" s="14">
        <v>7682300</v>
      </c>
      <c r="H14" s="9">
        <f t="shared" si="0"/>
        <v>2966138.9961389964</v>
      </c>
      <c r="I14" s="11">
        <v>1.8</v>
      </c>
      <c r="J14" s="11">
        <v>38</v>
      </c>
      <c r="K14" s="15">
        <v>0.86</v>
      </c>
    </row>
    <row r="15" spans="2:11" ht="17.25" thickBot="1" x14ac:dyDescent="0.3">
      <c r="B15" s="1" t="s">
        <v>31</v>
      </c>
      <c r="C15" s="7">
        <v>9006398</v>
      </c>
      <c r="D15" s="8">
        <v>5.7000000000000002E-3</v>
      </c>
      <c r="E15" s="9">
        <v>51296</v>
      </c>
      <c r="F15" s="6">
        <v>109</v>
      </c>
      <c r="G15" s="9">
        <v>82409</v>
      </c>
      <c r="H15" s="9">
        <f t="shared" si="0"/>
        <v>31818.14671814672</v>
      </c>
      <c r="I15" s="6">
        <v>1.5</v>
      </c>
      <c r="J15" s="6">
        <v>43</v>
      </c>
      <c r="K15" s="10">
        <v>0.56999999999999995</v>
      </c>
    </row>
    <row r="16" spans="2:11" ht="17.25" thickBot="1" x14ac:dyDescent="0.3">
      <c r="B16" s="1" t="s">
        <v>90</v>
      </c>
      <c r="C16" s="7">
        <v>10139177</v>
      </c>
      <c r="D16" s="8">
        <v>9.1000000000000004E-3</v>
      </c>
      <c r="E16" s="9">
        <v>91459</v>
      </c>
      <c r="F16" s="6">
        <v>123</v>
      </c>
      <c r="G16" s="9">
        <v>82658</v>
      </c>
      <c r="H16" s="9">
        <f t="shared" si="0"/>
        <v>31914.285714285717</v>
      </c>
      <c r="I16" s="6">
        <v>2.1</v>
      </c>
      <c r="J16" s="6">
        <v>32</v>
      </c>
      <c r="K16" s="10">
        <v>0.56000000000000005</v>
      </c>
    </row>
    <row r="17" spans="2:11" ht="17.25" thickBot="1" x14ac:dyDescent="0.3">
      <c r="B17" s="2" t="s">
        <v>132</v>
      </c>
      <c r="C17" s="12">
        <v>393244</v>
      </c>
      <c r="D17" s="13">
        <v>9.7000000000000003E-3</v>
      </c>
      <c r="E17" s="14">
        <v>3762</v>
      </c>
      <c r="F17" s="11">
        <v>39</v>
      </c>
      <c r="G17" s="14">
        <v>10010</v>
      </c>
      <c r="H17" s="9">
        <f t="shared" si="0"/>
        <v>3864.864864864865</v>
      </c>
      <c r="I17" s="11">
        <v>1.8</v>
      </c>
      <c r="J17" s="11">
        <v>32</v>
      </c>
      <c r="K17" s="15">
        <v>0.86</v>
      </c>
    </row>
    <row r="18" spans="2:11" ht="17.25" thickBot="1" x14ac:dyDescent="0.3">
      <c r="B18" s="1" t="s">
        <v>98</v>
      </c>
      <c r="C18" s="7">
        <v>1701575</v>
      </c>
      <c r="D18" s="8">
        <v>3.6799999999999999E-2</v>
      </c>
      <c r="E18" s="9">
        <v>60403</v>
      </c>
      <c r="F18" s="9">
        <v>2239</v>
      </c>
      <c r="G18" s="6">
        <v>760</v>
      </c>
      <c r="H18" s="9">
        <f t="shared" si="0"/>
        <v>293.43629343629345</v>
      </c>
      <c r="I18" s="6">
        <v>2</v>
      </c>
      <c r="J18" s="6">
        <v>32</v>
      </c>
      <c r="K18" s="10">
        <v>0.89</v>
      </c>
    </row>
    <row r="19" spans="2:11" ht="17.25" thickBot="1" x14ac:dyDescent="0.3">
      <c r="B19" s="26" t="s">
        <v>47</v>
      </c>
      <c r="C19" s="7">
        <v>168519371</v>
      </c>
      <c r="D19" s="8">
        <v>1.01E-2</v>
      </c>
      <c r="E19" s="9">
        <v>1643222</v>
      </c>
      <c r="F19" s="9">
        <v>1265</v>
      </c>
      <c r="G19" s="9">
        <v>130170</v>
      </c>
      <c r="H19" s="9">
        <f t="shared" si="0"/>
        <v>50258.687258687263</v>
      </c>
      <c r="I19" s="6">
        <v>2.1</v>
      </c>
      <c r="J19" s="6">
        <v>28</v>
      </c>
      <c r="K19" s="10">
        <v>0.39</v>
      </c>
    </row>
    <row r="20" spans="2:11" ht="17.25" thickBot="1" x14ac:dyDescent="0.3">
      <c r="B20" s="1" t="s">
        <v>155</v>
      </c>
      <c r="C20" s="7">
        <v>287375</v>
      </c>
      <c r="D20" s="8">
        <v>1.1999999999999999E-3</v>
      </c>
      <c r="E20" s="6">
        <v>350</v>
      </c>
      <c r="F20" s="6">
        <v>668</v>
      </c>
      <c r="G20" s="6">
        <v>430</v>
      </c>
      <c r="H20" s="9">
        <f t="shared" si="0"/>
        <v>166.02316602316603</v>
      </c>
      <c r="I20" s="6">
        <v>1.6</v>
      </c>
      <c r="J20" s="6">
        <v>40</v>
      </c>
      <c r="K20" s="10">
        <v>0.31</v>
      </c>
    </row>
    <row r="21" spans="2:11" ht="17.25" thickBot="1" x14ac:dyDescent="0.3">
      <c r="B21" s="2" t="s">
        <v>82</v>
      </c>
      <c r="C21" s="12">
        <v>9449323</v>
      </c>
      <c r="D21" s="13">
        <v>-2.9999999999999997E-4</v>
      </c>
      <c r="E21" s="14">
        <v>-3088</v>
      </c>
      <c r="F21" s="11">
        <v>47</v>
      </c>
      <c r="G21" s="14">
        <v>202910</v>
      </c>
      <c r="H21" s="9">
        <f t="shared" si="0"/>
        <v>78343.629343629349</v>
      </c>
      <c r="I21" s="11">
        <v>1.7</v>
      </c>
      <c r="J21" s="11">
        <v>40</v>
      </c>
      <c r="K21" s="15">
        <v>0.79</v>
      </c>
    </row>
    <row r="22" spans="2:11" ht="17.25" thickBot="1" x14ac:dyDescent="0.3">
      <c r="B22" s="2" t="s">
        <v>28</v>
      </c>
      <c r="C22" s="12">
        <v>11589623</v>
      </c>
      <c r="D22" s="13">
        <v>4.4000000000000003E-3</v>
      </c>
      <c r="E22" s="14">
        <v>50295</v>
      </c>
      <c r="F22" s="11">
        <v>383</v>
      </c>
      <c r="G22" s="14">
        <v>30280</v>
      </c>
      <c r="H22" s="9">
        <f t="shared" si="0"/>
        <v>11691.119691119691</v>
      </c>
      <c r="I22" s="11">
        <v>1.7</v>
      </c>
      <c r="J22" s="11">
        <v>42</v>
      </c>
      <c r="K22" s="15">
        <v>0.98</v>
      </c>
    </row>
    <row r="23" spans="2:11" ht="17.25" thickBot="1" x14ac:dyDescent="0.3">
      <c r="B23" s="1" t="s">
        <v>168</v>
      </c>
      <c r="C23" s="7">
        <v>397628</v>
      </c>
      <c r="D23" s="8">
        <v>1.8599999999999998E-2</v>
      </c>
      <c r="E23" s="9">
        <v>7275</v>
      </c>
      <c r="F23" s="6">
        <v>17</v>
      </c>
      <c r="G23" s="9">
        <v>22810</v>
      </c>
      <c r="H23" s="9">
        <f t="shared" si="0"/>
        <v>8806.9498069498077</v>
      </c>
      <c r="I23" s="6">
        <v>2.2999999999999998</v>
      </c>
      <c r="J23" s="6">
        <v>25</v>
      </c>
      <c r="K23" s="10">
        <v>0.46</v>
      </c>
    </row>
    <row r="24" spans="2:11" ht="17.25" thickBot="1" x14ac:dyDescent="0.3">
      <c r="B24" s="2" t="s">
        <v>140</v>
      </c>
      <c r="C24" s="12">
        <v>12123200</v>
      </c>
      <c r="D24" s="13">
        <v>2.7300000000000001E-2</v>
      </c>
      <c r="E24" s="14">
        <v>322049</v>
      </c>
      <c r="F24" s="11">
        <v>108</v>
      </c>
      <c r="G24" s="14">
        <v>112760</v>
      </c>
      <c r="H24" s="9">
        <f t="shared" si="0"/>
        <v>43536.679536679541</v>
      </c>
      <c r="I24" s="11">
        <v>4.9000000000000004</v>
      </c>
      <c r="J24" s="11">
        <v>19</v>
      </c>
      <c r="K24" s="15">
        <v>0.48</v>
      </c>
    </row>
    <row r="25" spans="2:11" ht="17.25" thickBot="1" x14ac:dyDescent="0.3">
      <c r="B25" s="2" t="s">
        <v>208</v>
      </c>
      <c r="C25" s="12">
        <v>62278</v>
      </c>
      <c r="D25" s="13">
        <v>-3.5999999999999999E-3</v>
      </c>
      <c r="E25" s="11">
        <v>-228</v>
      </c>
      <c r="F25" s="14">
        <v>1246</v>
      </c>
      <c r="G25" s="11">
        <v>50</v>
      </c>
      <c r="H25" s="9">
        <f t="shared" si="0"/>
        <v>19.305019305019307</v>
      </c>
      <c r="I25" s="11" t="s">
        <v>203</v>
      </c>
      <c r="J25" s="11" t="s">
        <v>203</v>
      </c>
      <c r="K25" s="15">
        <v>0.97</v>
      </c>
    </row>
    <row r="26" spans="2:11" ht="17.25" thickBot="1" x14ac:dyDescent="0.3">
      <c r="B26" s="1" t="s">
        <v>166</v>
      </c>
      <c r="C26" s="7">
        <v>771608</v>
      </c>
      <c r="D26" s="8">
        <v>1.12E-2</v>
      </c>
      <c r="E26" s="9">
        <v>8516</v>
      </c>
      <c r="F26" s="6">
        <v>20</v>
      </c>
      <c r="G26" s="9">
        <v>38117</v>
      </c>
      <c r="H26" s="9">
        <f t="shared" si="0"/>
        <v>14716.988416988417</v>
      </c>
      <c r="I26" s="6">
        <v>2</v>
      </c>
      <c r="J26" s="6">
        <v>28</v>
      </c>
      <c r="K26" s="10">
        <v>0.46</v>
      </c>
    </row>
    <row r="27" spans="2:11" ht="17.25" thickBot="1" x14ac:dyDescent="0.3">
      <c r="B27" s="2" t="s">
        <v>97</v>
      </c>
      <c r="C27" s="12">
        <v>11673021</v>
      </c>
      <c r="D27" s="13">
        <v>1.3899999999999999E-2</v>
      </c>
      <c r="E27" s="14">
        <v>159921</v>
      </c>
      <c r="F27" s="11">
        <v>11</v>
      </c>
      <c r="G27" s="14">
        <v>1083300</v>
      </c>
      <c r="H27" s="9">
        <f t="shared" si="0"/>
        <v>418262.54826254828</v>
      </c>
      <c r="I27" s="11">
        <v>2.8</v>
      </c>
      <c r="J27" s="11">
        <v>26</v>
      </c>
      <c r="K27" s="15">
        <v>0.69</v>
      </c>
    </row>
    <row r="28" spans="2:11" ht="17.25" thickBot="1" x14ac:dyDescent="0.3">
      <c r="B28" s="1" t="s">
        <v>116</v>
      </c>
      <c r="C28" s="7">
        <v>3280819</v>
      </c>
      <c r="D28" s="8">
        <v>-6.1000000000000004E-3</v>
      </c>
      <c r="E28" s="9">
        <v>-20181</v>
      </c>
      <c r="F28" s="6">
        <v>64</v>
      </c>
      <c r="G28" s="9">
        <v>51000</v>
      </c>
      <c r="H28" s="9">
        <f t="shared" si="0"/>
        <v>19691.119691119693</v>
      </c>
      <c r="I28" s="6">
        <v>1.3</v>
      </c>
      <c r="J28" s="6">
        <v>43</v>
      </c>
      <c r="K28" s="10">
        <v>0.52</v>
      </c>
    </row>
    <row r="29" spans="2:11" ht="17.25" thickBot="1" x14ac:dyDescent="0.3">
      <c r="B29" s="1" t="s">
        <v>117</v>
      </c>
      <c r="C29" s="7">
        <v>2351627</v>
      </c>
      <c r="D29" s="8">
        <v>2.0799999999999999E-2</v>
      </c>
      <c r="E29" s="9">
        <v>47930</v>
      </c>
      <c r="F29" s="6">
        <v>4</v>
      </c>
      <c r="G29" s="9">
        <v>566730</v>
      </c>
      <c r="H29" s="9">
        <f t="shared" si="0"/>
        <v>218814.67181467183</v>
      </c>
      <c r="I29" s="6">
        <v>2.9</v>
      </c>
      <c r="J29" s="6">
        <v>24</v>
      </c>
      <c r="K29" s="10">
        <v>0.73</v>
      </c>
    </row>
    <row r="30" spans="2:11" ht="17.25" thickBot="1" x14ac:dyDescent="0.3">
      <c r="B30" s="26" t="s">
        <v>12</v>
      </c>
      <c r="C30" s="7">
        <v>212559417</v>
      </c>
      <c r="D30" s="8">
        <v>7.1999999999999998E-3</v>
      </c>
      <c r="E30" s="9">
        <v>1509890</v>
      </c>
      <c r="F30" s="6">
        <v>25</v>
      </c>
      <c r="G30" s="9">
        <v>8358140</v>
      </c>
      <c r="H30" s="9">
        <f t="shared" si="0"/>
        <v>3227081.0810810812</v>
      </c>
      <c r="I30" s="6">
        <v>1.7</v>
      </c>
      <c r="J30" s="6">
        <v>33</v>
      </c>
      <c r="K30" s="10">
        <v>0.88</v>
      </c>
    </row>
    <row r="31" spans="2:11" ht="17.25" thickBot="1" x14ac:dyDescent="0.3">
      <c r="B31" s="1" t="s">
        <v>225</v>
      </c>
      <c r="C31" s="7">
        <v>30231</v>
      </c>
      <c r="D31" s="8">
        <v>6.7000000000000002E-3</v>
      </c>
      <c r="E31" s="6">
        <v>201</v>
      </c>
      <c r="F31" s="6">
        <v>202</v>
      </c>
      <c r="G31" s="6">
        <v>150</v>
      </c>
      <c r="H31" s="9">
        <f t="shared" si="0"/>
        <v>57.915057915057915</v>
      </c>
      <c r="I31" s="6" t="s">
        <v>203</v>
      </c>
      <c r="J31" s="6" t="s">
        <v>203</v>
      </c>
      <c r="K31" s="10">
        <v>0.52</v>
      </c>
    </row>
    <row r="32" spans="2:11" ht="17.25" thickBot="1" x14ac:dyDescent="0.3">
      <c r="B32" s="1" t="s">
        <v>133</v>
      </c>
      <c r="C32" s="7">
        <v>437479</v>
      </c>
      <c r="D32" s="8">
        <v>9.7000000000000003E-3</v>
      </c>
      <c r="E32" s="9">
        <v>4194</v>
      </c>
      <c r="F32" s="6">
        <v>83</v>
      </c>
      <c r="G32" s="9">
        <v>5270</v>
      </c>
      <c r="H32" s="9">
        <f t="shared" si="0"/>
        <v>2034.7490347490348</v>
      </c>
      <c r="I32" s="6">
        <v>1.8</v>
      </c>
      <c r="J32" s="6">
        <v>32</v>
      </c>
      <c r="K32" s="10">
        <v>0.8</v>
      </c>
    </row>
    <row r="33" spans="2:11" ht="17.25" thickBot="1" x14ac:dyDescent="0.3">
      <c r="B33" s="1" t="s">
        <v>78</v>
      </c>
      <c r="C33" s="7">
        <v>6948445</v>
      </c>
      <c r="D33" s="8">
        <v>-7.4000000000000003E-3</v>
      </c>
      <c r="E33" s="9">
        <v>-51674</v>
      </c>
      <c r="F33" s="6">
        <v>64</v>
      </c>
      <c r="G33" s="9">
        <v>108560</v>
      </c>
      <c r="H33" s="9">
        <f t="shared" si="0"/>
        <v>41915.057915057914</v>
      </c>
      <c r="I33" s="6">
        <v>1.6</v>
      </c>
      <c r="J33" s="6">
        <v>45</v>
      </c>
      <c r="K33" s="10">
        <v>0.76</v>
      </c>
    </row>
    <row r="34" spans="2:11" ht="17.25" thickBot="1" x14ac:dyDescent="0.3">
      <c r="B34" s="2" t="s">
        <v>130</v>
      </c>
      <c r="C34" s="12">
        <v>20903273</v>
      </c>
      <c r="D34" s="13">
        <v>2.86E-2</v>
      </c>
      <c r="E34" s="14">
        <v>581895</v>
      </c>
      <c r="F34" s="11">
        <v>76</v>
      </c>
      <c r="G34" s="14">
        <v>273600</v>
      </c>
      <c r="H34" s="9">
        <f t="shared" si="0"/>
        <v>105637.06563706564</v>
      </c>
      <c r="I34" s="11">
        <v>5.2</v>
      </c>
      <c r="J34" s="11">
        <v>18</v>
      </c>
      <c r="K34" s="15">
        <v>0.31</v>
      </c>
    </row>
    <row r="35" spans="2:11" ht="17.25" thickBot="1" x14ac:dyDescent="0.3">
      <c r="B35" s="1" t="s">
        <v>160</v>
      </c>
      <c r="C35" s="7">
        <v>11890784</v>
      </c>
      <c r="D35" s="8">
        <v>3.1199999999999999E-2</v>
      </c>
      <c r="E35" s="9">
        <v>360204</v>
      </c>
      <c r="F35" s="6">
        <v>463</v>
      </c>
      <c r="G35" s="9">
        <v>25680</v>
      </c>
      <c r="H35" s="9">
        <f t="shared" si="0"/>
        <v>9915.057915057916</v>
      </c>
      <c r="I35" s="6">
        <v>5.5</v>
      </c>
      <c r="J35" s="6">
        <v>17</v>
      </c>
      <c r="K35" s="10">
        <v>0.14000000000000001</v>
      </c>
    </row>
    <row r="36" spans="2:11" ht="17.25" thickBot="1" x14ac:dyDescent="0.3">
      <c r="B36" s="2" t="s">
        <v>169</v>
      </c>
      <c r="C36" s="12">
        <v>555987</v>
      </c>
      <c r="D36" s="13">
        <v>1.0999999999999999E-2</v>
      </c>
      <c r="E36" s="14">
        <v>6052</v>
      </c>
      <c r="F36" s="11">
        <v>138</v>
      </c>
      <c r="G36" s="14">
        <v>4030</v>
      </c>
      <c r="H36" s="9">
        <f t="shared" si="0"/>
        <v>1555.984555984556</v>
      </c>
      <c r="I36" s="11">
        <v>2.2999999999999998</v>
      </c>
      <c r="J36" s="11">
        <v>28</v>
      </c>
      <c r="K36" s="15">
        <v>0.68</v>
      </c>
    </row>
    <row r="37" spans="2:11" ht="17.25" thickBot="1" x14ac:dyDescent="0.3">
      <c r="B37" s="2" t="s">
        <v>109</v>
      </c>
      <c r="C37" s="12">
        <v>16718965</v>
      </c>
      <c r="D37" s="13">
        <v>1.41E-2</v>
      </c>
      <c r="E37" s="14">
        <v>232423</v>
      </c>
      <c r="F37" s="11">
        <v>95</v>
      </c>
      <c r="G37" s="14">
        <v>176520</v>
      </c>
      <c r="H37" s="9">
        <f t="shared" si="0"/>
        <v>68154.440154440163</v>
      </c>
      <c r="I37" s="11">
        <v>2.5</v>
      </c>
      <c r="J37" s="11">
        <v>26</v>
      </c>
      <c r="K37" s="15">
        <v>0.24</v>
      </c>
    </row>
    <row r="38" spans="2:11" ht="17.25" thickBot="1" x14ac:dyDescent="0.3">
      <c r="B38" s="2" t="s">
        <v>99</v>
      </c>
      <c r="C38" s="12">
        <v>26545863</v>
      </c>
      <c r="D38" s="13">
        <v>2.5899999999999999E-2</v>
      </c>
      <c r="E38" s="14">
        <v>669483</v>
      </c>
      <c r="F38" s="11">
        <v>56</v>
      </c>
      <c r="G38" s="14">
        <v>472710</v>
      </c>
      <c r="H38" s="9">
        <f t="shared" si="0"/>
        <v>182513.51351351352</v>
      </c>
      <c r="I38" s="11">
        <v>4.5999999999999996</v>
      </c>
      <c r="J38" s="11">
        <v>19</v>
      </c>
      <c r="K38" s="15">
        <v>0.56000000000000005</v>
      </c>
    </row>
    <row r="39" spans="2:11" ht="17.25" thickBot="1" x14ac:dyDescent="0.3">
      <c r="B39" s="1" t="s">
        <v>14</v>
      </c>
      <c r="C39" s="7">
        <v>37742154</v>
      </c>
      <c r="D39" s="8">
        <v>8.8999999999999999E-3</v>
      </c>
      <c r="E39" s="9">
        <v>331107</v>
      </c>
      <c r="F39" s="6">
        <v>4</v>
      </c>
      <c r="G39" s="9">
        <v>9093510</v>
      </c>
      <c r="H39" s="9">
        <f t="shared" si="0"/>
        <v>3511007.7220077221</v>
      </c>
      <c r="I39" s="6">
        <v>1.5</v>
      </c>
      <c r="J39" s="6">
        <v>41</v>
      </c>
      <c r="K39" s="10">
        <v>0.81</v>
      </c>
    </row>
    <row r="40" spans="2:11" ht="17.25" thickBot="1" x14ac:dyDescent="0.3">
      <c r="B40" s="2" t="s">
        <v>232</v>
      </c>
      <c r="C40" s="12">
        <v>26223</v>
      </c>
      <c r="D40" s="13">
        <v>9.4000000000000004E-3</v>
      </c>
      <c r="E40" s="11">
        <v>244</v>
      </c>
      <c r="F40" s="11">
        <v>80</v>
      </c>
      <c r="G40" s="11">
        <v>328</v>
      </c>
      <c r="H40" s="9">
        <f t="shared" si="0"/>
        <v>126.64092664092665</v>
      </c>
      <c r="I40" s="11" t="s">
        <v>203</v>
      </c>
      <c r="J40" s="11" t="s">
        <v>203</v>
      </c>
      <c r="K40" s="15">
        <v>0.75</v>
      </c>
    </row>
    <row r="41" spans="2:11" ht="17.25" thickBot="1" x14ac:dyDescent="0.3">
      <c r="B41" s="1" t="s">
        <v>207</v>
      </c>
      <c r="C41" s="7">
        <v>65722</v>
      </c>
      <c r="D41" s="8">
        <v>1.1900000000000001E-2</v>
      </c>
      <c r="E41" s="6">
        <v>774</v>
      </c>
      <c r="F41" s="6">
        <v>274</v>
      </c>
      <c r="G41" s="6">
        <v>240</v>
      </c>
      <c r="H41" s="9">
        <f t="shared" si="0"/>
        <v>92.664092664092664</v>
      </c>
      <c r="I41" s="6" t="s">
        <v>203</v>
      </c>
      <c r="J41" s="6" t="s">
        <v>203</v>
      </c>
      <c r="K41" s="10">
        <v>0.97</v>
      </c>
    </row>
    <row r="42" spans="2:11" ht="17.25" thickBot="1" x14ac:dyDescent="0.3">
      <c r="B42" s="2" t="s">
        <v>167</v>
      </c>
      <c r="C42" s="12">
        <v>4829767</v>
      </c>
      <c r="D42" s="13">
        <v>1.78E-2</v>
      </c>
      <c r="E42" s="14">
        <v>84582</v>
      </c>
      <c r="F42" s="11">
        <v>8</v>
      </c>
      <c r="G42" s="14">
        <v>622980</v>
      </c>
      <c r="H42" s="9">
        <f t="shared" si="0"/>
        <v>240532.81853281855</v>
      </c>
      <c r="I42" s="11">
        <v>4.8</v>
      </c>
      <c r="J42" s="11">
        <v>18</v>
      </c>
      <c r="K42" s="15">
        <v>0.43</v>
      </c>
    </row>
    <row r="43" spans="2:11" ht="17.25" thickBot="1" x14ac:dyDescent="0.3">
      <c r="B43" s="2" t="s">
        <v>139</v>
      </c>
      <c r="C43" s="12">
        <v>16425864</v>
      </c>
      <c r="D43" s="13">
        <v>0.03</v>
      </c>
      <c r="E43" s="14">
        <v>478988</v>
      </c>
      <c r="F43" s="11">
        <v>13</v>
      </c>
      <c r="G43" s="14">
        <v>1259200</v>
      </c>
      <c r="H43" s="9">
        <f t="shared" si="0"/>
        <v>486177.60617760621</v>
      </c>
      <c r="I43" s="11">
        <v>5.8</v>
      </c>
      <c r="J43" s="11">
        <v>17</v>
      </c>
      <c r="K43" s="15">
        <v>0.23</v>
      </c>
    </row>
    <row r="44" spans="2:11" ht="17.25" thickBot="1" x14ac:dyDescent="0.3">
      <c r="B44" s="1" t="s">
        <v>237</v>
      </c>
      <c r="C44" s="7">
        <v>173863</v>
      </c>
      <c r="D44" s="8">
        <v>9.2999999999999992E-3</v>
      </c>
      <c r="E44" s="9">
        <v>1604</v>
      </c>
      <c r="F44" s="6">
        <v>915</v>
      </c>
      <c r="G44" s="6">
        <v>190</v>
      </c>
      <c r="H44" s="9">
        <f t="shared" si="0"/>
        <v>73.359073359073363</v>
      </c>
      <c r="I44" s="6">
        <v>1.5</v>
      </c>
      <c r="J44" s="6">
        <v>43</v>
      </c>
      <c r="K44" s="10">
        <v>0.3</v>
      </c>
    </row>
    <row r="45" spans="2:11" ht="17.25" thickBot="1" x14ac:dyDescent="0.3">
      <c r="B45" s="1" t="s">
        <v>45</v>
      </c>
      <c r="C45" s="7">
        <v>19116201</v>
      </c>
      <c r="D45" s="8">
        <v>8.6999999999999994E-3</v>
      </c>
      <c r="E45" s="9">
        <v>164163</v>
      </c>
      <c r="F45" s="6">
        <v>26</v>
      </c>
      <c r="G45" s="9">
        <v>743532</v>
      </c>
      <c r="H45" s="9">
        <f t="shared" si="0"/>
        <v>287077.99227799231</v>
      </c>
      <c r="I45" s="6">
        <v>1.7</v>
      </c>
      <c r="J45" s="6">
        <v>35</v>
      </c>
      <c r="K45" s="10">
        <v>0.85</v>
      </c>
    </row>
    <row r="46" spans="2:11" ht="17.25" thickBot="1" x14ac:dyDescent="0.3">
      <c r="B46" s="26" t="s">
        <v>6</v>
      </c>
      <c r="C46" s="7">
        <v>1452105775</v>
      </c>
      <c r="D46" s="8">
        <v>3.8999999999999998E-3</v>
      </c>
      <c r="E46" s="9">
        <v>5540090</v>
      </c>
      <c r="F46" s="6">
        <v>153</v>
      </c>
      <c r="G46" s="9">
        <v>9388211</v>
      </c>
      <c r="H46" s="9">
        <f t="shared" si="0"/>
        <v>3624791.8918918921</v>
      </c>
      <c r="I46" s="6">
        <v>1.7</v>
      </c>
      <c r="J46" s="6">
        <v>38</v>
      </c>
      <c r="K46" s="10">
        <v>0.61</v>
      </c>
    </row>
    <row r="47" spans="2:11" ht="17.25" thickBot="1" x14ac:dyDescent="0.3">
      <c r="B47" s="1" t="s">
        <v>42</v>
      </c>
      <c r="C47" s="7">
        <v>50882891</v>
      </c>
      <c r="D47" s="8">
        <v>1.0800000000000001E-2</v>
      </c>
      <c r="E47" s="9">
        <v>543448</v>
      </c>
      <c r="F47" s="6">
        <v>46</v>
      </c>
      <c r="G47" s="9">
        <v>1109500</v>
      </c>
      <c r="H47" s="9">
        <f t="shared" si="0"/>
        <v>428378.3783783784</v>
      </c>
      <c r="I47" s="6">
        <v>1.8</v>
      </c>
      <c r="J47" s="6">
        <v>31</v>
      </c>
      <c r="K47" s="10">
        <v>0.8</v>
      </c>
    </row>
    <row r="48" spans="2:11" ht="17.25" thickBot="1" x14ac:dyDescent="0.3">
      <c r="B48" s="1" t="s">
        <v>179</v>
      </c>
      <c r="C48" s="7">
        <v>869601</v>
      </c>
      <c r="D48" s="8">
        <v>2.1999999999999999E-2</v>
      </c>
      <c r="E48" s="9">
        <v>18715</v>
      </c>
      <c r="F48" s="6">
        <v>467</v>
      </c>
      <c r="G48" s="9">
        <v>1861</v>
      </c>
      <c r="H48" s="9">
        <f t="shared" si="0"/>
        <v>718.53281853281862</v>
      </c>
      <c r="I48" s="6">
        <v>4.2</v>
      </c>
      <c r="J48" s="6">
        <v>20</v>
      </c>
      <c r="K48" s="10">
        <v>0.28999999999999998</v>
      </c>
    </row>
    <row r="49" spans="2:11" ht="17.25" thickBot="1" x14ac:dyDescent="0.3">
      <c r="B49" s="1" t="s">
        <v>142</v>
      </c>
      <c r="C49" s="7">
        <v>5518087</v>
      </c>
      <c r="D49" s="8">
        <v>2.5600000000000001E-2</v>
      </c>
      <c r="E49" s="9">
        <v>137579</v>
      </c>
      <c r="F49" s="6">
        <v>16</v>
      </c>
      <c r="G49" s="9">
        <v>341500</v>
      </c>
      <c r="H49" s="9">
        <f t="shared" si="0"/>
        <v>131853.28185328186</v>
      </c>
      <c r="I49" s="6">
        <v>4.5</v>
      </c>
      <c r="J49" s="6">
        <v>19</v>
      </c>
      <c r="K49" s="10">
        <v>0.7</v>
      </c>
    </row>
    <row r="50" spans="2:11" ht="17.25" thickBot="1" x14ac:dyDescent="0.3">
      <c r="B50" s="1" t="s">
        <v>235</v>
      </c>
      <c r="C50" s="7">
        <v>17564</v>
      </c>
      <c r="D50" s="8">
        <v>8.9999999999999998E-4</v>
      </c>
      <c r="E50" s="6">
        <v>16</v>
      </c>
      <c r="F50" s="6">
        <v>73</v>
      </c>
      <c r="G50" s="6">
        <v>240</v>
      </c>
      <c r="H50" s="9">
        <f t="shared" si="0"/>
        <v>92.664092664092664</v>
      </c>
      <c r="I50" s="6" t="s">
        <v>203</v>
      </c>
      <c r="J50" s="6" t="s">
        <v>203</v>
      </c>
      <c r="K50" s="10">
        <v>0.75</v>
      </c>
    </row>
    <row r="51" spans="2:11" ht="17.25" thickBot="1" x14ac:dyDescent="0.3">
      <c r="B51" s="2" t="s">
        <v>79</v>
      </c>
      <c r="C51" s="12">
        <v>5094118</v>
      </c>
      <c r="D51" s="13">
        <v>9.1999999999999998E-3</v>
      </c>
      <c r="E51" s="14">
        <v>46557</v>
      </c>
      <c r="F51" s="11">
        <v>100</v>
      </c>
      <c r="G51" s="14">
        <v>51060</v>
      </c>
      <c r="H51" s="9">
        <f t="shared" si="0"/>
        <v>19714.285714285714</v>
      </c>
      <c r="I51" s="11">
        <v>1.8</v>
      </c>
      <c r="J51" s="11">
        <v>33</v>
      </c>
      <c r="K51" s="15">
        <v>0.8</v>
      </c>
    </row>
    <row r="52" spans="2:11" ht="17.25" thickBot="1" x14ac:dyDescent="0.3">
      <c r="B52" s="1" t="s">
        <v>321</v>
      </c>
      <c r="C52" s="7">
        <v>26378274</v>
      </c>
      <c r="D52" s="8">
        <v>2.5700000000000001E-2</v>
      </c>
      <c r="E52" s="9">
        <v>661730</v>
      </c>
      <c r="F52" s="6">
        <v>83</v>
      </c>
      <c r="G52" s="9">
        <v>318000</v>
      </c>
      <c r="H52" s="9">
        <f t="shared" si="0"/>
        <v>122779.92277992278</v>
      </c>
      <c r="I52" s="6">
        <v>4.7</v>
      </c>
      <c r="J52" s="6">
        <v>19</v>
      </c>
      <c r="K52" s="10">
        <v>0.51</v>
      </c>
    </row>
    <row r="53" spans="2:11" ht="17.25" thickBot="1" x14ac:dyDescent="0.3">
      <c r="B53" s="2" t="s">
        <v>81</v>
      </c>
      <c r="C53" s="12">
        <v>4105267</v>
      </c>
      <c r="D53" s="13">
        <v>-6.1000000000000004E-3</v>
      </c>
      <c r="E53" s="14">
        <v>-25037</v>
      </c>
      <c r="F53" s="11">
        <v>73</v>
      </c>
      <c r="G53" s="14">
        <v>55960</v>
      </c>
      <c r="H53" s="9">
        <f t="shared" si="0"/>
        <v>21606.177606177607</v>
      </c>
      <c r="I53" s="11">
        <v>1.4</v>
      </c>
      <c r="J53" s="11">
        <v>44</v>
      </c>
      <c r="K53" s="15">
        <v>0.57999999999999996</v>
      </c>
    </row>
    <row r="54" spans="2:11" ht="17.25" thickBot="1" x14ac:dyDescent="0.3">
      <c r="B54" s="1" t="s">
        <v>66</v>
      </c>
      <c r="C54" s="7">
        <v>11326616</v>
      </c>
      <c r="D54" s="8">
        <v>-5.9999999999999995E-4</v>
      </c>
      <c r="E54" s="9">
        <v>-6867</v>
      </c>
      <c r="F54" s="6">
        <v>106</v>
      </c>
      <c r="G54" s="9">
        <v>106440</v>
      </c>
      <c r="H54" s="9">
        <f t="shared" si="0"/>
        <v>41096.525096525096</v>
      </c>
      <c r="I54" s="6">
        <v>1.6</v>
      </c>
      <c r="J54" s="6">
        <v>42</v>
      </c>
      <c r="K54" s="10">
        <v>0.78</v>
      </c>
    </row>
    <row r="55" spans="2:11" ht="17.25" thickBot="1" x14ac:dyDescent="0.3">
      <c r="B55" s="1" t="s">
        <v>238</v>
      </c>
      <c r="C55" s="7">
        <v>164093</v>
      </c>
      <c r="D55" s="8">
        <v>4.1000000000000003E-3</v>
      </c>
      <c r="E55" s="6">
        <v>669</v>
      </c>
      <c r="F55" s="6">
        <v>370</v>
      </c>
      <c r="G55" s="6">
        <v>444</v>
      </c>
      <c r="H55" s="9">
        <f t="shared" si="0"/>
        <v>171.42857142857144</v>
      </c>
      <c r="I55" s="6">
        <v>1.8</v>
      </c>
      <c r="J55" s="6">
        <v>42</v>
      </c>
      <c r="K55" s="10">
        <v>0.89</v>
      </c>
    </row>
    <row r="56" spans="2:11" ht="17.25" thickBot="1" x14ac:dyDescent="0.3">
      <c r="B56" s="1" t="s">
        <v>111</v>
      </c>
      <c r="C56" s="7">
        <v>1207359</v>
      </c>
      <c r="D56" s="8">
        <v>7.3000000000000001E-3</v>
      </c>
      <c r="E56" s="9">
        <v>8784</v>
      </c>
      <c r="F56" s="6">
        <v>131</v>
      </c>
      <c r="G56" s="9">
        <v>9240</v>
      </c>
      <c r="H56" s="9">
        <f t="shared" si="0"/>
        <v>3567.5675675675679</v>
      </c>
      <c r="I56" s="6">
        <v>1.3</v>
      </c>
      <c r="J56" s="6">
        <v>37</v>
      </c>
      <c r="K56" s="10">
        <v>0.67</v>
      </c>
    </row>
    <row r="57" spans="2:11" ht="17.25" thickBot="1" x14ac:dyDescent="0.3">
      <c r="B57" s="1" t="s">
        <v>337</v>
      </c>
      <c r="C57" s="7">
        <v>10708981</v>
      </c>
      <c r="D57" s="8">
        <v>1.8E-3</v>
      </c>
      <c r="E57" s="9">
        <v>19772</v>
      </c>
      <c r="F57" s="6">
        <v>139</v>
      </c>
      <c r="G57" s="9">
        <v>77240</v>
      </c>
      <c r="H57" s="9">
        <f t="shared" si="0"/>
        <v>29822.393822393824</v>
      </c>
      <c r="I57" s="6">
        <v>1.6</v>
      </c>
      <c r="J57" s="6">
        <v>43</v>
      </c>
      <c r="K57" s="10">
        <v>0.74</v>
      </c>
    </row>
    <row r="58" spans="2:11" ht="17.25" thickBot="1" x14ac:dyDescent="0.3">
      <c r="B58" s="1" t="s">
        <v>39</v>
      </c>
      <c r="C58" s="7">
        <v>5792202</v>
      </c>
      <c r="D58" s="8">
        <v>3.5000000000000001E-3</v>
      </c>
      <c r="E58" s="9">
        <v>20326</v>
      </c>
      <c r="F58" s="6">
        <v>137</v>
      </c>
      <c r="G58" s="9">
        <v>42430</v>
      </c>
      <c r="H58" s="9">
        <f t="shared" si="0"/>
        <v>16382.239382239382</v>
      </c>
      <c r="I58" s="6">
        <v>1.8</v>
      </c>
      <c r="J58" s="6">
        <v>42</v>
      </c>
      <c r="K58" s="10">
        <v>0.88</v>
      </c>
    </row>
    <row r="59" spans="2:11" ht="17.25" thickBot="1" x14ac:dyDescent="0.3">
      <c r="B59" s="1" t="s">
        <v>201</v>
      </c>
      <c r="C59" s="7">
        <v>988000</v>
      </c>
      <c r="D59" s="8">
        <v>1.4800000000000001E-2</v>
      </c>
      <c r="E59" s="9">
        <v>14440</v>
      </c>
      <c r="F59" s="6">
        <v>43</v>
      </c>
      <c r="G59" s="9">
        <v>23180</v>
      </c>
      <c r="H59" s="9">
        <f t="shared" si="0"/>
        <v>8949.8069498069508</v>
      </c>
      <c r="I59" s="6">
        <v>2.8</v>
      </c>
      <c r="J59" s="6">
        <v>27</v>
      </c>
      <c r="K59" s="10">
        <v>0.79</v>
      </c>
    </row>
    <row r="60" spans="2:11" ht="17.25" thickBot="1" x14ac:dyDescent="0.3">
      <c r="B60" s="2" t="s">
        <v>185</v>
      </c>
      <c r="C60" s="12">
        <v>71986</v>
      </c>
      <c r="D60" s="13">
        <v>2.5000000000000001E-3</v>
      </c>
      <c r="E60" s="11">
        <v>178</v>
      </c>
      <c r="F60" s="11">
        <v>96</v>
      </c>
      <c r="G60" s="11">
        <v>750</v>
      </c>
      <c r="H60" s="9">
        <f t="shared" si="0"/>
        <v>289.57528957528962</v>
      </c>
      <c r="I60" s="11" t="s">
        <v>203</v>
      </c>
      <c r="J60" s="11" t="s">
        <v>203</v>
      </c>
      <c r="K60" s="15">
        <v>0.74</v>
      </c>
    </row>
    <row r="61" spans="2:11" ht="17.25" thickBot="1" x14ac:dyDescent="0.3">
      <c r="B61" s="1" t="s">
        <v>71</v>
      </c>
      <c r="C61" s="7">
        <v>10847910</v>
      </c>
      <c r="D61" s="8">
        <v>1.01E-2</v>
      </c>
      <c r="E61" s="9">
        <v>108952</v>
      </c>
      <c r="F61" s="6">
        <v>225</v>
      </c>
      <c r="G61" s="9">
        <v>48320</v>
      </c>
      <c r="H61" s="9">
        <f t="shared" si="0"/>
        <v>18656.370656370658</v>
      </c>
      <c r="I61" s="6">
        <v>2.4</v>
      </c>
      <c r="J61" s="6">
        <v>28</v>
      </c>
      <c r="K61" s="10">
        <v>0.85</v>
      </c>
    </row>
    <row r="62" spans="2:11" ht="17.25" thickBot="1" x14ac:dyDescent="0.3">
      <c r="B62" s="26" t="s">
        <v>96</v>
      </c>
      <c r="C62" s="7">
        <v>96252237</v>
      </c>
      <c r="D62" s="8">
        <v>3.1899999999999998E-2</v>
      </c>
      <c r="E62" s="9">
        <v>2770836</v>
      </c>
      <c r="F62" s="6">
        <v>40</v>
      </c>
      <c r="G62" s="9">
        <v>2267050</v>
      </c>
      <c r="H62" s="9">
        <f t="shared" si="0"/>
        <v>875308.88030888035</v>
      </c>
      <c r="I62" s="6">
        <v>6</v>
      </c>
      <c r="J62" s="6">
        <v>17</v>
      </c>
      <c r="K62" s="10">
        <v>0.46</v>
      </c>
    </row>
    <row r="63" spans="2:11" ht="17.25" thickBot="1" x14ac:dyDescent="0.3">
      <c r="B63" s="2" t="s">
        <v>65</v>
      </c>
      <c r="C63" s="12">
        <v>17643054</v>
      </c>
      <c r="D63" s="13">
        <v>1.55E-2</v>
      </c>
      <c r="E63" s="14">
        <v>269392</v>
      </c>
      <c r="F63" s="11">
        <v>71</v>
      </c>
      <c r="G63" s="14">
        <v>248360</v>
      </c>
      <c r="H63" s="9">
        <f t="shared" si="0"/>
        <v>95891.891891891893</v>
      </c>
      <c r="I63" s="11">
        <v>2.4</v>
      </c>
      <c r="J63" s="11">
        <v>28</v>
      </c>
      <c r="K63" s="15">
        <v>0.63</v>
      </c>
    </row>
    <row r="64" spans="2:11" ht="17.25" thickBot="1" x14ac:dyDescent="0.3">
      <c r="B64" s="26" t="s">
        <v>48</v>
      </c>
      <c r="C64" s="12">
        <v>106940135</v>
      </c>
      <c r="D64" s="13">
        <v>1.9400000000000001E-2</v>
      </c>
      <c r="E64" s="14">
        <v>1946331</v>
      </c>
      <c r="F64" s="11">
        <v>103</v>
      </c>
      <c r="G64" s="14">
        <v>995450</v>
      </c>
      <c r="H64" s="9">
        <f t="shared" si="0"/>
        <v>384343.62934362935</v>
      </c>
      <c r="I64" s="11">
        <v>3.3</v>
      </c>
      <c r="J64" s="11">
        <v>25</v>
      </c>
      <c r="K64" s="15">
        <v>0.43</v>
      </c>
    </row>
    <row r="65" spans="2:11" ht="17.25" thickBot="1" x14ac:dyDescent="0.3">
      <c r="B65" s="1" t="s">
        <v>106</v>
      </c>
      <c r="C65" s="7">
        <v>6486205</v>
      </c>
      <c r="D65" s="8">
        <v>5.1000000000000004E-3</v>
      </c>
      <c r="E65" s="9">
        <v>32652</v>
      </c>
      <c r="F65" s="6">
        <v>313</v>
      </c>
      <c r="G65" s="9">
        <v>20720</v>
      </c>
      <c r="H65" s="9">
        <f t="shared" si="0"/>
        <v>8000</v>
      </c>
      <c r="I65" s="6">
        <v>2.1</v>
      </c>
      <c r="J65" s="6">
        <v>28</v>
      </c>
      <c r="K65" s="10">
        <v>0.73</v>
      </c>
    </row>
    <row r="66" spans="2:11" ht="17.25" thickBot="1" x14ac:dyDescent="0.3">
      <c r="B66" s="2" t="s">
        <v>131</v>
      </c>
      <c r="C66" s="12">
        <v>1402985</v>
      </c>
      <c r="D66" s="13">
        <v>3.4700000000000002E-2</v>
      </c>
      <c r="E66" s="14">
        <v>46999</v>
      </c>
      <c r="F66" s="11">
        <v>50</v>
      </c>
      <c r="G66" s="14">
        <v>28050</v>
      </c>
      <c r="H66" s="9">
        <f t="shared" si="0"/>
        <v>10830.11583011583</v>
      </c>
      <c r="I66" s="11">
        <v>4.5999999999999996</v>
      </c>
      <c r="J66" s="11">
        <v>22</v>
      </c>
      <c r="K66" s="15">
        <v>0.73</v>
      </c>
    </row>
    <row r="67" spans="2:11" ht="17.25" thickBot="1" x14ac:dyDescent="0.3">
      <c r="B67" s="2" t="s">
        <v>222</v>
      </c>
      <c r="C67" s="12">
        <v>3546421</v>
      </c>
      <c r="D67" s="13">
        <v>1.41E-2</v>
      </c>
      <c r="E67" s="14">
        <v>49304</v>
      </c>
      <c r="F67" s="11">
        <v>35</v>
      </c>
      <c r="G67" s="14">
        <v>101000</v>
      </c>
      <c r="H67" s="9">
        <f t="shared" ref="H67:H130" si="1">G67/2.59</f>
        <v>38996.138996139001</v>
      </c>
      <c r="I67" s="11">
        <v>4.0999999999999996</v>
      </c>
      <c r="J67" s="11">
        <v>19</v>
      </c>
      <c r="K67" s="15">
        <v>0.63</v>
      </c>
    </row>
    <row r="68" spans="2:11" ht="17.25" thickBot="1" x14ac:dyDescent="0.3">
      <c r="B68" s="1" t="s">
        <v>102</v>
      </c>
      <c r="C68" s="7">
        <v>1326535</v>
      </c>
      <c r="D68" s="8">
        <v>6.9999999999999999E-4</v>
      </c>
      <c r="E68" s="6">
        <v>887</v>
      </c>
      <c r="F68" s="6">
        <v>31</v>
      </c>
      <c r="G68" s="9">
        <v>42390</v>
      </c>
      <c r="H68" s="9">
        <f t="shared" si="1"/>
        <v>16366.795366795368</v>
      </c>
      <c r="I68" s="6">
        <v>1.6</v>
      </c>
      <c r="J68" s="6">
        <v>42</v>
      </c>
      <c r="K68" s="10">
        <v>0.68</v>
      </c>
    </row>
    <row r="69" spans="2:11" ht="17.25" thickBot="1" x14ac:dyDescent="0.3">
      <c r="B69" s="1" t="s">
        <v>156</v>
      </c>
      <c r="C69" s="7">
        <v>1160164</v>
      </c>
      <c r="D69" s="8">
        <v>1.0500000000000001E-2</v>
      </c>
      <c r="E69" s="9">
        <v>12034</v>
      </c>
      <c r="F69" s="6">
        <v>67</v>
      </c>
      <c r="G69" s="9">
        <v>17200</v>
      </c>
      <c r="H69" s="9">
        <f t="shared" si="1"/>
        <v>6640.9266409266411</v>
      </c>
      <c r="I69" s="6">
        <v>3</v>
      </c>
      <c r="J69" s="6">
        <v>21</v>
      </c>
      <c r="K69" s="10">
        <v>0.3</v>
      </c>
    </row>
    <row r="70" spans="2:11" ht="17.25" thickBot="1" x14ac:dyDescent="0.3">
      <c r="B70" s="26" t="s">
        <v>69</v>
      </c>
      <c r="C70" s="7">
        <v>121860718</v>
      </c>
      <c r="D70" s="8">
        <v>2.5700000000000001E-2</v>
      </c>
      <c r="E70" s="9">
        <v>2884858</v>
      </c>
      <c r="F70" s="6">
        <v>115</v>
      </c>
      <c r="G70" s="9">
        <v>1000000</v>
      </c>
      <c r="H70" s="9">
        <f t="shared" si="1"/>
        <v>386100.38610038609</v>
      </c>
      <c r="I70" s="6">
        <v>4.3</v>
      </c>
      <c r="J70" s="6">
        <v>19</v>
      </c>
      <c r="K70" s="10">
        <v>0.21</v>
      </c>
    </row>
    <row r="71" spans="2:11" ht="17.25" thickBot="1" x14ac:dyDescent="0.3">
      <c r="B71" s="1" t="s">
        <v>214</v>
      </c>
      <c r="C71" s="7">
        <v>48863</v>
      </c>
      <c r="D71" s="8">
        <v>3.8E-3</v>
      </c>
      <c r="E71" s="6">
        <v>185</v>
      </c>
      <c r="F71" s="6">
        <v>35</v>
      </c>
      <c r="G71" s="9">
        <v>1396</v>
      </c>
      <c r="H71" s="9">
        <f t="shared" si="1"/>
        <v>538.99613899613905</v>
      </c>
      <c r="I71" s="6" t="s">
        <v>203</v>
      </c>
      <c r="J71" s="6" t="s">
        <v>203</v>
      </c>
      <c r="K71" s="10">
        <v>0.43</v>
      </c>
    </row>
    <row r="72" spans="2:11" ht="17.25" thickBot="1" x14ac:dyDescent="0.3">
      <c r="B72" s="2" t="s">
        <v>223</v>
      </c>
      <c r="C72" s="12">
        <v>3480</v>
      </c>
      <c r="D72" s="13">
        <v>3.0499999999999999E-2</v>
      </c>
      <c r="E72" s="11">
        <v>103</v>
      </c>
      <c r="F72" s="11">
        <v>0</v>
      </c>
      <c r="G72" s="14">
        <v>12170</v>
      </c>
      <c r="H72" s="9">
        <f t="shared" si="1"/>
        <v>4698.8416988416993</v>
      </c>
      <c r="I72" s="11" t="s">
        <v>203</v>
      </c>
      <c r="J72" s="11" t="s">
        <v>203</v>
      </c>
      <c r="K72" s="15">
        <v>0.66</v>
      </c>
    </row>
    <row r="73" spans="2:11" ht="17.25" thickBot="1" x14ac:dyDescent="0.3">
      <c r="B73" s="2" t="s">
        <v>150</v>
      </c>
      <c r="C73" s="12">
        <v>896445</v>
      </c>
      <c r="D73" s="13">
        <v>7.3000000000000001E-3</v>
      </c>
      <c r="E73" s="14">
        <v>6492</v>
      </c>
      <c r="F73" s="11">
        <v>49</v>
      </c>
      <c r="G73" s="14">
        <v>18270</v>
      </c>
      <c r="H73" s="9">
        <f t="shared" si="1"/>
        <v>7054.0540540540542</v>
      </c>
      <c r="I73" s="11">
        <v>2.8</v>
      </c>
      <c r="J73" s="11">
        <v>28</v>
      </c>
      <c r="K73" s="15">
        <v>0.59</v>
      </c>
    </row>
    <row r="74" spans="2:11" ht="17.25" thickBot="1" x14ac:dyDescent="0.3">
      <c r="B74" s="1" t="s">
        <v>46</v>
      </c>
      <c r="C74" s="7">
        <v>5540720</v>
      </c>
      <c r="D74" s="8">
        <v>1.5E-3</v>
      </c>
      <c r="E74" s="9">
        <v>8564</v>
      </c>
      <c r="F74" s="6">
        <v>18</v>
      </c>
      <c r="G74" s="9">
        <v>303890</v>
      </c>
      <c r="H74" s="9">
        <f t="shared" si="1"/>
        <v>117332.04633204633</v>
      </c>
      <c r="I74" s="6">
        <v>1.5</v>
      </c>
      <c r="J74" s="6">
        <v>43</v>
      </c>
      <c r="K74" s="10">
        <v>0.86</v>
      </c>
    </row>
    <row r="75" spans="2:11" ht="17.25" thickBot="1" x14ac:dyDescent="0.3">
      <c r="B75" s="2" t="s">
        <v>11</v>
      </c>
      <c r="C75" s="12">
        <v>65273511</v>
      </c>
      <c r="D75" s="13">
        <v>2.2000000000000001E-3</v>
      </c>
      <c r="E75" s="14">
        <v>143783</v>
      </c>
      <c r="F75" s="11">
        <v>119</v>
      </c>
      <c r="G75" s="14">
        <v>547557</v>
      </c>
      <c r="H75" s="9">
        <f t="shared" si="1"/>
        <v>211411.96911196911</v>
      </c>
      <c r="I75" s="11">
        <v>1.9</v>
      </c>
      <c r="J75" s="11">
        <v>42</v>
      </c>
      <c r="K75" s="15">
        <v>0.82</v>
      </c>
    </row>
    <row r="76" spans="2:11" ht="17.25" thickBot="1" x14ac:dyDescent="0.3">
      <c r="B76" s="2" t="s">
        <v>226</v>
      </c>
      <c r="C76" s="12">
        <v>298682</v>
      </c>
      <c r="D76" s="13">
        <v>2.7E-2</v>
      </c>
      <c r="E76" s="14">
        <v>7850</v>
      </c>
      <c r="F76" s="11">
        <v>4</v>
      </c>
      <c r="G76" s="14">
        <v>82200</v>
      </c>
      <c r="H76" s="9">
        <f t="shared" si="1"/>
        <v>31737.451737451738</v>
      </c>
      <c r="I76" s="11">
        <v>3.4</v>
      </c>
      <c r="J76" s="11">
        <v>25</v>
      </c>
      <c r="K76" s="15">
        <v>0.87</v>
      </c>
    </row>
    <row r="77" spans="2:11" ht="17.25" thickBot="1" x14ac:dyDescent="0.3">
      <c r="B77" s="1" t="s">
        <v>230</v>
      </c>
      <c r="C77" s="7">
        <v>280908</v>
      </c>
      <c r="D77" s="8">
        <v>5.7999999999999996E-3</v>
      </c>
      <c r="E77" s="9">
        <v>1621</v>
      </c>
      <c r="F77" s="6">
        <v>77</v>
      </c>
      <c r="G77" s="9">
        <v>3660</v>
      </c>
      <c r="H77" s="9">
        <f t="shared" si="1"/>
        <v>1413.1274131274131</v>
      </c>
      <c r="I77" s="6">
        <v>2</v>
      </c>
      <c r="J77" s="6">
        <v>34</v>
      </c>
      <c r="K77" s="10">
        <v>0.64</v>
      </c>
    </row>
    <row r="78" spans="2:11" ht="17.25" thickBot="1" x14ac:dyDescent="0.3">
      <c r="B78" s="2" t="s">
        <v>121</v>
      </c>
      <c r="C78" s="12">
        <v>2225734</v>
      </c>
      <c r="D78" s="13">
        <v>2.4500000000000001E-2</v>
      </c>
      <c r="E78" s="14">
        <v>53155</v>
      </c>
      <c r="F78" s="11">
        <v>9</v>
      </c>
      <c r="G78" s="14">
        <v>257670</v>
      </c>
      <c r="H78" s="9">
        <f t="shared" si="1"/>
        <v>99486.486486486494</v>
      </c>
      <c r="I78" s="11">
        <v>4</v>
      </c>
      <c r="J78" s="11">
        <v>23</v>
      </c>
      <c r="K78" s="15">
        <v>0.87</v>
      </c>
    </row>
    <row r="79" spans="2:11" ht="17.25" thickBot="1" x14ac:dyDescent="0.3">
      <c r="B79" s="1" t="s">
        <v>175</v>
      </c>
      <c r="C79" s="7">
        <v>2416668</v>
      </c>
      <c r="D79" s="8">
        <v>2.9399999999999999E-2</v>
      </c>
      <c r="E79" s="9">
        <v>68962</v>
      </c>
      <c r="F79" s="6">
        <v>239</v>
      </c>
      <c r="G79" s="9">
        <v>10120</v>
      </c>
      <c r="H79" s="9">
        <f t="shared" si="1"/>
        <v>3907.3359073359075</v>
      </c>
      <c r="I79" s="6">
        <v>5.3</v>
      </c>
      <c r="J79" s="6">
        <v>18</v>
      </c>
      <c r="K79" s="10">
        <v>0.59</v>
      </c>
    </row>
    <row r="80" spans="2:11" ht="17.25" thickBot="1" x14ac:dyDescent="0.3">
      <c r="B80" s="2" t="s">
        <v>120</v>
      </c>
      <c r="C80" s="12">
        <v>3989167</v>
      </c>
      <c r="D80" s="13">
        <v>-1.9E-3</v>
      </c>
      <c r="E80" s="14">
        <v>-7598</v>
      </c>
      <c r="F80" s="11">
        <v>57</v>
      </c>
      <c r="G80" s="14">
        <v>69490</v>
      </c>
      <c r="H80" s="9">
        <f t="shared" si="1"/>
        <v>26830.115830115832</v>
      </c>
      <c r="I80" s="11">
        <v>2.1</v>
      </c>
      <c r="J80" s="11">
        <v>38</v>
      </c>
      <c r="K80" s="15">
        <v>0.57999999999999996</v>
      </c>
    </row>
    <row r="81" spans="2:11" ht="17.25" thickBot="1" x14ac:dyDescent="0.3">
      <c r="B81" s="26" t="s">
        <v>8</v>
      </c>
      <c r="C81" s="7">
        <v>84399047</v>
      </c>
      <c r="D81" s="8">
        <v>3.2000000000000002E-3</v>
      </c>
      <c r="E81" s="9">
        <v>266897</v>
      </c>
      <c r="F81" s="6">
        <v>240</v>
      </c>
      <c r="G81" s="9">
        <v>348560</v>
      </c>
      <c r="H81" s="9">
        <f t="shared" si="1"/>
        <v>134579.15057915059</v>
      </c>
      <c r="I81" s="6">
        <v>1.6</v>
      </c>
      <c r="J81" s="6">
        <v>46</v>
      </c>
      <c r="K81" s="10">
        <v>0.76</v>
      </c>
    </row>
    <row r="82" spans="2:11" ht="17.25" thickBot="1" x14ac:dyDescent="0.3">
      <c r="B82" s="1" t="s">
        <v>77</v>
      </c>
      <c r="C82" s="7">
        <v>31072940</v>
      </c>
      <c r="D82" s="8">
        <v>2.1499999999999998E-2</v>
      </c>
      <c r="E82" s="9">
        <v>655084</v>
      </c>
      <c r="F82" s="6">
        <v>137</v>
      </c>
      <c r="G82" s="9">
        <v>227540</v>
      </c>
      <c r="H82" s="9">
        <f t="shared" si="1"/>
        <v>87853.281853281864</v>
      </c>
      <c r="I82" s="6">
        <v>3.9</v>
      </c>
      <c r="J82" s="6">
        <v>22</v>
      </c>
      <c r="K82" s="10">
        <v>0.56999999999999995</v>
      </c>
    </row>
    <row r="83" spans="2:11" ht="17.25" thickBot="1" x14ac:dyDescent="0.3">
      <c r="B83" s="2" t="s">
        <v>224</v>
      </c>
      <c r="C83" s="12">
        <v>33691</v>
      </c>
      <c r="D83" s="13">
        <v>-2.9999999999999997E-4</v>
      </c>
      <c r="E83" s="11">
        <v>-10</v>
      </c>
      <c r="F83" s="14">
        <v>3369</v>
      </c>
      <c r="G83" s="11">
        <v>10</v>
      </c>
      <c r="H83" s="9">
        <f t="shared" si="1"/>
        <v>3.8610038610038613</v>
      </c>
      <c r="I83" s="11" t="s">
        <v>203</v>
      </c>
      <c r="J83" s="11" t="s">
        <v>203</v>
      </c>
      <c r="K83" s="11" t="s">
        <v>203</v>
      </c>
    </row>
    <row r="84" spans="2:11" ht="17.25" thickBot="1" x14ac:dyDescent="0.3">
      <c r="B84" s="1" t="s">
        <v>54</v>
      </c>
      <c r="C84" s="7">
        <v>10423054</v>
      </c>
      <c r="D84" s="8">
        <v>-4.7999999999999996E-3</v>
      </c>
      <c r="E84" s="9">
        <v>-50401</v>
      </c>
      <c r="F84" s="6">
        <v>81</v>
      </c>
      <c r="G84" s="9">
        <v>128900</v>
      </c>
      <c r="H84" s="9">
        <f t="shared" si="1"/>
        <v>49768.339768339771</v>
      </c>
      <c r="I84" s="6">
        <v>1.3</v>
      </c>
      <c r="J84" s="6">
        <v>46</v>
      </c>
      <c r="K84" s="10">
        <v>0.85</v>
      </c>
    </row>
    <row r="85" spans="2:11" ht="17.25" thickBot="1" x14ac:dyDescent="0.3">
      <c r="B85" s="1" t="s">
        <v>212</v>
      </c>
      <c r="C85" s="7">
        <v>56770</v>
      </c>
      <c r="D85" s="8">
        <v>1.6999999999999999E-3</v>
      </c>
      <c r="E85" s="6">
        <v>98</v>
      </c>
      <c r="F85" s="6">
        <v>0</v>
      </c>
      <c r="G85" s="9">
        <v>410450</v>
      </c>
      <c r="H85" s="9">
        <f t="shared" si="1"/>
        <v>158474.90347490349</v>
      </c>
      <c r="I85" s="6" t="s">
        <v>203</v>
      </c>
      <c r="J85" s="6" t="s">
        <v>203</v>
      </c>
      <c r="K85" s="10">
        <v>0.87</v>
      </c>
    </row>
    <row r="86" spans="2:11" ht="17.25" thickBot="1" x14ac:dyDescent="0.3">
      <c r="B86" s="2" t="s">
        <v>178</v>
      </c>
      <c r="C86" s="12">
        <v>112523</v>
      </c>
      <c r="D86" s="13">
        <v>4.5999999999999999E-3</v>
      </c>
      <c r="E86" s="11">
        <v>520</v>
      </c>
      <c r="F86" s="11">
        <v>331</v>
      </c>
      <c r="G86" s="11">
        <v>340</v>
      </c>
      <c r="H86" s="9">
        <f t="shared" si="1"/>
        <v>131.27413127413129</v>
      </c>
      <c r="I86" s="11">
        <v>2.1</v>
      </c>
      <c r="J86" s="11">
        <v>32</v>
      </c>
      <c r="K86" s="15">
        <v>0.35</v>
      </c>
    </row>
    <row r="87" spans="2:11" ht="17.25" thickBot="1" x14ac:dyDescent="0.3">
      <c r="B87" s="1" t="s">
        <v>216</v>
      </c>
      <c r="C87" s="7">
        <v>400124</v>
      </c>
      <c r="D87" s="8">
        <v>2.0000000000000001E-4</v>
      </c>
      <c r="E87" s="6">
        <v>68</v>
      </c>
      <c r="F87" s="6">
        <v>237</v>
      </c>
      <c r="G87" s="9">
        <v>1690</v>
      </c>
      <c r="H87" s="9">
        <f t="shared" si="1"/>
        <v>652.5096525096526</v>
      </c>
      <c r="I87" s="6">
        <v>2.2000000000000002</v>
      </c>
      <c r="J87" s="6">
        <v>44</v>
      </c>
      <c r="K87" s="6" t="s">
        <v>203</v>
      </c>
    </row>
    <row r="88" spans="2:11" ht="17.25" thickBot="1" x14ac:dyDescent="0.3">
      <c r="B88" s="2" t="s">
        <v>149</v>
      </c>
      <c r="C88" s="12">
        <v>168775</v>
      </c>
      <c r="D88" s="13">
        <v>8.8999999999999999E-3</v>
      </c>
      <c r="E88" s="14">
        <v>1481</v>
      </c>
      <c r="F88" s="11">
        <v>313</v>
      </c>
      <c r="G88" s="11">
        <v>540</v>
      </c>
      <c r="H88" s="9">
        <f t="shared" si="1"/>
        <v>208.49420849420849</v>
      </c>
      <c r="I88" s="11">
        <v>2.2999999999999998</v>
      </c>
      <c r="J88" s="11">
        <v>31</v>
      </c>
      <c r="K88" s="15">
        <v>0.95</v>
      </c>
    </row>
    <row r="89" spans="2:11" ht="17.25" thickBot="1" x14ac:dyDescent="0.3">
      <c r="B89" s="1" t="s">
        <v>72</v>
      </c>
      <c r="C89" s="7">
        <v>17915568</v>
      </c>
      <c r="D89" s="8">
        <v>1.9E-2</v>
      </c>
      <c r="E89" s="9">
        <v>334096</v>
      </c>
      <c r="F89" s="6">
        <v>167</v>
      </c>
      <c r="G89" s="9">
        <v>107160</v>
      </c>
      <c r="H89" s="9">
        <f t="shared" si="1"/>
        <v>41374.517374517374</v>
      </c>
      <c r="I89" s="6">
        <v>2.9</v>
      </c>
      <c r="J89" s="6">
        <v>23</v>
      </c>
      <c r="K89" s="10">
        <v>0.52</v>
      </c>
    </row>
    <row r="90" spans="2:11" ht="17.25" thickBot="1" x14ac:dyDescent="0.3">
      <c r="B90" s="1" t="s">
        <v>138</v>
      </c>
      <c r="C90" s="7">
        <v>13132795</v>
      </c>
      <c r="D90" s="8">
        <v>2.8299999999999999E-2</v>
      </c>
      <c r="E90" s="9">
        <v>361549</v>
      </c>
      <c r="F90" s="6">
        <v>53</v>
      </c>
      <c r="G90" s="9">
        <v>245720</v>
      </c>
      <c r="H90" s="9">
        <f t="shared" si="1"/>
        <v>94872.586872586879</v>
      </c>
      <c r="I90" s="6">
        <v>4.7</v>
      </c>
      <c r="J90" s="6">
        <v>18</v>
      </c>
      <c r="K90" s="10">
        <v>0.39</v>
      </c>
    </row>
    <row r="91" spans="2:11" ht="17.25" thickBot="1" x14ac:dyDescent="0.3">
      <c r="B91" s="2" t="s">
        <v>176</v>
      </c>
      <c r="C91" s="12">
        <v>1968001</v>
      </c>
      <c r="D91" s="13">
        <v>2.4500000000000001E-2</v>
      </c>
      <c r="E91" s="14">
        <v>47079</v>
      </c>
      <c r="F91" s="11">
        <v>70</v>
      </c>
      <c r="G91" s="14">
        <v>28120</v>
      </c>
      <c r="H91" s="9">
        <f t="shared" si="1"/>
        <v>10857.142857142857</v>
      </c>
      <c r="I91" s="11">
        <v>4.5</v>
      </c>
      <c r="J91" s="11">
        <v>19</v>
      </c>
      <c r="K91" s="15">
        <v>0.45</v>
      </c>
    </row>
    <row r="92" spans="2:11" ht="17.25" thickBot="1" x14ac:dyDescent="0.3">
      <c r="B92" s="1" t="s">
        <v>158</v>
      </c>
      <c r="C92" s="7">
        <v>786552</v>
      </c>
      <c r="D92" s="8">
        <v>4.7999999999999996E-3</v>
      </c>
      <c r="E92" s="9">
        <v>3786</v>
      </c>
      <c r="F92" s="6">
        <v>4</v>
      </c>
      <c r="G92" s="9">
        <v>196850</v>
      </c>
      <c r="H92" s="9">
        <f t="shared" si="1"/>
        <v>76003.861003861006</v>
      </c>
      <c r="I92" s="6">
        <v>2.5</v>
      </c>
      <c r="J92" s="6">
        <v>27</v>
      </c>
      <c r="K92" s="10">
        <v>0.27</v>
      </c>
    </row>
    <row r="93" spans="2:11" ht="17.25" thickBot="1" x14ac:dyDescent="0.3">
      <c r="B93" s="2" t="s">
        <v>143</v>
      </c>
      <c r="C93" s="12">
        <v>11402528</v>
      </c>
      <c r="D93" s="13">
        <v>1.24E-2</v>
      </c>
      <c r="E93" s="14">
        <v>139451</v>
      </c>
      <c r="F93" s="11">
        <v>414</v>
      </c>
      <c r="G93" s="14">
        <v>27560</v>
      </c>
      <c r="H93" s="9">
        <f t="shared" si="1"/>
        <v>10640.926640926642</v>
      </c>
      <c r="I93" s="11">
        <v>3</v>
      </c>
      <c r="J93" s="11">
        <v>24</v>
      </c>
      <c r="K93" s="15">
        <v>0.56999999999999995</v>
      </c>
    </row>
    <row r="94" spans="2:11" ht="17.25" thickBot="1" x14ac:dyDescent="0.3">
      <c r="B94" s="1" t="s">
        <v>206</v>
      </c>
      <c r="C94" s="7">
        <v>801</v>
      </c>
      <c r="D94" s="8">
        <v>2.5000000000000001E-3</v>
      </c>
      <c r="E94" s="6">
        <v>2</v>
      </c>
      <c r="F94" s="9">
        <v>2003</v>
      </c>
      <c r="G94" s="6">
        <v>0</v>
      </c>
      <c r="H94" s="9">
        <f t="shared" si="1"/>
        <v>0</v>
      </c>
      <c r="I94" s="6" t="s">
        <v>203</v>
      </c>
      <c r="J94" s="6" t="s">
        <v>203</v>
      </c>
      <c r="K94" s="6" t="s">
        <v>203</v>
      </c>
    </row>
    <row r="95" spans="2:11" ht="17.25" thickBot="1" x14ac:dyDescent="0.3">
      <c r="B95" s="1" t="s">
        <v>108</v>
      </c>
      <c r="C95" s="7">
        <v>9904607</v>
      </c>
      <c r="D95" s="8">
        <v>1.6299999999999999E-2</v>
      </c>
      <c r="E95" s="9">
        <v>158490</v>
      </c>
      <c r="F95" s="6">
        <v>89</v>
      </c>
      <c r="G95" s="9">
        <v>111890</v>
      </c>
      <c r="H95" s="9">
        <f t="shared" si="1"/>
        <v>43200.772200772204</v>
      </c>
      <c r="I95" s="6">
        <v>2.5</v>
      </c>
      <c r="J95" s="6">
        <v>24</v>
      </c>
      <c r="K95" s="10">
        <v>0.56999999999999995</v>
      </c>
    </row>
    <row r="96" spans="2:11" ht="17.25" thickBot="1" x14ac:dyDescent="0.3">
      <c r="B96" s="2" t="s">
        <v>37</v>
      </c>
      <c r="C96" s="12">
        <v>7496981</v>
      </c>
      <c r="D96" s="13">
        <v>8.2000000000000007E-3</v>
      </c>
      <c r="E96" s="14">
        <v>60827</v>
      </c>
      <c r="F96" s="14">
        <v>7140</v>
      </c>
      <c r="G96" s="14">
        <v>1050</v>
      </c>
      <c r="H96" s="9">
        <f t="shared" si="1"/>
        <v>405.40540540540542</v>
      </c>
      <c r="I96" s="11">
        <v>1.3</v>
      </c>
      <c r="J96" s="11">
        <v>45</v>
      </c>
      <c r="K96" s="11" t="s">
        <v>203</v>
      </c>
    </row>
    <row r="97" spans="2:11" ht="17.25" thickBot="1" x14ac:dyDescent="0.3">
      <c r="B97" s="2" t="s">
        <v>59</v>
      </c>
      <c r="C97" s="12">
        <v>9660351</v>
      </c>
      <c r="D97" s="13">
        <v>-2.5000000000000001E-3</v>
      </c>
      <c r="E97" s="14">
        <v>-24328</v>
      </c>
      <c r="F97" s="11">
        <v>107</v>
      </c>
      <c r="G97" s="14">
        <v>90530</v>
      </c>
      <c r="H97" s="9">
        <f t="shared" si="1"/>
        <v>34953.667953667958</v>
      </c>
      <c r="I97" s="11">
        <v>1.5</v>
      </c>
      <c r="J97" s="11">
        <v>43</v>
      </c>
      <c r="K97" s="15">
        <v>0.72</v>
      </c>
    </row>
    <row r="98" spans="2:11" ht="17.25" thickBot="1" x14ac:dyDescent="0.3">
      <c r="B98" s="2" t="s">
        <v>107</v>
      </c>
      <c r="C98" s="12">
        <v>341243</v>
      </c>
      <c r="D98" s="13">
        <v>6.4999999999999997E-3</v>
      </c>
      <c r="E98" s="14">
        <v>2212</v>
      </c>
      <c r="F98" s="11">
        <v>3</v>
      </c>
      <c r="G98" s="14">
        <v>100250</v>
      </c>
      <c r="H98" s="9">
        <f t="shared" si="1"/>
        <v>38706.563706563706</v>
      </c>
      <c r="I98" s="11">
        <v>1.8</v>
      </c>
      <c r="J98" s="11">
        <v>37</v>
      </c>
      <c r="K98" s="15">
        <v>0.94</v>
      </c>
    </row>
    <row r="99" spans="2:11" ht="17.25" thickBot="1" x14ac:dyDescent="0.3">
      <c r="B99" s="26" t="s">
        <v>9</v>
      </c>
      <c r="C99" s="7">
        <v>1411664555</v>
      </c>
      <c r="D99" s="8">
        <v>-1</v>
      </c>
      <c r="E99" s="9">
        <v>-1366417754</v>
      </c>
      <c r="F99" s="6">
        <v>0</v>
      </c>
      <c r="G99" s="9">
        <v>2973190</v>
      </c>
      <c r="H99" s="9">
        <f t="shared" si="1"/>
        <v>1147949.8069498071</v>
      </c>
      <c r="I99" s="6">
        <v>2.2000000000000002</v>
      </c>
      <c r="J99" s="6">
        <v>28</v>
      </c>
      <c r="K99" s="6" t="s">
        <v>203</v>
      </c>
    </row>
    <row r="100" spans="2:11" ht="17.25" thickBot="1" x14ac:dyDescent="0.3">
      <c r="B100" s="26" t="s">
        <v>20</v>
      </c>
      <c r="C100" s="7">
        <v>280285276</v>
      </c>
      <c r="D100" s="8">
        <v>1.0699999999999999E-2</v>
      </c>
      <c r="E100" s="9">
        <v>2898047</v>
      </c>
      <c r="F100" s="6">
        <v>151</v>
      </c>
      <c r="G100" s="9">
        <v>1811570</v>
      </c>
      <c r="H100" s="9">
        <f t="shared" si="1"/>
        <v>699447.87644787645</v>
      </c>
      <c r="I100" s="6">
        <v>2.2999999999999998</v>
      </c>
      <c r="J100" s="6">
        <v>30</v>
      </c>
      <c r="K100" s="10">
        <v>0.56000000000000005</v>
      </c>
    </row>
    <row r="101" spans="2:11" ht="17.25" thickBot="1" x14ac:dyDescent="0.3">
      <c r="B101" s="26" t="s">
        <v>30</v>
      </c>
      <c r="C101" s="12">
        <v>86520038</v>
      </c>
      <c r="D101" s="13">
        <v>1.2999999999999999E-2</v>
      </c>
      <c r="E101" s="14">
        <v>1079043</v>
      </c>
      <c r="F101" s="11">
        <v>52</v>
      </c>
      <c r="G101" s="14">
        <v>1628550</v>
      </c>
      <c r="H101" s="9">
        <f t="shared" si="1"/>
        <v>628783.78378378379</v>
      </c>
      <c r="I101" s="11">
        <v>2.2000000000000002</v>
      </c>
      <c r="J101" s="11">
        <v>32</v>
      </c>
      <c r="K101" s="15">
        <v>0.76</v>
      </c>
    </row>
    <row r="102" spans="2:11" ht="17.25" thickBot="1" x14ac:dyDescent="0.3">
      <c r="B102" s="2" t="s">
        <v>55</v>
      </c>
      <c r="C102" s="12">
        <v>40222493</v>
      </c>
      <c r="D102" s="13">
        <v>2.3199999999999998E-2</v>
      </c>
      <c r="E102" s="14">
        <v>912710</v>
      </c>
      <c r="F102" s="11">
        <v>93</v>
      </c>
      <c r="G102" s="14">
        <v>434320</v>
      </c>
      <c r="H102" s="9">
        <f t="shared" si="1"/>
        <v>167691.1196911197</v>
      </c>
      <c r="I102" s="11">
        <v>3.7</v>
      </c>
      <c r="J102" s="11">
        <v>21</v>
      </c>
      <c r="K102" s="15">
        <v>0.73</v>
      </c>
    </row>
    <row r="103" spans="2:11" ht="17.25" thickBot="1" x14ac:dyDescent="0.3">
      <c r="B103" s="2" t="s">
        <v>38</v>
      </c>
      <c r="C103" s="12">
        <v>4937786</v>
      </c>
      <c r="D103" s="13">
        <v>1.1299999999999999E-2</v>
      </c>
      <c r="E103" s="14">
        <v>55291</v>
      </c>
      <c r="F103" s="11">
        <v>72</v>
      </c>
      <c r="G103" s="14">
        <v>68890</v>
      </c>
      <c r="H103" s="9">
        <f t="shared" si="1"/>
        <v>26598.455598455599</v>
      </c>
      <c r="I103" s="11">
        <v>1.8</v>
      </c>
      <c r="J103" s="11">
        <v>38</v>
      </c>
      <c r="K103" s="15">
        <v>0.63</v>
      </c>
    </row>
    <row r="104" spans="2:11" ht="17.25" thickBot="1" x14ac:dyDescent="0.3">
      <c r="B104" s="2" t="s">
        <v>205</v>
      </c>
      <c r="C104" s="12">
        <v>85033</v>
      </c>
      <c r="D104" s="13">
        <v>5.3E-3</v>
      </c>
      <c r="E104" s="11">
        <v>449</v>
      </c>
      <c r="F104" s="11">
        <v>149</v>
      </c>
      <c r="G104" s="11">
        <v>570</v>
      </c>
      <c r="H104" s="9">
        <f t="shared" si="1"/>
        <v>220.07722007722009</v>
      </c>
      <c r="I104" s="11" t="s">
        <v>203</v>
      </c>
      <c r="J104" s="11" t="s">
        <v>203</v>
      </c>
      <c r="K104" s="15">
        <v>0.53</v>
      </c>
    </row>
    <row r="105" spans="2:11" ht="17.25" thickBot="1" x14ac:dyDescent="0.3">
      <c r="B105" s="2" t="s">
        <v>35</v>
      </c>
      <c r="C105" s="12">
        <v>8655535</v>
      </c>
      <c r="D105" s="13">
        <v>1.6E-2</v>
      </c>
      <c r="E105" s="14">
        <v>136158</v>
      </c>
      <c r="F105" s="11">
        <v>400</v>
      </c>
      <c r="G105" s="14">
        <v>21640</v>
      </c>
      <c r="H105" s="9">
        <f t="shared" si="1"/>
        <v>8355.2123552123558</v>
      </c>
      <c r="I105" s="11">
        <v>3</v>
      </c>
      <c r="J105" s="11">
        <v>30</v>
      </c>
      <c r="K105" s="15">
        <v>0.93</v>
      </c>
    </row>
    <row r="106" spans="2:11" ht="17.25" thickBot="1" x14ac:dyDescent="0.3">
      <c r="B106" s="2" t="s">
        <v>13</v>
      </c>
      <c r="C106" s="12">
        <v>60461826</v>
      </c>
      <c r="D106" s="13">
        <v>-1.5E-3</v>
      </c>
      <c r="E106" s="14">
        <v>-88249</v>
      </c>
      <c r="F106" s="11">
        <v>206</v>
      </c>
      <c r="G106" s="14">
        <v>294140</v>
      </c>
      <c r="H106" s="9">
        <f t="shared" si="1"/>
        <v>113567.56756756757</v>
      </c>
      <c r="I106" s="11">
        <v>1.3</v>
      </c>
      <c r="J106" s="11">
        <v>47</v>
      </c>
      <c r="K106" s="15">
        <v>0.69</v>
      </c>
    </row>
    <row r="107" spans="2:11" ht="17.25" thickBot="1" x14ac:dyDescent="0.3">
      <c r="B107" s="1" t="s">
        <v>122</v>
      </c>
      <c r="C107" s="7">
        <v>2961167</v>
      </c>
      <c r="D107" s="8">
        <v>4.4000000000000003E-3</v>
      </c>
      <c r="E107" s="9">
        <v>12888</v>
      </c>
      <c r="F107" s="6">
        <v>273</v>
      </c>
      <c r="G107" s="9">
        <v>10830</v>
      </c>
      <c r="H107" s="9">
        <f t="shared" si="1"/>
        <v>4181.4671814671819</v>
      </c>
      <c r="I107" s="6">
        <v>2</v>
      </c>
      <c r="J107" s="6">
        <v>31</v>
      </c>
      <c r="K107" s="10">
        <v>0.55000000000000004</v>
      </c>
    </row>
    <row r="108" spans="2:11" ht="17.25" thickBot="1" x14ac:dyDescent="0.3">
      <c r="B108" s="26" t="s">
        <v>7</v>
      </c>
      <c r="C108" s="7">
        <v>125600855</v>
      </c>
      <c r="D108" s="8">
        <v>-3.0000000000000001E-3</v>
      </c>
      <c r="E108" s="9">
        <v>-383840</v>
      </c>
      <c r="F108" s="6">
        <v>347</v>
      </c>
      <c r="G108" s="9">
        <v>364555</v>
      </c>
      <c r="H108" s="9">
        <f t="shared" si="1"/>
        <v>140754.82625482627</v>
      </c>
      <c r="I108" s="6">
        <v>1.4</v>
      </c>
      <c r="J108" s="6">
        <v>48</v>
      </c>
      <c r="K108" s="10">
        <v>0.92</v>
      </c>
    </row>
    <row r="109" spans="2:11" ht="17.25" thickBot="1" x14ac:dyDescent="0.3">
      <c r="B109" s="1" t="s">
        <v>91</v>
      </c>
      <c r="C109" s="7">
        <v>10203134</v>
      </c>
      <c r="D109" s="8">
        <v>0.01</v>
      </c>
      <c r="E109" s="9">
        <v>101440</v>
      </c>
      <c r="F109" s="6">
        <v>115</v>
      </c>
      <c r="G109" s="9">
        <v>88780</v>
      </c>
      <c r="H109" s="9">
        <f t="shared" si="1"/>
        <v>34277.992277992278</v>
      </c>
      <c r="I109" s="6">
        <v>2.8</v>
      </c>
      <c r="J109" s="6">
        <v>24</v>
      </c>
      <c r="K109" s="10">
        <v>0.91</v>
      </c>
    </row>
    <row r="110" spans="2:11" ht="17.25" thickBot="1" x14ac:dyDescent="0.3">
      <c r="B110" s="1" t="s">
        <v>58</v>
      </c>
      <c r="C110" s="7">
        <v>18776707</v>
      </c>
      <c r="D110" s="8">
        <v>1.21E-2</v>
      </c>
      <c r="E110" s="9">
        <v>225280</v>
      </c>
      <c r="F110" s="6">
        <v>7</v>
      </c>
      <c r="G110" s="9">
        <v>2699700</v>
      </c>
      <c r="H110" s="9">
        <f t="shared" si="1"/>
        <v>1042355.2123552124</v>
      </c>
      <c r="I110" s="6">
        <v>2.8</v>
      </c>
      <c r="J110" s="6">
        <v>31</v>
      </c>
      <c r="K110" s="10">
        <v>0.57999999999999996</v>
      </c>
    </row>
    <row r="111" spans="2:11" ht="17.25" thickBot="1" x14ac:dyDescent="0.3">
      <c r="B111" s="1" t="s">
        <v>70</v>
      </c>
      <c r="C111" s="7">
        <v>53771296</v>
      </c>
      <c r="D111" s="8">
        <v>2.2800000000000001E-2</v>
      </c>
      <c r="E111" s="9">
        <v>1197323</v>
      </c>
      <c r="F111" s="6">
        <v>94</v>
      </c>
      <c r="G111" s="9">
        <v>569140</v>
      </c>
      <c r="H111" s="9">
        <f t="shared" si="1"/>
        <v>219745.17374517376</v>
      </c>
      <c r="I111" s="6">
        <v>3.5</v>
      </c>
      <c r="J111" s="6">
        <v>20</v>
      </c>
      <c r="K111" s="10">
        <v>0.28000000000000003</v>
      </c>
    </row>
    <row r="112" spans="2:11" ht="17.25" thickBot="1" x14ac:dyDescent="0.3">
      <c r="B112" s="2" t="s">
        <v>191</v>
      </c>
      <c r="C112" s="12">
        <v>119449</v>
      </c>
      <c r="D112" s="13">
        <v>1.5699999999999999E-2</v>
      </c>
      <c r="E112" s="14">
        <v>1843</v>
      </c>
      <c r="F112" s="11">
        <v>147</v>
      </c>
      <c r="G112" s="11">
        <v>810</v>
      </c>
      <c r="H112" s="9">
        <f t="shared" si="1"/>
        <v>312.74131274131275</v>
      </c>
      <c r="I112" s="11">
        <v>3.6</v>
      </c>
      <c r="J112" s="11">
        <v>23</v>
      </c>
      <c r="K112" s="15">
        <v>0.56999999999999995</v>
      </c>
    </row>
    <row r="113" spans="2:11" ht="17.25" thickBot="1" x14ac:dyDescent="0.3">
      <c r="B113" s="1" t="s">
        <v>61</v>
      </c>
      <c r="C113" s="7">
        <v>4270571</v>
      </c>
      <c r="D113" s="8">
        <v>1.5100000000000001E-2</v>
      </c>
      <c r="E113" s="9">
        <v>63488</v>
      </c>
      <c r="F113" s="6">
        <v>240</v>
      </c>
      <c r="G113" s="9">
        <v>17820</v>
      </c>
      <c r="H113" s="9">
        <f t="shared" si="1"/>
        <v>6880.3088803088804</v>
      </c>
      <c r="I113" s="6">
        <v>2.1</v>
      </c>
      <c r="J113" s="6">
        <v>37</v>
      </c>
      <c r="K113" s="6" t="s">
        <v>203</v>
      </c>
    </row>
    <row r="114" spans="2:11" ht="17.25" thickBot="1" x14ac:dyDescent="0.3">
      <c r="B114" s="1" t="s">
        <v>146</v>
      </c>
      <c r="C114" s="7">
        <v>6524195</v>
      </c>
      <c r="D114" s="8">
        <v>1.6899999999999998E-2</v>
      </c>
      <c r="E114" s="9">
        <v>108345</v>
      </c>
      <c r="F114" s="6">
        <v>34</v>
      </c>
      <c r="G114" s="9">
        <v>191800</v>
      </c>
      <c r="H114" s="9">
        <f t="shared" si="1"/>
        <v>74054.054054054053</v>
      </c>
      <c r="I114" s="6">
        <v>3</v>
      </c>
      <c r="J114" s="6">
        <v>26</v>
      </c>
      <c r="K114" s="10">
        <v>0.36</v>
      </c>
    </row>
    <row r="115" spans="2:11" ht="17.25" thickBot="1" x14ac:dyDescent="0.3">
      <c r="B115" s="1" t="s">
        <v>118</v>
      </c>
      <c r="C115" s="7">
        <v>7275560</v>
      </c>
      <c r="D115" s="8">
        <v>1.4800000000000001E-2</v>
      </c>
      <c r="E115" s="9">
        <v>106105</v>
      </c>
      <c r="F115" s="6">
        <v>32</v>
      </c>
      <c r="G115" s="9">
        <v>230800</v>
      </c>
      <c r="H115" s="9">
        <f t="shared" si="1"/>
        <v>89111.969111969112</v>
      </c>
      <c r="I115" s="6">
        <v>2.7</v>
      </c>
      <c r="J115" s="6">
        <v>24</v>
      </c>
      <c r="K115" s="10">
        <v>0.36</v>
      </c>
    </row>
    <row r="116" spans="2:11" ht="17.25" thickBot="1" x14ac:dyDescent="0.3">
      <c r="B116" s="2" t="s">
        <v>101</v>
      </c>
      <c r="C116" s="12">
        <v>1886198</v>
      </c>
      <c r="D116" s="13">
        <v>-1.0800000000000001E-2</v>
      </c>
      <c r="E116" s="14">
        <v>-20545</v>
      </c>
      <c r="F116" s="11">
        <v>30</v>
      </c>
      <c r="G116" s="14">
        <v>62200</v>
      </c>
      <c r="H116" s="9">
        <f t="shared" si="1"/>
        <v>24015.444015444016</v>
      </c>
      <c r="I116" s="11">
        <v>1.7</v>
      </c>
      <c r="J116" s="11">
        <v>44</v>
      </c>
      <c r="K116" s="15">
        <v>0.69</v>
      </c>
    </row>
    <row r="117" spans="2:11" ht="17.25" thickBot="1" x14ac:dyDescent="0.3">
      <c r="B117" s="2" t="s">
        <v>83</v>
      </c>
      <c r="C117" s="12">
        <v>6825445</v>
      </c>
      <c r="D117" s="13">
        <v>-4.4000000000000003E-3</v>
      </c>
      <c r="E117" s="14">
        <v>-30268</v>
      </c>
      <c r="F117" s="11">
        <v>667</v>
      </c>
      <c r="G117" s="14">
        <v>10230</v>
      </c>
      <c r="H117" s="9">
        <f t="shared" si="1"/>
        <v>3949.8069498069499</v>
      </c>
      <c r="I117" s="11">
        <v>2.1</v>
      </c>
      <c r="J117" s="11">
        <v>30</v>
      </c>
      <c r="K117" s="15">
        <v>0.78</v>
      </c>
    </row>
    <row r="118" spans="2:11" ht="17.25" thickBot="1" x14ac:dyDescent="0.3">
      <c r="B118" s="1" t="s">
        <v>165</v>
      </c>
      <c r="C118" s="7">
        <v>2142249</v>
      </c>
      <c r="D118" s="8">
        <v>8.0000000000000002E-3</v>
      </c>
      <c r="E118" s="9">
        <v>16981</v>
      </c>
      <c r="F118" s="6">
        <v>71</v>
      </c>
      <c r="G118" s="9">
        <v>30360</v>
      </c>
      <c r="H118" s="9">
        <f t="shared" si="1"/>
        <v>11722.007722007722</v>
      </c>
      <c r="I118" s="6">
        <v>3.2</v>
      </c>
      <c r="J118" s="6">
        <v>24</v>
      </c>
      <c r="K118" s="10">
        <v>0.31</v>
      </c>
    </row>
    <row r="119" spans="2:11" ht="17.25" thickBot="1" x14ac:dyDescent="0.3">
      <c r="B119" s="2" t="s">
        <v>159</v>
      </c>
      <c r="C119" s="12">
        <v>5057681</v>
      </c>
      <c r="D119" s="13">
        <v>2.4400000000000002E-2</v>
      </c>
      <c r="E119" s="14">
        <v>120307</v>
      </c>
      <c r="F119" s="11">
        <v>53</v>
      </c>
      <c r="G119" s="14">
        <v>96320</v>
      </c>
      <c r="H119" s="9">
        <f t="shared" si="1"/>
        <v>37189.189189189194</v>
      </c>
      <c r="I119" s="11">
        <v>4.4000000000000004</v>
      </c>
      <c r="J119" s="11">
        <v>19</v>
      </c>
      <c r="K119" s="15">
        <v>0.53</v>
      </c>
    </row>
    <row r="120" spans="2:11" ht="17.25" thickBot="1" x14ac:dyDescent="0.3">
      <c r="B120" s="2" t="s">
        <v>94</v>
      </c>
      <c r="C120" s="12">
        <v>6871292</v>
      </c>
      <c r="D120" s="13">
        <v>1.38E-2</v>
      </c>
      <c r="E120" s="14">
        <v>93840</v>
      </c>
      <c r="F120" s="11">
        <v>4</v>
      </c>
      <c r="G120" s="14">
        <v>1759540</v>
      </c>
      <c r="H120" s="9">
        <f t="shared" si="1"/>
        <v>679359.07335907337</v>
      </c>
      <c r="I120" s="11">
        <v>2.2999999999999998</v>
      </c>
      <c r="J120" s="11">
        <v>29</v>
      </c>
      <c r="K120" s="15">
        <v>0.78</v>
      </c>
    </row>
    <row r="121" spans="2:11" ht="17.25" thickBot="1" x14ac:dyDescent="0.3">
      <c r="B121" s="1" t="s">
        <v>220</v>
      </c>
      <c r="C121" s="7">
        <v>38128</v>
      </c>
      <c r="D121" s="8">
        <v>2.8999999999999998E-3</v>
      </c>
      <c r="E121" s="6">
        <v>109</v>
      </c>
      <c r="F121" s="6">
        <v>238</v>
      </c>
      <c r="G121" s="6">
        <v>160</v>
      </c>
      <c r="H121" s="9">
        <f t="shared" si="1"/>
        <v>61.776061776061781</v>
      </c>
      <c r="I121" s="6" t="s">
        <v>203</v>
      </c>
      <c r="J121" s="6" t="s">
        <v>203</v>
      </c>
      <c r="K121" s="10">
        <v>0.15</v>
      </c>
    </row>
    <row r="122" spans="2:11" ht="17.25" thickBot="1" x14ac:dyDescent="0.3">
      <c r="B122" s="1" t="s">
        <v>88</v>
      </c>
      <c r="C122" s="7">
        <v>2722289</v>
      </c>
      <c r="D122" s="8">
        <v>-1.35E-2</v>
      </c>
      <c r="E122" s="9">
        <v>-37338</v>
      </c>
      <c r="F122" s="6">
        <v>43</v>
      </c>
      <c r="G122" s="9">
        <v>62674</v>
      </c>
      <c r="H122" s="9">
        <f t="shared" si="1"/>
        <v>24198.455598455599</v>
      </c>
      <c r="I122" s="6">
        <v>1.7</v>
      </c>
      <c r="J122" s="6">
        <v>45</v>
      </c>
      <c r="K122" s="10">
        <v>0.71</v>
      </c>
    </row>
    <row r="123" spans="2:11" ht="17.25" thickBot="1" x14ac:dyDescent="0.3">
      <c r="B123" s="1" t="s">
        <v>75</v>
      </c>
      <c r="C123" s="7">
        <v>625978</v>
      </c>
      <c r="D123" s="8">
        <v>1.66E-2</v>
      </c>
      <c r="E123" s="9">
        <v>10249</v>
      </c>
      <c r="F123" s="6">
        <v>242</v>
      </c>
      <c r="G123" s="9">
        <v>2590</v>
      </c>
      <c r="H123" s="9">
        <f t="shared" si="1"/>
        <v>1000</v>
      </c>
      <c r="I123" s="6">
        <v>1.5</v>
      </c>
      <c r="J123" s="6">
        <v>40</v>
      </c>
      <c r="K123" s="10">
        <v>0.88</v>
      </c>
    </row>
    <row r="124" spans="2:11" ht="17.25" thickBot="1" x14ac:dyDescent="0.3">
      <c r="B124" s="2" t="s">
        <v>85</v>
      </c>
      <c r="C124" s="12">
        <v>649335</v>
      </c>
      <c r="D124" s="13">
        <v>1.3899999999999999E-2</v>
      </c>
      <c r="E124" s="14">
        <v>8890</v>
      </c>
      <c r="F124" s="14">
        <v>21645</v>
      </c>
      <c r="G124" s="11">
        <v>30</v>
      </c>
      <c r="H124" s="9">
        <f t="shared" si="1"/>
        <v>11.583011583011583</v>
      </c>
      <c r="I124" s="11">
        <v>1.2</v>
      </c>
      <c r="J124" s="11">
        <v>39</v>
      </c>
      <c r="K124" s="11" t="s">
        <v>203</v>
      </c>
    </row>
    <row r="125" spans="2:11" ht="17.25" thickBot="1" x14ac:dyDescent="0.3">
      <c r="B125" s="2" t="s">
        <v>135</v>
      </c>
      <c r="C125" s="12">
        <v>27691018</v>
      </c>
      <c r="D125" s="13">
        <v>2.6800000000000001E-2</v>
      </c>
      <c r="E125" s="14">
        <v>721711</v>
      </c>
      <c r="F125" s="11">
        <v>48</v>
      </c>
      <c r="G125" s="14">
        <v>581795</v>
      </c>
      <c r="H125" s="9">
        <f t="shared" si="1"/>
        <v>224631.27413127414</v>
      </c>
      <c r="I125" s="11">
        <v>4.0999999999999996</v>
      </c>
      <c r="J125" s="11">
        <v>20</v>
      </c>
      <c r="K125" s="15">
        <v>0.39</v>
      </c>
    </row>
    <row r="126" spans="2:11" ht="17.25" thickBot="1" x14ac:dyDescent="0.3">
      <c r="B126" s="2" t="s">
        <v>148</v>
      </c>
      <c r="C126" s="12">
        <v>19129952</v>
      </c>
      <c r="D126" s="13">
        <v>2.69E-2</v>
      </c>
      <c r="E126" s="14">
        <v>501205</v>
      </c>
      <c r="F126" s="11">
        <v>203</v>
      </c>
      <c r="G126" s="14">
        <v>94280</v>
      </c>
      <c r="H126" s="9">
        <f t="shared" si="1"/>
        <v>36401.544401544401</v>
      </c>
      <c r="I126" s="11">
        <v>4.3</v>
      </c>
      <c r="J126" s="11">
        <v>18</v>
      </c>
      <c r="K126" s="15">
        <v>0.18</v>
      </c>
    </row>
    <row r="127" spans="2:11" ht="17.25" thickBot="1" x14ac:dyDescent="0.3">
      <c r="B127" s="1" t="s">
        <v>41</v>
      </c>
      <c r="C127" s="7">
        <v>32365999</v>
      </c>
      <c r="D127" s="8">
        <v>1.2999999999999999E-2</v>
      </c>
      <c r="E127" s="9">
        <v>416222</v>
      </c>
      <c r="F127" s="6">
        <v>99</v>
      </c>
      <c r="G127" s="9">
        <v>328550</v>
      </c>
      <c r="H127" s="9">
        <f t="shared" si="1"/>
        <v>126853.28185328186</v>
      </c>
      <c r="I127" s="6">
        <v>2</v>
      </c>
      <c r="J127" s="6">
        <v>30</v>
      </c>
      <c r="K127" s="10">
        <v>0.78</v>
      </c>
    </row>
    <row r="128" spans="2:11" ht="17.25" thickBot="1" x14ac:dyDescent="0.3">
      <c r="B128" s="2" t="s">
        <v>152</v>
      </c>
      <c r="C128" s="12">
        <v>540544</v>
      </c>
      <c r="D128" s="13">
        <v>1.8100000000000002E-2</v>
      </c>
      <c r="E128" s="14">
        <v>9591</v>
      </c>
      <c r="F128" s="14">
        <v>1802</v>
      </c>
      <c r="G128" s="11">
        <v>300</v>
      </c>
      <c r="H128" s="9">
        <f t="shared" si="1"/>
        <v>115.83011583011583</v>
      </c>
      <c r="I128" s="11">
        <v>1.9</v>
      </c>
      <c r="J128" s="11">
        <v>30</v>
      </c>
      <c r="K128" s="15">
        <v>0.35</v>
      </c>
    </row>
    <row r="129" spans="2:11" ht="17.25" thickBot="1" x14ac:dyDescent="0.3">
      <c r="B129" s="2" t="s">
        <v>119</v>
      </c>
      <c r="C129" s="12">
        <v>20250833</v>
      </c>
      <c r="D129" s="13">
        <v>3.0200000000000001E-2</v>
      </c>
      <c r="E129" s="14">
        <v>592802</v>
      </c>
      <c r="F129" s="11">
        <v>17</v>
      </c>
      <c r="G129" s="14">
        <v>1220190</v>
      </c>
      <c r="H129" s="9">
        <f t="shared" si="1"/>
        <v>471115.83011583012</v>
      </c>
      <c r="I129" s="11">
        <v>5.9</v>
      </c>
      <c r="J129" s="11">
        <v>16</v>
      </c>
      <c r="K129" s="15">
        <v>0.44</v>
      </c>
    </row>
    <row r="130" spans="2:11" ht="17.25" thickBot="1" x14ac:dyDescent="0.3">
      <c r="B130" s="2" t="s">
        <v>129</v>
      </c>
      <c r="C130" s="12">
        <v>441543</v>
      </c>
      <c r="D130" s="13">
        <v>2.7000000000000001E-3</v>
      </c>
      <c r="E130" s="14">
        <v>1171</v>
      </c>
      <c r="F130" s="14">
        <v>1380</v>
      </c>
      <c r="G130" s="11">
        <v>320</v>
      </c>
      <c r="H130" s="9">
        <f t="shared" si="1"/>
        <v>123.55212355212356</v>
      </c>
      <c r="I130" s="11">
        <v>1.5</v>
      </c>
      <c r="J130" s="11">
        <v>43</v>
      </c>
      <c r="K130" s="15">
        <v>0.93</v>
      </c>
    </row>
    <row r="131" spans="2:11" ht="17.25" thickBot="1" x14ac:dyDescent="0.3">
      <c r="B131" s="1" t="s">
        <v>190</v>
      </c>
      <c r="C131" s="7">
        <v>59190</v>
      </c>
      <c r="D131" s="8">
        <v>6.7999999999999996E-3</v>
      </c>
      <c r="E131" s="6">
        <v>399</v>
      </c>
      <c r="F131" s="6">
        <v>329</v>
      </c>
      <c r="G131" s="6">
        <v>180</v>
      </c>
      <c r="H131" s="9">
        <f t="shared" ref="H131:H194" si="2">G131/2.59</f>
        <v>69.498069498069498</v>
      </c>
      <c r="I131" s="6" t="s">
        <v>203</v>
      </c>
      <c r="J131" s="6" t="s">
        <v>203</v>
      </c>
      <c r="K131" s="10">
        <v>0.7</v>
      </c>
    </row>
    <row r="132" spans="2:11" ht="17.25" thickBot="1" x14ac:dyDescent="0.3">
      <c r="B132" s="2" t="s">
        <v>221</v>
      </c>
      <c r="C132" s="12">
        <v>375265</v>
      </c>
      <c r="D132" s="13">
        <v>-8.0000000000000004E-4</v>
      </c>
      <c r="E132" s="11">
        <v>-289</v>
      </c>
      <c r="F132" s="11">
        <v>354</v>
      </c>
      <c r="G132" s="14">
        <v>1060</v>
      </c>
      <c r="H132" s="9">
        <f t="shared" si="2"/>
        <v>409.26640926640931</v>
      </c>
      <c r="I132" s="11">
        <v>1.9</v>
      </c>
      <c r="J132" s="11">
        <v>47</v>
      </c>
      <c r="K132" s="15">
        <v>0.92</v>
      </c>
    </row>
    <row r="133" spans="2:11" ht="17.25" thickBot="1" x14ac:dyDescent="0.3">
      <c r="B133" s="1" t="s">
        <v>151</v>
      </c>
      <c r="C133" s="7">
        <v>4649658</v>
      </c>
      <c r="D133" s="8">
        <v>2.7400000000000001E-2</v>
      </c>
      <c r="E133" s="9">
        <v>123962</v>
      </c>
      <c r="F133" s="6">
        <v>5</v>
      </c>
      <c r="G133" s="9">
        <v>1030700</v>
      </c>
      <c r="H133" s="9">
        <f t="shared" si="2"/>
        <v>397953.66795366799</v>
      </c>
      <c r="I133" s="6">
        <v>4.5999999999999996</v>
      </c>
      <c r="J133" s="6">
        <v>20</v>
      </c>
      <c r="K133" s="10">
        <v>0.56999999999999995</v>
      </c>
    </row>
    <row r="134" spans="2:11" ht="17.25" thickBot="1" x14ac:dyDescent="0.3">
      <c r="B134" s="2" t="s">
        <v>125</v>
      </c>
      <c r="C134" s="12">
        <v>1271768</v>
      </c>
      <c r="D134" s="13">
        <v>1.6999999999999999E-3</v>
      </c>
      <c r="E134" s="14">
        <v>2100</v>
      </c>
      <c r="F134" s="11">
        <v>626</v>
      </c>
      <c r="G134" s="14">
        <v>2030</v>
      </c>
      <c r="H134" s="9">
        <f t="shared" si="2"/>
        <v>783.78378378378386</v>
      </c>
      <c r="I134" s="11">
        <v>1.4</v>
      </c>
      <c r="J134" s="11">
        <v>37</v>
      </c>
      <c r="K134" s="15">
        <v>0.41</v>
      </c>
    </row>
    <row r="135" spans="2:11" ht="17.25" thickBot="1" x14ac:dyDescent="0.3">
      <c r="B135" s="2" t="s">
        <v>231</v>
      </c>
      <c r="C135" s="12">
        <v>272815</v>
      </c>
      <c r="D135" s="13">
        <v>2.5000000000000001E-2</v>
      </c>
      <c r="E135" s="14">
        <v>6665</v>
      </c>
      <c r="F135" s="11">
        <v>728</v>
      </c>
      <c r="G135" s="11">
        <v>375</v>
      </c>
      <c r="H135" s="9">
        <f t="shared" si="2"/>
        <v>144.78764478764481</v>
      </c>
      <c r="I135" s="11">
        <v>3.7</v>
      </c>
      <c r="J135" s="11">
        <v>20</v>
      </c>
      <c r="K135" s="15">
        <v>0.46</v>
      </c>
    </row>
    <row r="136" spans="2:11" ht="17.25" thickBot="1" x14ac:dyDescent="0.3">
      <c r="B136" s="26" t="s">
        <v>19</v>
      </c>
      <c r="C136" s="7">
        <v>132099040</v>
      </c>
      <c r="D136" s="8">
        <v>1.06E-2</v>
      </c>
      <c r="E136" s="9">
        <v>1357224</v>
      </c>
      <c r="F136" s="6">
        <v>66</v>
      </c>
      <c r="G136" s="9">
        <v>1943950</v>
      </c>
      <c r="H136" s="9">
        <f t="shared" si="2"/>
        <v>750559.84555984556</v>
      </c>
      <c r="I136" s="6">
        <v>2.1</v>
      </c>
      <c r="J136" s="6">
        <v>29</v>
      </c>
      <c r="K136" s="10">
        <v>0.84</v>
      </c>
    </row>
    <row r="137" spans="2:11" ht="17.25" thickBot="1" x14ac:dyDescent="0.3">
      <c r="B137" s="2" t="s">
        <v>188</v>
      </c>
      <c r="C137" s="12">
        <v>548914</v>
      </c>
      <c r="D137" s="13">
        <v>0.01</v>
      </c>
      <c r="E137" s="14">
        <v>5428</v>
      </c>
      <c r="F137" s="11">
        <v>784</v>
      </c>
      <c r="G137" s="11">
        <v>700</v>
      </c>
      <c r="H137" s="9">
        <f t="shared" si="2"/>
        <v>270.27027027027026</v>
      </c>
      <c r="I137" s="11">
        <v>2.9</v>
      </c>
      <c r="J137" s="11">
        <v>27</v>
      </c>
      <c r="K137" s="15">
        <v>0.68</v>
      </c>
    </row>
    <row r="138" spans="2:11" ht="17.25" thickBot="1" x14ac:dyDescent="0.3">
      <c r="B138" s="1" t="s">
        <v>144</v>
      </c>
      <c r="C138" s="7">
        <v>4033963</v>
      </c>
      <c r="D138" s="8">
        <v>-2.3E-3</v>
      </c>
      <c r="E138" s="9">
        <v>-9300</v>
      </c>
      <c r="F138" s="6">
        <v>123</v>
      </c>
      <c r="G138" s="9">
        <v>32850</v>
      </c>
      <c r="H138" s="9">
        <f t="shared" si="2"/>
        <v>12683.397683397685</v>
      </c>
      <c r="I138" s="6">
        <v>1.3</v>
      </c>
      <c r="J138" s="6">
        <v>38</v>
      </c>
      <c r="K138" s="10">
        <v>0.43</v>
      </c>
    </row>
    <row r="139" spans="2:11" ht="17.25" thickBot="1" x14ac:dyDescent="0.3">
      <c r="B139" s="1" t="s">
        <v>217</v>
      </c>
      <c r="C139" s="7">
        <v>39242</v>
      </c>
      <c r="D139" s="8">
        <v>7.1000000000000004E-3</v>
      </c>
      <c r="E139" s="6">
        <v>278</v>
      </c>
      <c r="F139" s="9">
        <v>26337</v>
      </c>
      <c r="G139" s="6">
        <v>1</v>
      </c>
      <c r="H139" s="9">
        <f t="shared" si="2"/>
        <v>0.38610038610038611</v>
      </c>
      <c r="I139" s="6" t="s">
        <v>203</v>
      </c>
      <c r="J139" s="6" t="s">
        <v>203</v>
      </c>
      <c r="K139" s="6" t="s">
        <v>203</v>
      </c>
    </row>
    <row r="140" spans="2:11" ht="17.25" thickBot="1" x14ac:dyDescent="0.3">
      <c r="B140" s="2" t="s">
        <v>136</v>
      </c>
      <c r="C140" s="12">
        <v>3278290</v>
      </c>
      <c r="D140" s="13">
        <v>1.6500000000000001E-2</v>
      </c>
      <c r="E140" s="14">
        <v>53123</v>
      </c>
      <c r="F140" s="11">
        <v>2</v>
      </c>
      <c r="G140" s="14">
        <v>1553560</v>
      </c>
      <c r="H140" s="9">
        <f t="shared" si="2"/>
        <v>599830.11583011586</v>
      </c>
      <c r="I140" s="11">
        <v>2.9</v>
      </c>
      <c r="J140" s="11">
        <v>28</v>
      </c>
      <c r="K140" s="15">
        <v>0.67</v>
      </c>
    </row>
    <row r="141" spans="2:11" ht="17.25" thickBot="1" x14ac:dyDescent="0.3">
      <c r="B141" s="2" t="s">
        <v>153</v>
      </c>
      <c r="C141" s="12">
        <v>628066</v>
      </c>
      <c r="D141" s="13">
        <v>1E-4</v>
      </c>
      <c r="E141" s="11">
        <v>79</v>
      </c>
      <c r="F141" s="11">
        <v>47</v>
      </c>
      <c r="G141" s="14">
        <v>13450</v>
      </c>
      <c r="H141" s="9">
        <f t="shared" si="2"/>
        <v>5193.0501930501932</v>
      </c>
      <c r="I141" s="11">
        <v>1.8</v>
      </c>
      <c r="J141" s="11">
        <v>39</v>
      </c>
      <c r="K141" s="15">
        <v>0.68</v>
      </c>
    </row>
    <row r="142" spans="2:11" ht="17.25" thickBot="1" x14ac:dyDescent="0.3">
      <c r="B142" s="1" t="s">
        <v>213</v>
      </c>
      <c r="C142" s="7">
        <v>4992</v>
      </c>
      <c r="D142" s="8">
        <v>5.9999999999999995E-4</v>
      </c>
      <c r="E142" s="6">
        <v>3</v>
      </c>
      <c r="F142" s="6">
        <v>50</v>
      </c>
      <c r="G142" s="6">
        <v>100</v>
      </c>
      <c r="H142" s="9">
        <f t="shared" si="2"/>
        <v>38.610038610038615</v>
      </c>
      <c r="I142" s="6" t="s">
        <v>203</v>
      </c>
      <c r="J142" s="6" t="s">
        <v>203</v>
      </c>
      <c r="K142" s="10">
        <v>0.1</v>
      </c>
    </row>
    <row r="143" spans="2:11" ht="17.25" thickBot="1" x14ac:dyDescent="0.3">
      <c r="B143" s="1" t="s">
        <v>64</v>
      </c>
      <c r="C143" s="7">
        <v>36910560</v>
      </c>
      <c r="D143" s="8">
        <v>1.2E-2</v>
      </c>
      <c r="E143" s="9">
        <v>438791</v>
      </c>
      <c r="F143" s="6">
        <v>83</v>
      </c>
      <c r="G143" s="9">
        <v>446300</v>
      </c>
      <c r="H143" s="9">
        <f t="shared" si="2"/>
        <v>172316.60231660234</v>
      </c>
      <c r="I143" s="6">
        <v>2.4</v>
      </c>
      <c r="J143" s="6">
        <v>30</v>
      </c>
      <c r="K143" s="10">
        <v>0.64</v>
      </c>
    </row>
    <row r="144" spans="2:11" ht="17.25" thickBot="1" x14ac:dyDescent="0.3">
      <c r="B144" s="2" t="s">
        <v>128</v>
      </c>
      <c r="C144" s="12">
        <v>31255435</v>
      </c>
      <c r="D144" s="13">
        <v>2.93E-2</v>
      </c>
      <c r="E144" s="14">
        <v>889399</v>
      </c>
      <c r="F144" s="11">
        <v>40</v>
      </c>
      <c r="G144" s="14">
        <v>786380</v>
      </c>
      <c r="H144" s="9">
        <f t="shared" si="2"/>
        <v>303621.62162162166</v>
      </c>
      <c r="I144" s="11">
        <v>4.9000000000000004</v>
      </c>
      <c r="J144" s="11">
        <v>18</v>
      </c>
      <c r="K144" s="15">
        <v>0.38</v>
      </c>
    </row>
    <row r="145" spans="2:11" ht="17.25" thickBot="1" x14ac:dyDescent="0.3">
      <c r="B145" s="2" t="s">
        <v>74</v>
      </c>
      <c r="C145" s="12">
        <v>54409800</v>
      </c>
      <c r="D145" s="13">
        <v>6.7000000000000002E-3</v>
      </c>
      <c r="E145" s="14">
        <v>364380</v>
      </c>
      <c r="F145" s="11">
        <v>83</v>
      </c>
      <c r="G145" s="14">
        <v>653290</v>
      </c>
      <c r="H145" s="9">
        <f t="shared" si="2"/>
        <v>252235.52123552124</v>
      </c>
      <c r="I145" s="11">
        <v>2.2000000000000002</v>
      </c>
      <c r="J145" s="11">
        <v>29</v>
      </c>
      <c r="K145" s="15">
        <v>0.31</v>
      </c>
    </row>
    <row r="146" spans="2:11" ht="17.25" thickBot="1" x14ac:dyDescent="0.3">
      <c r="B146" s="1" t="s">
        <v>126</v>
      </c>
      <c r="C146" s="7">
        <v>2540905</v>
      </c>
      <c r="D146" s="8">
        <v>1.8599999999999998E-2</v>
      </c>
      <c r="E146" s="9">
        <v>46375</v>
      </c>
      <c r="F146" s="6">
        <v>3</v>
      </c>
      <c r="G146" s="9">
        <v>823290</v>
      </c>
      <c r="H146" s="9">
        <f t="shared" si="2"/>
        <v>317872.58687258686</v>
      </c>
      <c r="I146" s="6">
        <v>3.4</v>
      </c>
      <c r="J146" s="6">
        <v>22</v>
      </c>
      <c r="K146" s="10">
        <v>0.55000000000000004</v>
      </c>
    </row>
    <row r="147" spans="2:11" ht="17.25" thickBot="1" x14ac:dyDescent="0.3">
      <c r="B147" s="2" t="s">
        <v>245</v>
      </c>
      <c r="C147" s="12">
        <v>10824</v>
      </c>
      <c r="D147" s="13">
        <v>6.3E-3</v>
      </c>
      <c r="E147" s="11">
        <v>68</v>
      </c>
      <c r="F147" s="11">
        <v>541</v>
      </c>
      <c r="G147" s="11">
        <v>20</v>
      </c>
      <c r="H147" s="9">
        <f t="shared" si="2"/>
        <v>7.7220077220077226</v>
      </c>
      <c r="I147" s="11" t="s">
        <v>203</v>
      </c>
      <c r="J147" s="11" t="s">
        <v>203</v>
      </c>
      <c r="K147" s="11" t="s">
        <v>203</v>
      </c>
    </row>
    <row r="148" spans="2:11" ht="17.25" thickBot="1" x14ac:dyDescent="0.3">
      <c r="B148" s="2" t="s">
        <v>105</v>
      </c>
      <c r="C148" s="12">
        <v>29136808</v>
      </c>
      <c r="D148" s="13">
        <v>1.8499999999999999E-2</v>
      </c>
      <c r="E148" s="14">
        <v>528098</v>
      </c>
      <c r="F148" s="11">
        <v>203</v>
      </c>
      <c r="G148" s="14">
        <v>143350</v>
      </c>
      <c r="H148" s="9">
        <f t="shared" si="2"/>
        <v>55347.490347490348</v>
      </c>
      <c r="I148" s="11">
        <v>1.9</v>
      </c>
      <c r="J148" s="11">
        <v>25</v>
      </c>
      <c r="K148" s="15">
        <v>0.21</v>
      </c>
    </row>
    <row r="149" spans="2:11" ht="17.25" thickBot="1" x14ac:dyDescent="0.3">
      <c r="B149" s="2" t="s">
        <v>22</v>
      </c>
      <c r="C149" s="12">
        <v>17134872</v>
      </c>
      <c r="D149" s="13">
        <v>2.2000000000000001E-3</v>
      </c>
      <c r="E149" s="14">
        <v>37742</v>
      </c>
      <c r="F149" s="11">
        <v>508</v>
      </c>
      <c r="G149" s="14">
        <v>33720</v>
      </c>
      <c r="H149" s="9">
        <f t="shared" si="2"/>
        <v>13019.30501930502</v>
      </c>
      <c r="I149" s="11">
        <v>1.7</v>
      </c>
      <c r="J149" s="11">
        <v>43</v>
      </c>
      <c r="K149" s="15">
        <v>0.92</v>
      </c>
    </row>
    <row r="150" spans="2:11" ht="17.25" thickBot="1" x14ac:dyDescent="0.3">
      <c r="B150" s="1" t="s">
        <v>228</v>
      </c>
      <c r="C150" s="7">
        <v>285498</v>
      </c>
      <c r="D150" s="8">
        <v>9.7000000000000003E-3</v>
      </c>
      <c r="E150" s="9">
        <v>2748</v>
      </c>
      <c r="F150" s="6">
        <v>16</v>
      </c>
      <c r="G150" s="9">
        <v>18280</v>
      </c>
      <c r="H150" s="9">
        <f t="shared" si="2"/>
        <v>7057.9150579150582</v>
      </c>
      <c r="I150" s="6">
        <v>2</v>
      </c>
      <c r="J150" s="6">
        <v>34</v>
      </c>
      <c r="K150" s="10">
        <v>0.72</v>
      </c>
    </row>
    <row r="151" spans="2:11" ht="17.25" thickBot="1" x14ac:dyDescent="0.3">
      <c r="B151" s="1" t="s">
        <v>53</v>
      </c>
      <c r="C151" s="7">
        <v>4822233</v>
      </c>
      <c r="D151" s="8">
        <v>8.2000000000000007E-3</v>
      </c>
      <c r="E151" s="9">
        <v>39170</v>
      </c>
      <c r="F151" s="6">
        <v>18</v>
      </c>
      <c r="G151" s="9">
        <v>263310</v>
      </c>
      <c r="H151" s="9">
        <f t="shared" si="2"/>
        <v>101664.09266409266</v>
      </c>
      <c r="I151" s="6">
        <v>1.9</v>
      </c>
      <c r="J151" s="6">
        <v>38</v>
      </c>
      <c r="K151" s="10">
        <v>0.87</v>
      </c>
    </row>
    <row r="152" spans="2:11" ht="17.25" thickBot="1" x14ac:dyDescent="0.3">
      <c r="B152" s="2" t="s">
        <v>124</v>
      </c>
      <c r="C152" s="12">
        <v>6624554</v>
      </c>
      <c r="D152" s="13">
        <v>1.21E-2</v>
      </c>
      <c r="E152" s="14">
        <v>79052</v>
      </c>
      <c r="F152" s="11">
        <v>55</v>
      </c>
      <c r="G152" s="14">
        <v>120340</v>
      </c>
      <c r="H152" s="9">
        <f t="shared" si="2"/>
        <v>46463.320463320466</v>
      </c>
      <c r="I152" s="11">
        <v>2.4</v>
      </c>
      <c r="J152" s="11">
        <v>26</v>
      </c>
      <c r="K152" s="15">
        <v>0.56999999999999995</v>
      </c>
    </row>
    <row r="153" spans="2:11" ht="17.25" thickBot="1" x14ac:dyDescent="0.3">
      <c r="B153" s="2" t="s">
        <v>145</v>
      </c>
      <c r="C153" s="12">
        <v>24206644</v>
      </c>
      <c r="D153" s="13">
        <v>3.8399999999999997E-2</v>
      </c>
      <c r="E153" s="14">
        <v>895929</v>
      </c>
      <c r="F153" s="11">
        <v>19</v>
      </c>
      <c r="G153" s="14">
        <v>1266700</v>
      </c>
      <c r="H153" s="9">
        <f t="shared" si="2"/>
        <v>489073.35907335911</v>
      </c>
      <c r="I153" s="11">
        <v>7</v>
      </c>
      <c r="J153" s="11">
        <v>15</v>
      </c>
      <c r="K153" s="15">
        <v>0.17</v>
      </c>
    </row>
    <row r="154" spans="2:11" ht="17.25" thickBot="1" x14ac:dyDescent="0.3">
      <c r="B154" s="26" t="s">
        <v>34</v>
      </c>
      <c r="C154" s="7">
        <v>218514685</v>
      </c>
      <c r="D154" s="8">
        <v>2.58E-2</v>
      </c>
      <c r="E154" s="9">
        <v>5175990</v>
      </c>
      <c r="F154" s="6">
        <v>226</v>
      </c>
      <c r="G154" s="9">
        <v>910770</v>
      </c>
      <c r="H154" s="9">
        <f t="shared" si="2"/>
        <v>351648.64864864864</v>
      </c>
      <c r="I154" s="6">
        <v>5.4</v>
      </c>
      <c r="J154" s="6">
        <v>18</v>
      </c>
      <c r="K154" s="10">
        <v>0.52</v>
      </c>
    </row>
    <row r="155" spans="2:11" ht="17.25" thickBot="1" x14ac:dyDescent="0.3">
      <c r="B155" s="2" t="s">
        <v>239</v>
      </c>
      <c r="C155" s="12">
        <v>1626</v>
      </c>
      <c r="D155" s="13">
        <v>6.7999999999999996E-3</v>
      </c>
      <c r="E155" s="11">
        <v>11</v>
      </c>
      <c r="F155" s="11">
        <v>6</v>
      </c>
      <c r="G155" s="11">
        <v>260</v>
      </c>
      <c r="H155" s="9">
        <f t="shared" si="2"/>
        <v>100.3861003861004</v>
      </c>
      <c r="I155" s="11" t="s">
        <v>203</v>
      </c>
      <c r="J155" s="11" t="s">
        <v>203</v>
      </c>
      <c r="K155" s="15">
        <v>0.46</v>
      </c>
    </row>
    <row r="156" spans="2:11" ht="17.25" thickBot="1" x14ac:dyDescent="0.3">
      <c r="B156" s="1" t="s">
        <v>233</v>
      </c>
      <c r="C156" s="7">
        <v>25778816</v>
      </c>
      <c r="D156" s="8">
        <v>4.4000000000000003E-3</v>
      </c>
      <c r="E156" s="9">
        <v>112655</v>
      </c>
      <c r="F156" s="6">
        <v>214</v>
      </c>
      <c r="G156" s="9">
        <v>120410</v>
      </c>
      <c r="H156" s="9">
        <f t="shared" si="2"/>
        <v>46490.347490347493</v>
      </c>
      <c r="I156" s="6">
        <v>1.9</v>
      </c>
      <c r="J156" s="6">
        <v>35</v>
      </c>
      <c r="K156" s="10">
        <v>0.63</v>
      </c>
    </row>
    <row r="157" spans="2:11" ht="17.25" thickBot="1" x14ac:dyDescent="0.3">
      <c r="B157" s="1" t="s">
        <v>137</v>
      </c>
      <c r="C157" s="7">
        <v>2083374</v>
      </c>
      <c r="D157" s="8">
        <v>0</v>
      </c>
      <c r="E157" s="6">
        <v>-85</v>
      </c>
      <c r="F157" s="6">
        <v>83</v>
      </c>
      <c r="G157" s="9">
        <v>25220</v>
      </c>
      <c r="H157" s="9">
        <f t="shared" si="2"/>
        <v>9737.4517374517382</v>
      </c>
      <c r="I157" s="6">
        <v>1.5</v>
      </c>
      <c r="J157" s="6">
        <v>39</v>
      </c>
      <c r="K157" s="10">
        <v>0.59</v>
      </c>
    </row>
    <row r="158" spans="2:11" ht="17.25" thickBot="1" x14ac:dyDescent="0.3">
      <c r="B158" s="2" t="s">
        <v>172</v>
      </c>
      <c r="C158" s="12">
        <v>57559</v>
      </c>
      <c r="D158" s="13">
        <v>6.0000000000000001E-3</v>
      </c>
      <c r="E158" s="11">
        <v>343</v>
      </c>
      <c r="F158" s="11">
        <v>125</v>
      </c>
      <c r="G158" s="11">
        <v>460</v>
      </c>
      <c r="H158" s="9">
        <f t="shared" si="2"/>
        <v>177.60617760617762</v>
      </c>
      <c r="I158" s="11" t="s">
        <v>203</v>
      </c>
      <c r="J158" s="11" t="s">
        <v>203</v>
      </c>
      <c r="K158" s="15">
        <v>0.88</v>
      </c>
    </row>
    <row r="159" spans="2:11" ht="17.25" thickBot="1" x14ac:dyDescent="0.3">
      <c r="B159" s="1" t="s">
        <v>32</v>
      </c>
      <c r="C159" s="7">
        <v>5421241</v>
      </c>
      <c r="D159" s="8">
        <v>7.9000000000000008E-3</v>
      </c>
      <c r="E159" s="9">
        <v>42384</v>
      </c>
      <c r="F159" s="6">
        <v>15</v>
      </c>
      <c r="G159" s="9">
        <v>365268</v>
      </c>
      <c r="H159" s="9">
        <f t="shared" si="2"/>
        <v>141030.11583011583</v>
      </c>
      <c r="I159" s="6">
        <v>1.7</v>
      </c>
      <c r="J159" s="6">
        <v>40</v>
      </c>
      <c r="K159" s="10">
        <v>0.83</v>
      </c>
    </row>
    <row r="160" spans="2:11" ht="17.25" thickBot="1" x14ac:dyDescent="0.3">
      <c r="B160" s="2" t="s">
        <v>73</v>
      </c>
      <c r="C160" s="12">
        <v>5106626</v>
      </c>
      <c r="D160" s="13">
        <v>2.6499999999999999E-2</v>
      </c>
      <c r="E160" s="14">
        <v>131640</v>
      </c>
      <c r="F160" s="11">
        <v>16</v>
      </c>
      <c r="G160" s="14">
        <v>309500</v>
      </c>
      <c r="H160" s="9">
        <f t="shared" si="2"/>
        <v>119498.06949806951</v>
      </c>
      <c r="I160" s="11">
        <v>2.9</v>
      </c>
      <c r="J160" s="11">
        <v>31</v>
      </c>
      <c r="K160" s="15">
        <v>0.87</v>
      </c>
    </row>
    <row r="161" spans="2:11" ht="17.25" thickBot="1" x14ac:dyDescent="0.3">
      <c r="B161" s="26" t="s">
        <v>44</v>
      </c>
      <c r="C161" s="7">
        <v>231141477</v>
      </c>
      <c r="D161" s="8">
        <v>0.02</v>
      </c>
      <c r="E161" s="9">
        <v>4327022</v>
      </c>
      <c r="F161" s="6">
        <v>287</v>
      </c>
      <c r="G161" s="9">
        <v>770880</v>
      </c>
      <c r="H161" s="9">
        <f t="shared" si="2"/>
        <v>297637.06563706568</v>
      </c>
      <c r="I161" s="6">
        <v>3.6</v>
      </c>
      <c r="J161" s="6">
        <v>23</v>
      </c>
      <c r="K161" s="10">
        <v>0.35</v>
      </c>
    </row>
    <row r="162" spans="2:11" ht="17.25" thickBot="1" x14ac:dyDescent="0.3">
      <c r="B162" s="2" t="s">
        <v>189</v>
      </c>
      <c r="C162" s="12">
        <v>18094</v>
      </c>
      <c r="D162" s="13">
        <v>4.7999999999999996E-3</v>
      </c>
      <c r="E162" s="11">
        <v>86</v>
      </c>
      <c r="F162" s="11">
        <v>39</v>
      </c>
      <c r="G162" s="11">
        <v>460</v>
      </c>
      <c r="H162" s="9">
        <f t="shared" si="2"/>
        <v>177.60617760617762</v>
      </c>
      <c r="I162" s="11" t="s">
        <v>203</v>
      </c>
      <c r="J162" s="11" t="s">
        <v>203</v>
      </c>
      <c r="K162" s="11" t="s">
        <v>203</v>
      </c>
    </row>
    <row r="163" spans="2:11" ht="17.25" thickBot="1" x14ac:dyDescent="0.3">
      <c r="B163" s="1" t="s">
        <v>76</v>
      </c>
      <c r="C163" s="7">
        <v>4314767</v>
      </c>
      <c r="D163" s="8">
        <v>1.61E-2</v>
      </c>
      <c r="E163" s="9">
        <v>68328</v>
      </c>
      <c r="F163" s="6">
        <v>58</v>
      </c>
      <c r="G163" s="9">
        <v>74340</v>
      </c>
      <c r="H163" s="9">
        <f t="shared" si="2"/>
        <v>28702.702702702703</v>
      </c>
      <c r="I163" s="6">
        <v>2.5</v>
      </c>
      <c r="J163" s="6">
        <v>30</v>
      </c>
      <c r="K163" s="10">
        <v>0.68</v>
      </c>
    </row>
    <row r="164" spans="2:11" ht="17.25" thickBot="1" x14ac:dyDescent="0.3">
      <c r="B164" s="1" t="s">
        <v>114</v>
      </c>
      <c r="C164" s="7">
        <v>8947024</v>
      </c>
      <c r="D164" s="8">
        <v>1.95E-2</v>
      </c>
      <c r="E164" s="9">
        <v>170915</v>
      </c>
      <c r="F164" s="6">
        <v>20</v>
      </c>
      <c r="G164" s="9">
        <v>452860</v>
      </c>
      <c r="H164" s="9">
        <f t="shared" si="2"/>
        <v>174849.42084942086</v>
      </c>
      <c r="I164" s="6">
        <v>3.6</v>
      </c>
      <c r="J164" s="6">
        <v>22</v>
      </c>
      <c r="K164" s="10">
        <v>0.13</v>
      </c>
    </row>
    <row r="165" spans="2:11" ht="17.25" thickBot="1" x14ac:dyDescent="0.3">
      <c r="B165" s="1" t="s">
        <v>93</v>
      </c>
      <c r="C165" s="7">
        <v>7132538</v>
      </c>
      <c r="D165" s="8">
        <v>1.2500000000000001E-2</v>
      </c>
      <c r="E165" s="9">
        <v>87902</v>
      </c>
      <c r="F165" s="6">
        <v>18</v>
      </c>
      <c r="G165" s="9">
        <v>397300</v>
      </c>
      <c r="H165" s="9">
        <f t="shared" si="2"/>
        <v>153397.6833976834</v>
      </c>
      <c r="I165" s="6">
        <v>2.4</v>
      </c>
      <c r="J165" s="6">
        <v>26</v>
      </c>
      <c r="K165" s="10">
        <v>0.62</v>
      </c>
    </row>
    <row r="166" spans="2:11" ht="17.25" thickBot="1" x14ac:dyDescent="0.3">
      <c r="B166" s="1" t="s">
        <v>52</v>
      </c>
      <c r="C166" s="7">
        <v>32971854</v>
      </c>
      <c r="D166" s="8">
        <v>1.4200000000000001E-2</v>
      </c>
      <c r="E166" s="9">
        <v>461401</v>
      </c>
      <c r="F166" s="6">
        <v>26</v>
      </c>
      <c r="G166" s="9">
        <v>1280000</v>
      </c>
      <c r="H166" s="9">
        <f t="shared" si="2"/>
        <v>494208.49420849426</v>
      </c>
      <c r="I166" s="6">
        <v>2.2999999999999998</v>
      </c>
      <c r="J166" s="6">
        <v>31</v>
      </c>
      <c r="K166" s="10">
        <v>0.79</v>
      </c>
    </row>
    <row r="167" spans="2:11" ht="17.25" thickBot="1" x14ac:dyDescent="0.3">
      <c r="B167" s="26" t="s">
        <v>43</v>
      </c>
      <c r="C167" s="12">
        <v>113013778</v>
      </c>
      <c r="D167" s="13">
        <v>1.35E-2</v>
      </c>
      <c r="E167" s="14">
        <v>1464463</v>
      </c>
      <c r="F167" s="11">
        <v>368</v>
      </c>
      <c r="G167" s="14">
        <v>298170</v>
      </c>
      <c r="H167" s="9">
        <f t="shared" si="2"/>
        <v>115123.55212355213</v>
      </c>
      <c r="I167" s="11">
        <v>2.6</v>
      </c>
      <c r="J167" s="11">
        <v>26</v>
      </c>
      <c r="K167" s="15">
        <v>0.47</v>
      </c>
    </row>
    <row r="168" spans="2:11" ht="17.25" thickBot="1" x14ac:dyDescent="0.3">
      <c r="B168" s="2" t="s">
        <v>27</v>
      </c>
      <c r="C168" s="12">
        <v>37846611</v>
      </c>
      <c r="D168" s="13">
        <v>-1.1000000000000001E-3</v>
      </c>
      <c r="E168" s="14">
        <v>-41157</v>
      </c>
      <c r="F168" s="11">
        <v>124</v>
      </c>
      <c r="G168" s="14">
        <v>306230</v>
      </c>
      <c r="H168" s="9">
        <f t="shared" si="2"/>
        <v>118235.52123552124</v>
      </c>
      <c r="I168" s="11">
        <v>1.4</v>
      </c>
      <c r="J168" s="11">
        <v>42</v>
      </c>
      <c r="K168" s="15">
        <v>0.6</v>
      </c>
    </row>
    <row r="169" spans="2:11" ht="17.25" thickBot="1" x14ac:dyDescent="0.3">
      <c r="B169" s="2" t="s">
        <v>50</v>
      </c>
      <c r="C169" s="12">
        <v>10196709</v>
      </c>
      <c r="D169" s="13">
        <v>-2.8999999999999998E-3</v>
      </c>
      <c r="E169" s="14">
        <v>-29478</v>
      </c>
      <c r="F169" s="11">
        <v>111</v>
      </c>
      <c r="G169" s="14">
        <v>91590</v>
      </c>
      <c r="H169" s="9">
        <f t="shared" si="2"/>
        <v>35362.934362934364</v>
      </c>
      <c r="I169" s="11">
        <v>1.3</v>
      </c>
      <c r="J169" s="11">
        <v>46</v>
      </c>
      <c r="K169" s="15">
        <v>0.66</v>
      </c>
    </row>
    <row r="170" spans="2:11" ht="17.25" thickBot="1" x14ac:dyDescent="0.3">
      <c r="B170" s="2" t="s">
        <v>227</v>
      </c>
      <c r="C170" s="12">
        <v>2860853</v>
      </c>
      <c r="D170" s="13">
        <v>-2.47E-2</v>
      </c>
      <c r="E170" s="14">
        <v>-72555</v>
      </c>
      <c r="F170" s="11">
        <v>323</v>
      </c>
      <c r="G170" s="14">
        <v>8870</v>
      </c>
      <c r="H170" s="9">
        <f t="shared" si="2"/>
        <v>3424.7104247104248</v>
      </c>
      <c r="I170" s="11">
        <v>1.2</v>
      </c>
      <c r="J170" s="11">
        <v>44</v>
      </c>
      <c r="K170" s="11" t="s">
        <v>203</v>
      </c>
    </row>
    <row r="171" spans="2:11" ht="17.25" thickBot="1" x14ac:dyDescent="0.3">
      <c r="B171" s="1" t="s">
        <v>57</v>
      </c>
      <c r="C171" s="7">
        <v>2881053</v>
      </c>
      <c r="D171" s="8">
        <v>1.7299999999999999E-2</v>
      </c>
      <c r="E171" s="9">
        <v>48986</v>
      </c>
      <c r="F171" s="6">
        <v>248</v>
      </c>
      <c r="G171" s="9">
        <v>11610</v>
      </c>
      <c r="H171" s="9">
        <f t="shared" si="2"/>
        <v>4482.6254826254826</v>
      </c>
      <c r="I171" s="6">
        <v>1.9</v>
      </c>
      <c r="J171" s="6">
        <v>32</v>
      </c>
      <c r="K171" s="10">
        <v>0.96</v>
      </c>
    </row>
    <row r="172" spans="2:11" ht="17.25" thickBot="1" x14ac:dyDescent="0.3">
      <c r="B172" s="2" t="s">
        <v>204</v>
      </c>
      <c r="C172" s="12">
        <v>895312</v>
      </c>
      <c r="D172" s="13">
        <v>7.1999999999999998E-3</v>
      </c>
      <c r="E172" s="14">
        <v>6385</v>
      </c>
      <c r="F172" s="11">
        <v>358</v>
      </c>
      <c r="G172" s="14">
        <v>2500</v>
      </c>
      <c r="H172" s="9">
        <f t="shared" si="2"/>
        <v>965.25096525096535</v>
      </c>
      <c r="I172" s="11">
        <v>2.2999999999999998</v>
      </c>
      <c r="J172" s="11">
        <v>36</v>
      </c>
      <c r="K172" s="15">
        <v>1</v>
      </c>
    </row>
    <row r="173" spans="2:11" ht="17.25" thickBot="1" x14ac:dyDescent="0.3">
      <c r="B173" s="1" t="s">
        <v>51</v>
      </c>
      <c r="C173" s="7">
        <v>19237691</v>
      </c>
      <c r="D173" s="8">
        <v>-6.6E-3</v>
      </c>
      <c r="E173" s="9">
        <v>-126866</v>
      </c>
      <c r="F173" s="6">
        <v>84</v>
      </c>
      <c r="G173" s="9">
        <v>230170</v>
      </c>
      <c r="H173" s="9">
        <f t="shared" si="2"/>
        <v>88868.725868725873</v>
      </c>
      <c r="I173" s="6">
        <v>1.6</v>
      </c>
      <c r="J173" s="6">
        <v>43</v>
      </c>
      <c r="K173" s="10">
        <v>0.55000000000000004</v>
      </c>
    </row>
    <row r="174" spans="2:11" ht="17.25" thickBot="1" x14ac:dyDescent="0.3">
      <c r="B174" s="26" t="s">
        <v>15</v>
      </c>
      <c r="C174" s="12">
        <v>146077174</v>
      </c>
      <c r="D174" s="13">
        <v>4.0000000000000002E-4</v>
      </c>
      <c r="E174" s="14">
        <v>62206</v>
      </c>
      <c r="F174" s="11">
        <v>9</v>
      </c>
      <c r="G174" s="14">
        <v>16376870</v>
      </c>
      <c r="H174" s="9">
        <f t="shared" si="2"/>
        <v>6323115.8301158305</v>
      </c>
      <c r="I174" s="11">
        <v>1.8</v>
      </c>
      <c r="J174" s="11">
        <v>40</v>
      </c>
      <c r="K174" s="15">
        <v>0.74</v>
      </c>
    </row>
    <row r="175" spans="2:11" ht="17.25" thickBot="1" x14ac:dyDescent="0.3">
      <c r="B175" s="2" t="s">
        <v>141</v>
      </c>
      <c r="C175" s="12">
        <v>12952218</v>
      </c>
      <c r="D175" s="13">
        <v>2.58E-2</v>
      </c>
      <c r="E175" s="14">
        <v>325268</v>
      </c>
      <c r="F175" s="11">
        <v>525</v>
      </c>
      <c r="G175" s="14">
        <v>24670</v>
      </c>
      <c r="H175" s="9">
        <f t="shared" si="2"/>
        <v>9525.0965250965255</v>
      </c>
      <c r="I175" s="11">
        <v>4.0999999999999996</v>
      </c>
      <c r="J175" s="11">
        <v>20</v>
      </c>
      <c r="K175" s="15">
        <v>0.18</v>
      </c>
    </row>
    <row r="176" spans="2:11" ht="17.25" thickBot="1" x14ac:dyDescent="0.3">
      <c r="B176" s="2" t="s">
        <v>202</v>
      </c>
      <c r="C176" s="12">
        <v>9877</v>
      </c>
      <c r="D176" s="13">
        <v>3.0000000000000001E-3</v>
      </c>
      <c r="E176" s="11">
        <v>30</v>
      </c>
      <c r="F176" s="11">
        <v>470</v>
      </c>
      <c r="G176" s="11">
        <v>21</v>
      </c>
      <c r="H176" s="9">
        <f t="shared" si="2"/>
        <v>8.1081081081081088</v>
      </c>
      <c r="I176" s="11" t="s">
        <v>203</v>
      </c>
      <c r="J176" s="11" t="s">
        <v>203</v>
      </c>
      <c r="K176" s="15">
        <v>0</v>
      </c>
    </row>
    <row r="177" spans="2:11" ht="17.25" thickBot="1" x14ac:dyDescent="0.3">
      <c r="B177" s="1" t="s">
        <v>209</v>
      </c>
      <c r="C177" s="7">
        <v>6077</v>
      </c>
      <c r="D177" s="8">
        <v>3.0000000000000001E-3</v>
      </c>
      <c r="E177" s="6">
        <v>18</v>
      </c>
      <c r="F177" s="6">
        <v>16</v>
      </c>
      <c r="G177" s="6">
        <v>390</v>
      </c>
      <c r="H177" s="9">
        <f t="shared" si="2"/>
        <v>150.57915057915059</v>
      </c>
      <c r="I177" s="6" t="s">
        <v>203</v>
      </c>
      <c r="J177" s="6" t="s">
        <v>203</v>
      </c>
      <c r="K177" s="10">
        <v>0.27</v>
      </c>
    </row>
    <row r="178" spans="2:11" ht="17.25" thickBot="1" x14ac:dyDescent="0.3">
      <c r="B178" s="2" t="s">
        <v>180</v>
      </c>
      <c r="C178" s="12">
        <v>53199</v>
      </c>
      <c r="D178" s="13">
        <v>7.1000000000000004E-3</v>
      </c>
      <c r="E178" s="11">
        <v>376</v>
      </c>
      <c r="F178" s="11">
        <v>205</v>
      </c>
      <c r="G178" s="11">
        <v>260</v>
      </c>
      <c r="H178" s="9">
        <f t="shared" si="2"/>
        <v>100.3861003861004</v>
      </c>
      <c r="I178" s="11" t="s">
        <v>203</v>
      </c>
      <c r="J178" s="11" t="s">
        <v>203</v>
      </c>
      <c r="K178" s="15">
        <v>0.33</v>
      </c>
    </row>
    <row r="179" spans="2:11" ht="17.25" thickBot="1" x14ac:dyDescent="0.3">
      <c r="B179" s="1" t="s">
        <v>170</v>
      </c>
      <c r="C179" s="7">
        <v>183627</v>
      </c>
      <c r="D179" s="8">
        <v>4.5999999999999999E-3</v>
      </c>
      <c r="E179" s="6">
        <v>837</v>
      </c>
      <c r="F179" s="6">
        <v>301</v>
      </c>
      <c r="G179" s="6">
        <v>610</v>
      </c>
      <c r="H179" s="9">
        <f t="shared" si="2"/>
        <v>235.52123552123552</v>
      </c>
      <c r="I179" s="6">
        <v>1.4</v>
      </c>
      <c r="J179" s="6">
        <v>34</v>
      </c>
      <c r="K179" s="10">
        <v>0.19</v>
      </c>
    </row>
    <row r="180" spans="2:11" ht="17.25" thickBot="1" x14ac:dyDescent="0.3">
      <c r="B180" s="2" t="s">
        <v>219</v>
      </c>
      <c r="C180" s="12">
        <v>38666</v>
      </c>
      <c r="D180" s="13">
        <v>1.7500000000000002E-2</v>
      </c>
      <c r="E180" s="11">
        <v>664</v>
      </c>
      <c r="F180" s="11">
        <v>730</v>
      </c>
      <c r="G180" s="11">
        <v>53</v>
      </c>
      <c r="H180" s="9">
        <f t="shared" si="2"/>
        <v>20.463320463320464</v>
      </c>
      <c r="I180" s="11" t="s">
        <v>203</v>
      </c>
      <c r="J180" s="11" t="s">
        <v>203</v>
      </c>
      <c r="K180" s="15">
        <v>0</v>
      </c>
    </row>
    <row r="181" spans="2:11" ht="17.25" thickBot="1" x14ac:dyDescent="0.3">
      <c r="B181" s="2" t="s">
        <v>211</v>
      </c>
      <c r="C181" s="12">
        <v>5794</v>
      </c>
      <c r="D181" s="13">
        <v>-4.7999999999999996E-3</v>
      </c>
      <c r="E181" s="11">
        <v>-28</v>
      </c>
      <c r="F181" s="11">
        <v>25</v>
      </c>
      <c r="G181" s="11">
        <v>230</v>
      </c>
      <c r="H181" s="9">
        <f t="shared" si="2"/>
        <v>88.803088803088812</v>
      </c>
      <c r="I181" s="11" t="s">
        <v>203</v>
      </c>
      <c r="J181" s="11" t="s">
        <v>203</v>
      </c>
      <c r="K181" s="15">
        <v>1</v>
      </c>
    </row>
    <row r="182" spans="2:11" ht="17.25" thickBot="1" x14ac:dyDescent="0.3">
      <c r="B182" s="1" t="s">
        <v>182</v>
      </c>
      <c r="C182" s="7">
        <v>198414</v>
      </c>
      <c r="D182" s="8">
        <v>6.7000000000000002E-3</v>
      </c>
      <c r="E182" s="9">
        <v>1317</v>
      </c>
      <c r="F182" s="6">
        <v>70</v>
      </c>
      <c r="G182" s="9">
        <v>2830</v>
      </c>
      <c r="H182" s="9">
        <f t="shared" si="2"/>
        <v>1092.6640926640928</v>
      </c>
      <c r="I182" s="6">
        <v>3.9</v>
      </c>
      <c r="J182" s="6">
        <v>22</v>
      </c>
      <c r="K182" s="10">
        <v>0.18</v>
      </c>
    </row>
    <row r="183" spans="2:11" ht="17.25" thickBot="1" x14ac:dyDescent="0.3">
      <c r="B183" s="1" t="s">
        <v>171</v>
      </c>
      <c r="C183" s="7">
        <v>33931</v>
      </c>
      <c r="D183" s="8">
        <v>2.0999999999999999E-3</v>
      </c>
      <c r="E183" s="6">
        <v>71</v>
      </c>
      <c r="F183" s="6">
        <v>566</v>
      </c>
      <c r="G183" s="6">
        <v>60</v>
      </c>
      <c r="H183" s="9">
        <f t="shared" si="2"/>
        <v>23.166023166023166</v>
      </c>
      <c r="I183" s="6" t="s">
        <v>203</v>
      </c>
      <c r="J183" s="6" t="s">
        <v>203</v>
      </c>
      <c r="K183" s="10">
        <v>0.97</v>
      </c>
    </row>
    <row r="184" spans="2:11" ht="17.25" thickBot="1" x14ac:dyDescent="0.3">
      <c r="B184" s="2" t="s">
        <v>187</v>
      </c>
      <c r="C184" s="12">
        <v>219159</v>
      </c>
      <c r="D184" s="13">
        <v>1.9099999999999999E-2</v>
      </c>
      <c r="E184" s="14">
        <v>4103</v>
      </c>
      <c r="F184" s="11">
        <v>228</v>
      </c>
      <c r="G184" s="11">
        <v>960</v>
      </c>
      <c r="H184" s="9">
        <f t="shared" si="2"/>
        <v>370.65637065637065</v>
      </c>
      <c r="I184" s="11">
        <v>4.4000000000000004</v>
      </c>
      <c r="J184" s="11">
        <v>19</v>
      </c>
      <c r="K184" s="15">
        <v>0.74</v>
      </c>
    </row>
    <row r="185" spans="2:11" ht="17.25" thickBot="1" x14ac:dyDescent="0.3">
      <c r="B185" s="1" t="s">
        <v>23</v>
      </c>
      <c r="C185" s="7">
        <v>34813871</v>
      </c>
      <c r="D185" s="8">
        <v>1.5900000000000001E-2</v>
      </c>
      <c r="E185" s="9">
        <v>545343</v>
      </c>
      <c r="F185" s="6">
        <v>16</v>
      </c>
      <c r="G185" s="9">
        <v>2149690</v>
      </c>
      <c r="H185" s="9">
        <f t="shared" si="2"/>
        <v>829996.13899613905</v>
      </c>
      <c r="I185" s="6">
        <v>2.2999999999999998</v>
      </c>
      <c r="J185" s="6">
        <v>32</v>
      </c>
      <c r="K185" s="10">
        <v>0.84</v>
      </c>
    </row>
    <row r="186" spans="2:11" ht="17.25" thickBot="1" x14ac:dyDescent="0.3">
      <c r="B186" s="1" t="s">
        <v>113</v>
      </c>
      <c r="C186" s="7">
        <v>16743927</v>
      </c>
      <c r="D186" s="8">
        <v>2.75E-2</v>
      </c>
      <c r="E186" s="9">
        <v>447563</v>
      </c>
      <c r="F186" s="6">
        <v>87</v>
      </c>
      <c r="G186" s="9">
        <v>192530</v>
      </c>
      <c r="H186" s="9">
        <f t="shared" si="2"/>
        <v>74335.907335907337</v>
      </c>
      <c r="I186" s="6">
        <v>4.7</v>
      </c>
      <c r="J186" s="6">
        <v>19</v>
      </c>
      <c r="K186" s="10">
        <v>0.49</v>
      </c>
    </row>
    <row r="187" spans="2:11" ht="17.25" thickBot="1" x14ac:dyDescent="0.3">
      <c r="B187" s="2" t="s">
        <v>89</v>
      </c>
      <c r="C187" s="12">
        <v>8737371</v>
      </c>
      <c r="D187" s="13">
        <v>-4.0000000000000001E-3</v>
      </c>
      <c r="E187" s="14">
        <v>-34864</v>
      </c>
      <c r="F187" s="11">
        <v>100</v>
      </c>
      <c r="G187" s="14">
        <v>87460</v>
      </c>
      <c r="H187" s="9">
        <f t="shared" si="2"/>
        <v>33768.339768339771</v>
      </c>
      <c r="I187" s="11">
        <v>1.5</v>
      </c>
      <c r="J187" s="11">
        <v>42</v>
      </c>
      <c r="K187" s="15">
        <v>0.56000000000000005</v>
      </c>
    </row>
    <row r="188" spans="2:11" ht="17.25" thickBot="1" x14ac:dyDescent="0.3">
      <c r="B188" s="1" t="s">
        <v>174</v>
      </c>
      <c r="C188" s="7">
        <v>98347</v>
      </c>
      <c r="D188" s="8">
        <v>6.1999999999999998E-3</v>
      </c>
      <c r="E188" s="6">
        <v>608</v>
      </c>
      <c r="F188" s="6">
        <v>214</v>
      </c>
      <c r="G188" s="6">
        <v>460</v>
      </c>
      <c r="H188" s="9">
        <f t="shared" si="2"/>
        <v>177.60617760617762</v>
      </c>
      <c r="I188" s="6">
        <v>2.5</v>
      </c>
      <c r="J188" s="6">
        <v>34</v>
      </c>
      <c r="K188" s="10">
        <v>0.56000000000000005</v>
      </c>
    </row>
    <row r="189" spans="2:11" ht="17.25" thickBot="1" x14ac:dyDescent="0.3">
      <c r="B189" s="2" t="s">
        <v>157</v>
      </c>
      <c r="C189" s="12">
        <v>7976983</v>
      </c>
      <c r="D189" s="13">
        <v>2.1000000000000001E-2</v>
      </c>
      <c r="E189" s="14">
        <v>163768</v>
      </c>
      <c r="F189" s="11">
        <v>111</v>
      </c>
      <c r="G189" s="14">
        <v>72180</v>
      </c>
      <c r="H189" s="9">
        <f t="shared" si="2"/>
        <v>27868.725868725869</v>
      </c>
      <c r="I189" s="11">
        <v>4.3</v>
      </c>
      <c r="J189" s="11">
        <v>19</v>
      </c>
      <c r="K189" s="15">
        <v>0.43</v>
      </c>
    </row>
    <row r="190" spans="2:11" ht="17.25" thickBot="1" x14ac:dyDescent="0.3">
      <c r="B190" s="1" t="s">
        <v>40</v>
      </c>
      <c r="C190" s="7">
        <v>5850342</v>
      </c>
      <c r="D190" s="8">
        <v>7.9000000000000008E-3</v>
      </c>
      <c r="E190" s="9">
        <v>46005</v>
      </c>
      <c r="F190" s="9">
        <v>8358</v>
      </c>
      <c r="G190" s="6">
        <v>700</v>
      </c>
      <c r="H190" s="9">
        <f t="shared" si="2"/>
        <v>270.27027027027026</v>
      </c>
      <c r="I190" s="6">
        <v>1.2</v>
      </c>
      <c r="J190" s="6">
        <v>42</v>
      </c>
      <c r="K190" s="6" t="s">
        <v>203</v>
      </c>
    </row>
    <row r="191" spans="2:11" ht="17.25" thickBot="1" x14ac:dyDescent="0.3">
      <c r="B191" s="2" t="s">
        <v>215</v>
      </c>
      <c r="C191" s="12">
        <v>42876</v>
      </c>
      <c r="D191" s="13">
        <v>1.15E-2</v>
      </c>
      <c r="E191" s="11">
        <v>488</v>
      </c>
      <c r="F191" s="14">
        <v>1261</v>
      </c>
      <c r="G191" s="11">
        <v>34</v>
      </c>
      <c r="H191" s="9">
        <f t="shared" si="2"/>
        <v>13.127413127413128</v>
      </c>
      <c r="I191" s="11" t="s">
        <v>203</v>
      </c>
      <c r="J191" s="11" t="s">
        <v>203</v>
      </c>
      <c r="K191" s="15">
        <v>0.96</v>
      </c>
    </row>
    <row r="192" spans="2:11" ht="17.25" thickBot="1" x14ac:dyDescent="0.3">
      <c r="B192" s="1" t="s">
        <v>67</v>
      </c>
      <c r="C192" s="7">
        <v>5459642</v>
      </c>
      <c r="D192" s="8">
        <v>5.0000000000000001E-4</v>
      </c>
      <c r="E192" s="9">
        <v>2629</v>
      </c>
      <c r="F192" s="6">
        <v>114</v>
      </c>
      <c r="G192" s="9">
        <v>48088</v>
      </c>
      <c r="H192" s="9">
        <f t="shared" si="2"/>
        <v>18566.795366795366</v>
      </c>
      <c r="I192" s="6">
        <v>1.5</v>
      </c>
      <c r="J192" s="6">
        <v>41</v>
      </c>
      <c r="K192" s="10">
        <v>0.54</v>
      </c>
    </row>
    <row r="193" spans="2:11" ht="17.25" thickBot="1" x14ac:dyDescent="0.3">
      <c r="B193" s="2" t="s">
        <v>87</v>
      </c>
      <c r="C193" s="12">
        <v>2078938</v>
      </c>
      <c r="D193" s="13">
        <v>1E-4</v>
      </c>
      <c r="E193" s="11">
        <v>284</v>
      </c>
      <c r="F193" s="11">
        <v>103</v>
      </c>
      <c r="G193" s="14">
        <v>20140</v>
      </c>
      <c r="H193" s="9">
        <f t="shared" si="2"/>
        <v>7776.0617760617761</v>
      </c>
      <c r="I193" s="11">
        <v>1.6</v>
      </c>
      <c r="J193" s="11">
        <v>45</v>
      </c>
      <c r="K193" s="15">
        <v>0.55000000000000004</v>
      </c>
    </row>
    <row r="194" spans="2:11" ht="17.25" thickBot="1" x14ac:dyDescent="0.3">
      <c r="B194" s="1" t="s">
        <v>177</v>
      </c>
      <c r="C194" s="7">
        <v>686884</v>
      </c>
      <c r="D194" s="8">
        <v>2.5499999999999998E-2</v>
      </c>
      <c r="E194" s="9">
        <v>17061</v>
      </c>
      <c r="F194" s="6">
        <v>25</v>
      </c>
      <c r="G194" s="9">
        <v>27990</v>
      </c>
      <c r="H194" s="9">
        <f t="shared" si="2"/>
        <v>10806.949806949808</v>
      </c>
      <c r="I194" s="6">
        <v>4.4000000000000004</v>
      </c>
      <c r="J194" s="6">
        <v>20</v>
      </c>
      <c r="K194" s="10">
        <v>0.23</v>
      </c>
    </row>
    <row r="195" spans="2:11" ht="17.25" thickBot="1" x14ac:dyDescent="0.3">
      <c r="B195" s="1" t="s">
        <v>240</v>
      </c>
      <c r="C195" s="7">
        <v>15893222</v>
      </c>
      <c r="D195" s="8">
        <v>2.92E-2</v>
      </c>
      <c r="E195" s="9">
        <v>450317</v>
      </c>
      <c r="F195" s="6">
        <v>25</v>
      </c>
      <c r="G195" s="9">
        <v>627340</v>
      </c>
      <c r="H195" s="9">
        <f t="shared" ref="H195:H237" si="3">G195/2.59</f>
        <v>242216.21621621624</v>
      </c>
      <c r="I195" s="6">
        <v>6.1</v>
      </c>
      <c r="J195" s="6">
        <v>17</v>
      </c>
      <c r="K195" s="10">
        <v>0.47</v>
      </c>
    </row>
    <row r="196" spans="2:11" ht="17.25" thickBot="1" x14ac:dyDescent="0.3">
      <c r="B196" s="2" t="s">
        <v>36</v>
      </c>
      <c r="C196" s="12">
        <v>59308690</v>
      </c>
      <c r="D196" s="13">
        <v>1.2800000000000001E-2</v>
      </c>
      <c r="E196" s="14">
        <v>750420</v>
      </c>
      <c r="F196" s="11">
        <v>49</v>
      </c>
      <c r="G196" s="14">
        <v>1213090</v>
      </c>
      <c r="H196" s="9">
        <f t="shared" si="3"/>
        <v>468374.5173745174</v>
      </c>
      <c r="I196" s="11">
        <v>2.4</v>
      </c>
      <c r="J196" s="11">
        <v>28</v>
      </c>
      <c r="K196" s="15">
        <v>0.67</v>
      </c>
    </row>
    <row r="197" spans="2:11" ht="17.25" thickBot="1" x14ac:dyDescent="0.3">
      <c r="B197" s="1" t="s">
        <v>16</v>
      </c>
      <c r="C197" s="7">
        <v>51269185</v>
      </c>
      <c r="D197" s="8">
        <v>8.9999999999999998E-4</v>
      </c>
      <c r="E197" s="9">
        <v>43877</v>
      </c>
      <c r="F197" s="6">
        <v>527</v>
      </c>
      <c r="G197" s="9">
        <v>97230</v>
      </c>
      <c r="H197" s="9">
        <f t="shared" si="3"/>
        <v>37540.54054054054</v>
      </c>
      <c r="I197" s="6">
        <v>1.1000000000000001</v>
      </c>
      <c r="J197" s="6">
        <v>44</v>
      </c>
      <c r="K197" s="10">
        <v>0.82</v>
      </c>
    </row>
    <row r="198" spans="2:11" ht="17.25" thickBot="1" x14ac:dyDescent="0.3">
      <c r="B198" s="2" t="s">
        <v>244</v>
      </c>
      <c r="C198" s="12">
        <v>11193725</v>
      </c>
      <c r="D198" s="13">
        <v>1.1900000000000001E-2</v>
      </c>
      <c r="E198" s="14">
        <v>131612</v>
      </c>
      <c r="F198" s="11">
        <v>18</v>
      </c>
      <c r="G198" s="14">
        <v>610952</v>
      </c>
      <c r="H198" s="9">
        <f t="shared" si="3"/>
        <v>235888.80308880311</v>
      </c>
      <c r="I198" s="11">
        <v>4.7</v>
      </c>
      <c r="J198" s="11">
        <v>19</v>
      </c>
      <c r="K198" s="15">
        <v>0.25</v>
      </c>
    </row>
    <row r="199" spans="2:11" ht="17.25" thickBot="1" x14ac:dyDescent="0.3">
      <c r="B199" s="2" t="s">
        <v>18</v>
      </c>
      <c r="C199" s="12">
        <v>46754778</v>
      </c>
      <c r="D199" s="13">
        <v>4.0000000000000002E-4</v>
      </c>
      <c r="E199" s="14">
        <v>18002</v>
      </c>
      <c r="F199" s="11">
        <v>94</v>
      </c>
      <c r="G199" s="14">
        <v>498800</v>
      </c>
      <c r="H199" s="9">
        <f t="shared" si="3"/>
        <v>192586.8725868726</v>
      </c>
      <c r="I199" s="11">
        <v>1.3</v>
      </c>
      <c r="J199" s="11">
        <v>45</v>
      </c>
      <c r="K199" s="15">
        <v>0.8</v>
      </c>
    </row>
    <row r="200" spans="2:11" ht="17.25" thickBot="1" x14ac:dyDescent="0.3">
      <c r="B200" s="2" t="s">
        <v>68</v>
      </c>
      <c r="C200" s="12">
        <v>21413249</v>
      </c>
      <c r="D200" s="13">
        <v>4.1999999999999997E-3</v>
      </c>
      <c r="E200" s="14">
        <v>89516</v>
      </c>
      <c r="F200" s="11">
        <v>341</v>
      </c>
      <c r="G200" s="14">
        <v>62710</v>
      </c>
      <c r="H200" s="9">
        <f t="shared" si="3"/>
        <v>24212.355212355214</v>
      </c>
      <c r="I200" s="11">
        <v>2.2000000000000002</v>
      </c>
      <c r="J200" s="11">
        <v>34</v>
      </c>
      <c r="K200" s="15">
        <v>0.18</v>
      </c>
    </row>
    <row r="201" spans="2:11" ht="17.25" thickBot="1" x14ac:dyDescent="0.3">
      <c r="B201" s="1" t="s">
        <v>183</v>
      </c>
      <c r="C201" s="7">
        <v>110940</v>
      </c>
      <c r="D201" s="8">
        <v>3.2000000000000002E-3</v>
      </c>
      <c r="E201" s="6">
        <v>351</v>
      </c>
      <c r="F201" s="6">
        <v>284</v>
      </c>
      <c r="G201" s="6">
        <v>390</v>
      </c>
      <c r="H201" s="9">
        <f t="shared" si="3"/>
        <v>150.57915057915059</v>
      </c>
      <c r="I201" s="6">
        <v>1.9</v>
      </c>
      <c r="J201" s="6">
        <v>33</v>
      </c>
      <c r="K201" s="10">
        <v>0.53</v>
      </c>
    </row>
    <row r="202" spans="2:11" ht="17.25" thickBot="1" x14ac:dyDescent="0.3">
      <c r="B202" s="1" t="s">
        <v>123</v>
      </c>
      <c r="C202" s="7">
        <v>5101414</v>
      </c>
      <c r="D202" s="8">
        <v>2.41E-2</v>
      </c>
      <c r="E202" s="9">
        <v>119994</v>
      </c>
      <c r="F202" s="6">
        <v>847</v>
      </c>
      <c r="G202" s="9">
        <v>6020</v>
      </c>
      <c r="H202" s="9">
        <f t="shared" si="3"/>
        <v>2324.3243243243246</v>
      </c>
      <c r="I202" s="6">
        <v>3.7</v>
      </c>
      <c r="J202" s="6">
        <v>21</v>
      </c>
      <c r="K202" s="10">
        <v>0.8</v>
      </c>
    </row>
    <row r="203" spans="2:11" ht="17.25" thickBot="1" x14ac:dyDescent="0.3">
      <c r="B203" s="2" t="s">
        <v>62</v>
      </c>
      <c r="C203" s="12">
        <v>43849260</v>
      </c>
      <c r="D203" s="13">
        <v>2.4199999999999999E-2</v>
      </c>
      <c r="E203" s="14">
        <v>1036022</v>
      </c>
      <c r="F203" s="11">
        <v>25</v>
      </c>
      <c r="G203" s="14">
        <v>1765048</v>
      </c>
      <c r="H203" s="9">
        <f t="shared" si="3"/>
        <v>681485.71428571432</v>
      </c>
      <c r="I203" s="11">
        <v>4.4000000000000004</v>
      </c>
      <c r="J203" s="11">
        <v>20</v>
      </c>
      <c r="K203" s="15">
        <v>0.35</v>
      </c>
    </row>
    <row r="204" spans="2:11" ht="17.25" thickBot="1" x14ac:dyDescent="0.3">
      <c r="B204" s="2" t="s">
        <v>162</v>
      </c>
      <c r="C204" s="12">
        <v>586632</v>
      </c>
      <c r="D204" s="13">
        <v>8.9999999999999993E-3</v>
      </c>
      <c r="E204" s="14">
        <v>5260</v>
      </c>
      <c r="F204" s="11">
        <v>4</v>
      </c>
      <c r="G204" s="14">
        <v>156000</v>
      </c>
      <c r="H204" s="9">
        <f t="shared" si="3"/>
        <v>60231.660231660237</v>
      </c>
      <c r="I204" s="11">
        <v>2.4</v>
      </c>
      <c r="J204" s="11">
        <v>29</v>
      </c>
      <c r="K204" s="15">
        <v>0.65</v>
      </c>
    </row>
    <row r="205" spans="2:11" ht="17.25" thickBot="1" x14ac:dyDescent="0.3">
      <c r="B205" s="2" t="s">
        <v>26</v>
      </c>
      <c r="C205" s="12">
        <v>10099265</v>
      </c>
      <c r="D205" s="13">
        <v>6.3E-3</v>
      </c>
      <c r="E205" s="14">
        <v>62886</v>
      </c>
      <c r="F205" s="11">
        <v>25</v>
      </c>
      <c r="G205" s="14">
        <v>410340</v>
      </c>
      <c r="H205" s="9">
        <f t="shared" si="3"/>
        <v>158432.43243243246</v>
      </c>
      <c r="I205" s="11">
        <v>1.9</v>
      </c>
      <c r="J205" s="11">
        <v>41</v>
      </c>
      <c r="K205" s="15">
        <v>0.88</v>
      </c>
    </row>
    <row r="206" spans="2:11" ht="17.25" thickBot="1" x14ac:dyDescent="0.3">
      <c r="B206" s="1" t="s">
        <v>24</v>
      </c>
      <c r="C206" s="7">
        <v>8654622</v>
      </c>
      <c r="D206" s="8">
        <v>7.4000000000000003E-3</v>
      </c>
      <c r="E206" s="9">
        <v>63257</v>
      </c>
      <c r="F206" s="6">
        <v>219</v>
      </c>
      <c r="G206" s="9">
        <v>39516</v>
      </c>
      <c r="H206" s="9">
        <f t="shared" si="3"/>
        <v>15257.142857142859</v>
      </c>
      <c r="I206" s="6">
        <v>1.5</v>
      </c>
      <c r="J206" s="6">
        <v>43</v>
      </c>
      <c r="K206" s="10">
        <v>0.74</v>
      </c>
    </row>
    <row r="207" spans="2:11" ht="17.25" thickBot="1" x14ac:dyDescent="0.3">
      <c r="B207" s="2" t="s">
        <v>236</v>
      </c>
      <c r="C207" s="12">
        <v>17500658</v>
      </c>
      <c r="D207" s="13">
        <v>2.52E-2</v>
      </c>
      <c r="E207" s="14">
        <v>430523</v>
      </c>
      <c r="F207" s="11">
        <v>95</v>
      </c>
      <c r="G207" s="14">
        <v>183630</v>
      </c>
      <c r="H207" s="9">
        <f t="shared" si="3"/>
        <v>70899.613899613905</v>
      </c>
      <c r="I207" s="11">
        <v>2.8</v>
      </c>
      <c r="J207" s="11">
        <v>26</v>
      </c>
      <c r="K207" s="15">
        <v>0.6</v>
      </c>
    </row>
    <row r="208" spans="2:11" ht="17.25" thickBot="1" x14ac:dyDescent="0.3">
      <c r="B208" s="2" t="s">
        <v>234</v>
      </c>
      <c r="C208" s="12">
        <v>23816775</v>
      </c>
      <c r="D208" s="13">
        <v>1.8E-3</v>
      </c>
      <c r="E208" s="14">
        <v>42899</v>
      </c>
      <c r="F208" s="11">
        <v>673</v>
      </c>
      <c r="G208" s="14">
        <v>35410</v>
      </c>
      <c r="H208" s="9">
        <f t="shared" si="3"/>
        <v>13671.814671814673</v>
      </c>
      <c r="I208" s="11">
        <v>1.2</v>
      </c>
      <c r="J208" s="11">
        <v>42</v>
      </c>
      <c r="K208" s="15">
        <v>0.79</v>
      </c>
    </row>
    <row r="209" spans="2:11" ht="17.25" thickBot="1" x14ac:dyDescent="0.3">
      <c r="B209" s="1" t="s">
        <v>147</v>
      </c>
      <c r="C209" s="7">
        <v>9537645</v>
      </c>
      <c r="D209" s="8">
        <v>2.3199999999999998E-2</v>
      </c>
      <c r="E209" s="9">
        <v>216627</v>
      </c>
      <c r="F209" s="6">
        <v>68</v>
      </c>
      <c r="G209" s="9">
        <v>139960</v>
      </c>
      <c r="H209" s="9">
        <f t="shared" si="3"/>
        <v>54038.610038610044</v>
      </c>
      <c r="I209" s="6">
        <v>3.6</v>
      </c>
      <c r="J209" s="6">
        <v>22</v>
      </c>
      <c r="K209" s="10">
        <v>0.27</v>
      </c>
    </row>
    <row r="210" spans="2:11" ht="17.25" thickBot="1" x14ac:dyDescent="0.3">
      <c r="B210" s="2" t="s">
        <v>84</v>
      </c>
      <c r="C210" s="12">
        <v>59734218</v>
      </c>
      <c r="D210" s="13">
        <v>2.98E-2</v>
      </c>
      <c r="E210" s="14">
        <v>1728755</v>
      </c>
      <c r="F210" s="11">
        <v>67</v>
      </c>
      <c r="G210" s="14">
        <v>885800</v>
      </c>
      <c r="H210" s="9">
        <f t="shared" si="3"/>
        <v>342007.72200772201</v>
      </c>
      <c r="I210" s="11">
        <v>4.9000000000000004</v>
      </c>
      <c r="J210" s="11">
        <v>18</v>
      </c>
      <c r="K210" s="15">
        <v>0.37</v>
      </c>
    </row>
    <row r="211" spans="2:11" ht="17.25" thickBot="1" x14ac:dyDescent="0.3">
      <c r="B211" s="26" t="s">
        <v>29</v>
      </c>
      <c r="C211" s="12">
        <v>70201446</v>
      </c>
      <c r="D211" s="13">
        <v>2.5000000000000001E-3</v>
      </c>
      <c r="E211" s="14">
        <v>174396</v>
      </c>
      <c r="F211" s="11">
        <v>137</v>
      </c>
      <c r="G211" s="14">
        <v>510890</v>
      </c>
      <c r="H211" s="9">
        <f t="shared" si="3"/>
        <v>197254.82625482627</v>
      </c>
      <c r="I211" s="11">
        <v>1.5</v>
      </c>
      <c r="J211" s="11">
        <v>40</v>
      </c>
      <c r="K211" s="15">
        <v>0.51</v>
      </c>
    </row>
    <row r="212" spans="2:11" ht="17.25" thickBot="1" x14ac:dyDescent="0.3">
      <c r="B212" s="2" t="s">
        <v>163</v>
      </c>
      <c r="C212" s="12">
        <v>1318445</v>
      </c>
      <c r="D212" s="13">
        <v>1.9599999999999999E-2</v>
      </c>
      <c r="E212" s="14">
        <v>25326</v>
      </c>
      <c r="F212" s="11">
        <v>89</v>
      </c>
      <c r="G212" s="14">
        <v>14870</v>
      </c>
      <c r="H212" s="9">
        <f t="shared" si="3"/>
        <v>5741.3127413127413</v>
      </c>
      <c r="I212" s="11">
        <v>4.0999999999999996</v>
      </c>
      <c r="J212" s="11">
        <v>21</v>
      </c>
      <c r="K212" s="15">
        <v>0.33</v>
      </c>
    </row>
    <row r="213" spans="2:11" ht="17.25" thickBot="1" x14ac:dyDescent="0.3">
      <c r="B213" s="2" t="s">
        <v>154</v>
      </c>
      <c r="C213" s="12">
        <v>8278724</v>
      </c>
      <c r="D213" s="13">
        <v>2.4299999999999999E-2</v>
      </c>
      <c r="E213" s="14">
        <v>196358</v>
      </c>
      <c r="F213" s="11">
        <v>152</v>
      </c>
      <c r="G213" s="14">
        <v>54390</v>
      </c>
      <c r="H213" s="9">
        <f t="shared" si="3"/>
        <v>21000</v>
      </c>
      <c r="I213" s="11">
        <v>4.4000000000000004</v>
      </c>
      <c r="J213" s="11">
        <v>19</v>
      </c>
      <c r="K213" s="15">
        <v>0.43</v>
      </c>
    </row>
    <row r="214" spans="2:11" ht="17.25" thickBot="1" x14ac:dyDescent="0.3">
      <c r="B214" s="2" t="s">
        <v>242</v>
      </c>
      <c r="C214" s="12">
        <v>1357</v>
      </c>
      <c r="D214" s="13">
        <v>1.2699999999999999E-2</v>
      </c>
      <c r="E214" s="11">
        <v>17</v>
      </c>
      <c r="F214" s="11">
        <v>136</v>
      </c>
      <c r="G214" s="11">
        <v>10</v>
      </c>
      <c r="H214" s="9">
        <f t="shared" si="3"/>
        <v>3.8610038610038613</v>
      </c>
      <c r="I214" s="11" t="s">
        <v>203</v>
      </c>
      <c r="J214" s="11" t="s">
        <v>203</v>
      </c>
      <c r="K214" s="15">
        <v>0</v>
      </c>
    </row>
    <row r="215" spans="2:11" ht="17.25" thickBot="1" x14ac:dyDescent="0.3">
      <c r="B215" s="1" t="s">
        <v>186</v>
      </c>
      <c r="C215" s="7">
        <v>105695</v>
      </c>
      <c r="D215" s="8">
        <v>1.15E-2</v>
      </c>
      <c r="E215" s="9">
        <v>1201</v>
      </c>
      <c r="F215" s="6">
        <v>147</v>
      </c>
      <c r="G215" s="6">
        <v>720</v>
      </c>
      <c r="H215" s="9">
        <f t="shared" si="3"/>
        <v>277.99227799227799</v>
      </c>
      <c r="I215" s="6">
        <v>3.6</v>
      </c>
      <c r="J215" s="6">
        <v>22</v>
      </c>
      <c r="K215" s="10">
        <v>0.24</v>
      </c>
    </row>
    <row r="216" spans="2:11" ht="17.25" thickBot="1" x14ac:dyDescent="0.3">
      <c r="B216" s="1" t="s">
        <v>110</v>
      </c>
      <c r="C216" s="7">
        <v>1399488</v>
      </c>
      <c r="D216" s="8">
        <v>3.2000000000000002E-3</v>
      </c>
      <c r="E216" s="9">
        <v>4515</v>
      </c>
      <c r="F216" s="6">
        <v>273</v>
      </c>
      <c r="G216" s="9">
        <v>5130</v>
      </c>
      <c r="H216" s="9">
        <f t="shared" si="3"/>
        <v>1980.6949806949808</v>
      </c>
      <c r="I216" s="6">
        <v>1.7</v>
      </c>
      <c r="J216" s="6">
        <v>36</v>
      </c>
      <c r="K216" s="10">
        <v>0.52</v>
      </c>
    </row>
    <row r="217" spans="2:11" ht="17.25" thickBot="1" x14ac:dyDescent="0.3">
      <c r="B217" s="2" t="s">
        <v>92</v>
      </c>
      <c r="C217" s="12">
        <v>11818619</v>
      </c>
      <c r="D217" s="13">
        <v>1.06E-2</v>
      </c>
      <c r="E217" s="14">
        <v>123900</v>
      </c>
      <c r="F217" s="11">
        <v>76</v>
      </c>
      <c r="G217" s="14">
        <v>155360</v>
      </c>
      <c r="H217" s="9">
        <f t="shared" si="3"/>
        <v>59984.555984555991</v>
      </c>
      <c r="I217" s="11">
        <v>2.2000000000000002</v>
      </c>
      <c r="J217" s="11">
        <v>33</v>
      </c>
      <c r="K217" s="15">
        <v>0.7</v>
      </c>
    </row>
    <row r="218" spans="2:11" ht="17.25" thickBot="1" x14ac:dyDescent="0.3">
      <c r="B218" s="26" t="s">
        <v>21</v>
      </c>
      <c r="C218" s="7">
        <v>86461651</v>
      </c>
      <c r="D218" s="8">
        <v>1.09E-2</v>
      </c>
      <c r="E218" s="9">
        <v>909452</v>
      </c>
      <c r="F218" s="6">
        <v>110</v>
      </c>
      <c r="G218" s="9">
        <v>769630</v>
      </c>
      <c r="H218" s="9">
        <f t="shared" si="3"/>
        <v>297154.44015444018</v>
      </c>
      <c r="I218" s="6">
        <v>2.1</v>
      </c>
      <c r="J218" s="6">
        <v>32</v>
      </c>
      <c r="K218" s="10">
        <v>0.76</v>
      </c>
    </row>
    <row r="219" spans="2:11" ht="17.25" thickBot="1" x14ac:dyDescent="0.3">
      <c r="B219" s="1" t="s">
        <v>95</v>
      </c>
      <c r="C219" s="7">
        <v>6031200</v>
      </c>
      <c r="D219" s="8">
        <v>1.4999999999999999E-2</v>
      </c>
      <c r="E219" s="9">
        <v>89111</v>
      </c>
      <c r="F219" s="6">
        <v>13</v>
      </c>
      <c r="G219" s="9">
        <v>469930</v>
      </c>
      <c r="H219" s="9">
        <f t="shared" si="3"/>
        <v>181440.15444015444</v>
      </c>
      <c r="I219" s="6">
        <v>2.8</v>
      </c>
      <c r="J219" s="6">
        <v>27</v>
      </c>
      <c r="K219" s="10">
        <v>0.53</v>
      </c>
    </row>
    <row r="220" spans="2:11" ht="17.25" thickBot="1" x14ac:dyDescent="0.3">
      <c r="B220" s="1" t="s">
        <v>218</v>
      </c>
      <c r="C220" s="7">
        <v>38717</v>
      </c>
      <c r="D220" s="8">
        <v>1.38E-2</v>
      </c>
      <c r="E220" s="6">
        <v>526</v>
      </c>
      <c r="F220" s="6">
        <v>41</v>
      </c>
      <c r="G220" s="6">
        <v>950</v>
      </c>
      <c r="H220" s="9">
        <f t="shared" si="3"/>
        <v>366.79536679536682</v>
      </c>
      <c r="I220" s="6" t="s">
        <v>203</v>
      </c>
      <c r="J220" s="6" t="s">
        <v>203</v>
      </c>
      <c r="K220" s="10">
        <v>0.89</v>
      </c>
    </row>
    <row r="221" spans="2:11" ht="17.25" thickBot="1" x14ac:dyDescent="0.3">
      <c r="B221" s="1" t="s">
        <v>192</v>
      </c>
      <c r="C221" s="7">
        <v>11792</v>
      </c>
      <c r="D221" s="8">
        <v>1.2500000000000001E-2</v>
      </c>
      <c r="E221" s="6">
        <v>146</v>
      </c>
      <c r="F221" s="6">
        <v>393</v>
      </c>
      <c r="G221" s="6">
        <v>30</v>
      </c>
      <c r="H221" s="9">
        <f t="shared" si="3"/>
        <v>11.583011583011583</v>
      </c>
      <c r="I221" s="6" t="s">
        <v>203</v>
      </c>
      <c r="J221" s="6" t="s">
        <v>203</v>
      </c>
      <c r="K221" s="10">
        <v>0.62</v>
      </c>
    </row>
    <row r="222" spans="2:11" ht="17.25" thickBot="1" x14ac:dyDescent="0.3">
      <c r="B222" s="2" t="s">
        <v>246</v>
      </c>
      <c r="C222" s="12">
        <v>104425</v>
      </c>
      <c r="D222" s="13">
        <v>-1.5E-3</v>
      </c>
      <c r="E222" s="11">
        <v>-153</v>
      </c>
      <c r="F222" s="11">
        <v>298</v>
      </c>
      <c r="G222" s="11">
        <v>350</v>
      </c>
      <c r="H222" s="9">
        <f t="shared" si="3"/>
        <v>135.13513513513513</v>
      </c>
      <c r="I222" s="11">
        <v>2</v>
      </c>
      <c r="J222" s="11">
        <v>43</v>
      </c>
      <c r="K222" s="15">
        <v>0.96</v>
      </c>
    </row>
    <row r="223" spans="2:11" ht="17.25" thickBot="1" x14ac:dyDescent="0.3">
      <c r="B223" s="2" t="s">
        <v>103</v>
      </c>
      <c r="C223" s="12">
        <v>45741007</v>
      </c>
      <c r="D223" s="13">
        <v>3.32E-2</v>
      </c>
      <c r="E223" s="14">
        <v>1471413</v>
      </c>
      <c r="F223" s="11">
        <v>229</v>
      </c>
      <c r="G223" s="14">
        <v>199810</v>
      </c>
      <c r="H223" s="9">
        <f t="shared" si="3"/>
        <v>77146.718146718151</v>
      </c>
      <c r="I223" s="11">
        <v>5</v>
      </c>
      <c r="J223" s="11">
        <v>17</v>
      </c>
      <c r="K223" s="15">
        <v>0.26</v>
      </c>
    </row>
    <row r="224" spans="2:11" ht="17.25" thickBot="1" x14ac:dyDescent="0.3">
      <c r="B224" s="2" t="s">
        <v>63</v>
      </c>
      <c r="C224" s="12">
        <v>43733762</v>
      </c>
      <c r="D224" s="13">
        <v>-5.8999999999999999E-3</v>
      </c>
      <c r="E224" s="14">
        <v>-259876</v>
      </c>
      <c r="F224" s="11">
        <v>75</v>
      </c>
      <c r="G224" s="14">
        <v>579320</v>
      </c>
      <c r="H224" s="9">
        <f t="shared" si="3"/>
        <v>223675.67567567568</v>
      </c>
      <c r="I224" s="11">
        <v>1.4</v>
      </c>
      <c r="J224" s="11">
        <v>41</v>
      </c>
      <c r="K224" s="15">
        <v>0.69</v>
      </c>
    </row>
    <row r="225" spans="2:11" ht="17.25" thickBot="1" x14ac:dyDescent="0.3">
      <c r="B225" s="2" t="s">
        <v>33</v>
      </c>
      <c r="C225" s="12">
        <v>9890402</v>
      </c>
      <c r="D225" s="13">
        <v>1.23E-2</v>
      </c>
      <c r="E225" s="14">
        <v>119873</v>
      </c>
      <c r="F225" s="11">
        <v>118</v>
      </c>
      <c r="G225" s="14">
        <v>83600</v>
      </c>
      <c r="H225" s="9">
        <f t="shared" si="3"/>
        <v>32277.992277992278</v>
      </c>
      <c r="I225" s="11">
        <v>1.4</v>
      </c>
      <c r="J225" s="11">
        <v>33</v>
      </c>
      <c r="K225" s="15">
        <v>0.86</v>
      </c>
    </row>
    <row r="226" spans="2:11" ht="17.25" thickBot="1" x14ac:dyDescent="0.3">
      <c r="B226" s="1" t="s">
        <v>10</v>
      </c>
      <c r="C226" s="7">
        <v>67886011</v>
      </c>
      <c r="D226" s="8">
        <v>5.3E-3</v>
      </c>
      <c r="E226" s="9">
        <v>355839</v>
      </c>
      <c r="F226" s="6">
        <v>281</v>
      </c>
      <c r="G226" s="9">
        <v>241930</v>
      </c>
      <c r="H226" s="9">
        <f t="shared" si="3"/>
        <v>93409.26640926642</v>
      </c>
      <c r="I226" s="6">
        <v>1.8</v>
      </c>
      <c r="J226" s="6">
        <v>40</v>
      </c>
      <c r="K226" s="10">
        <v>0.83</v>
      </c>
    </row>
    <row r="227" spans="2:11" ht="17.25" thickBot="1" x14ac:dyDescent="0.3">
      <c r="B227" s="26" t="s">
        <v>5</v>
      </c>
      <c r="C227" s="12">
        <v>335488227</v>
      </c>
      <c r="D227" s="13">
        <v>5.8999999999999999E-3</v>
      </c>
      <c r="E227" s="14">
        <v>1937734</v>
      </c>
      <c r="F227" s="11">
        <v>36</v>
      </c>
      <c r="G227" s="14">
        <v>9147420</v>
      </c>
      <c r="H227" s="9">
        <f t="shared" si="3"/>
        <v>3531822.3938223938</v>
      </c>
      <c r="I227" s="11">
        <v>1.8</v>
      </c>
      <c r="J227" s="11">
        <v>38</v>
      </c>
      <c r="K227" s="15">
        <v>0.83</v>
      </c>
    </row>
    <row r="228" spans="2:11" ht="17.25" thickBot="1" x14ac:dyDescent="0.3">
      <c r="B228" s="1" t="s">
        <v>80</v>
      </c>
      <c r="C228" s="7">
        <v>3473730</v>
      </c>
      <c r="D228" s="8">
        <v>3.5000000000000001E-3</v>
      </c>
      <c r="E228" s="9">
        <v>11996</v>
      </c>
      <c r="F228" s="6">
        <v>20</v>
      </c>
      <c r="G228" s="9">
        <v>175020</v>
      </c>
      <c r="H228" s="9">
        <f t="shared" si="3"/>
        <v>67575.289575289586</v>
      </c>
      <c r="I228" s="6">
        <v>2</v>
      </c>
      <c r="J228" s="6">
        <v>36</v>
      </c>
      <c r="K228" s="10">
        <v>0.96</v>
      </c>
    </row>
    <row r="229" spans="2:11" ht="17.25" thickBot="1" x14ac:dyDescent="0.3">
      <c r="B229" s="1" t="s">
        <v>86</v>
      </c>
      <c r="C229" s="7">
        <v>33469203</v>
      </c>
      <c r="D229" s="8">
        <v>1.4800000000000001E-2</v>
      </c>
      <c r="E229" s="9">
        <v>487487</v>
      </c>
      <c r="F229" s="6">
        <v>79</v>
      </c>
      <c r="G229" s="9">
        <v>425400</v>
      </c>
      <c r="H229" s="9">
        <f t="shared" si="3"/>
        <v>164247.10424710426</v>
      </c>
      <c r="I229" s="6">
        <v>2.4</v>
      </c>
      <c r="J229" s="6">
        <v>28</v>
      </c>
      <c r="K229" s="10">
        <v>0.5</v>
      </c>
    </row>
    <row r="230" spans="2:11" ht="17.25" thickBot="1" x14ac:dyDescent="0.3">
      <c r="B230" s="2" t="s">
        <v>181</v>
      </c>
      <c r="C230" s="12">
        <v>307145</v>
      </c>
      <c r="D230" s="13">
        <v>2.4199999999999999E-2</v>
      </c>
      <c r="E230" s="14">
        <v>7263</v>
      </c>
      <c r="F230" s="11">
        <v>25</v>
      </c>
      <c r="G230" s="14">
        <v>12190</v>
      </c>
      <c r="H230" s="9">
        <f t="shared" si="3"/>
        <v>4706.5637065637065</v>
      </c>
      <c r="I230" s="11">
        <v>3.8</v>
      </c>
      <c r="J230" s="11">
        <v>21</v>
      </c>
      <c r="K230" s="15">
        <v>0.24</v>
      </c>
    </row>
    <row r="231" spans="2:11" ht="17.25" thickBot="1" x14ac:dyDescent="0.3">
      <c r="B231" s="2" t="s">
        <v>229</v>
      </c>
      <c r="C231" s="12">
        <v>28435940</v>
      </c>
      <c r="D231" s="13">
        <v>-2.8E-3</v>
      </c>
      <c r="E231" s="14">
        <v>-79889</v>
      </c>
      <c r="F231" s="11">
        <v>32</v>
      </c>
      <c r="G231" s="14">
        <v>882050</v>
      </c>
      <c r="H231" s="9">
        <f t="shared" si="3"/>
        <v>340559.84555984556</v>
      </c>
      <c r="I231" s="11">
        <v>2.2999999999999998</v>
      </c>
      <c r="J231" s="11">
        <v>30</v>
      </c>
      <c r="K231" s="11" t="s">
        <v>203</v>
      </c>
    </row>
    <row r="232" spans="2:11" ht="17.25" thickBot="1" x14ac:dyDescent="0.3">
      <c r="B232" s="26" t="s">
        <v>49</v>
      </c>
      <c r="C232" s="7">
        <v>99378136</v>
      </c>
      <c r="D232" s="8">
        <v>9.1000000000000004E-3</v>
      </c>
      <c r="E232" s="9">
        <v>876473</v>
      </c>
      <c r="F232" s="6">
        <v>314</v>
      </c>
      <c r="G232" s="9">
        <v>310070</v>
      </c>
      <c r="H232" s="9">
        <f t="shared" si="3"/>
        <v>119718.14671814673</v>
      </c>
      <c r="I232" s="6">
        <v>2.1</v>
      </c>
      <c r="J232" s="6">
        <v>32</v>
      </c>
      <c r="K232" s="10">
        <v>0.38</v>
      </c>
    </row>
    <row r="233" spans="2:11" ht="17.25" thickBot="1" x14ac:dyDescent="0.3">
      <c r="B233" s="1" t="s">
        <v>243</v>
      </c>
      <c r="C233" s="7">
        <v>11239</v>
      </c>
      <c r="D233" s="8">
        <v>-1.6899999999999998E-2</v>
      </c>
      <c r="E233" s="6">
        <v>-193</v>
      </c>
      <c r="F233" s="6">
        <v>80</v>
      </c>
      <c r="G233" s="6">
        <v>140</v>
      </c>
      <c r="H233" s="9">
        <f t="shared" si="3"/>
        <v>54.054054054054056</v>
      </c>
      <c r="I233" s="6" t="s">
        <v>203</v>
      </c>
      <c r="J233" s="6" t="s">
        <v>203</v>
      </c>
      <c r="K233" s="10">
        <v>0</v>
      </c>
    </row>
    <row r="234" spans="2:11" ht="17.25" thickBot="1" x14ac:dyDescent="0.3">
      <c r="B234" s="1" t="s">
        <v>210</v>
      </c>
      <c r="C234" s="7">
        <v>597339</v>
      </c>
      <c r="D234" s="8">
        <v>2.5499999999999998E-2</v>
      </c>
      <c r="E234" s="9">
        <v>14876</v>
      </c>
      <c r="F234" s="6">
        <v>2</v>
      </c>
      <c r="G234" s="9">
        <v>266000</v>
      </c>
      <c r="H234" s="9">
        <f t="shared" si="3"/>
        <v>102702.70270270271</v>
      </c>
      <c r="I234" s="6">
        <v>2.4</v>
      </c>
      <c r="J234" s="6">
        <v>28</v>
      </c>
      <c r="K234" s="10">
        <v>0.87</v>
      </c>
    </row>
    <row r="235" spans="2:11" ht="17.25" thickBot="1" x14ac:dyDescent="0.3">
      <c r="B235" s="1" t="s">
        <v>100</v>
      </c>
      <c r="C235" s="7">
        <v>29825964</v>
      </c>
      <c r="D235" s="8">
        <v>2.2800000000000001E-2</v>
      </c>
      <c r="E235" s="9">
        <v>664042</v>
      </c>
      <c r="F235" s="6">
        <v>56</v>
      </c>
      <c r="G235" s="9">
        <v>527970</v>
      </c>
      <c r="H235" s="9">
        <f t="shared" si="3"/>
        <v>203849.42084942086</v>
      </c>
      <c r="I235" s="6">
        <v>3.8</v>
      </c>
      <c r="J235" s="6">
        <v>20</v>
      </c>
      <c r="K235" s="10">
        <v>0.38</v>
      </c>
    </row>
    <row r="236" spans="2:11" ht="17.25" thickBot="1" x14ac:dyDescent="0.3">
      <c r="B236" s="2" t="s">
        <v>104</v>
      </c>
      <c r="C236" s="12">
        <v>18383955</v>
      </c>
      <c r="D236" s="13">
        <v>2.93E-2</v>
      </c>
      <c r="E236" s="14">
        <v>522925</v>
      </c>
      <c r="F236" s="11">
        <v>25</v>
      </c>
      <c r="G236" s="14">
        <v>743390</v>
      </c>
      <c r="H236" s="9">
        <f t="shared" si="3"/>
        <v>287023.16602316604</v>
      </c>
      <c r="I236" s="11">
        <v>4.7</v>
      </c>
      <c r="J236" s="11">
        <v>18</v>
      </c>
      <c r="K236" s="15">
        <v>0.45</v>
      </c>
    </row>
    <row r="237" spans="2:11" ht="17.25" thickBot="1" x14ac:dyDescent="0.3">
      <c r="B237" s="17" t="s">
        <v>112</v>
      </c>
      <c r="C237" s="23">
        <v>14862924</v>
      </c>
      <c r="D237" s="18">
        <v>1.4800000000000001E-2</v>
      </c>
      <c r="E237" s="19">
        <v>217456</v>
      </c>
      <c r="F237" s="20">
        <v>38</v>
      </c>
      <c r="G237" s="19">
        <v>386850</v>
      </c>
      <c r="H237" s="9">
        <f t="shared" si="3"/>
        <v>149362.93436293438</v>
      </c>
      <c r="I237" s="20">
        <v>3.6</v>
      </c>
      <c r="J237" s="20">
        <v>19</v>
      </c>
      <c r="K237" s="24">
        <v>0.38</v>
      </c>
    </row>
    <row r="240" spans="2:11" x14ac:dyDescent="0.25">
      <c r="H240" s="5">
        <f>SUM(H3:H237)</f>
        <v>50229375.675675653</v>
      </c>
    </row>
  </sheetData>
  <sortState xmlns:xlrd2="http://schemas.microsoft.com/office/spreadsheetml/2017/richdata2" ref="B3:K237">
    <sortCondition ref="B3:B237"/>
  </sortState>
  <hyperlinks>
    <hyperlink ref="B95" r:id="rId1" display="https://www.worldometers.info/world-population/honduras-population/" xr:uid="{65DA54F8-C015-4BF4-9C71-632F33619A71}"/>
    <hyperlink ref="B225" r:id="rId2" display="https://www.worldometers.info/world-population/united-arab-emirates-population/" xr:uid="{30FC76F5-2275-492C-8CD8-1B0F86B21EEE}"/>
    <hyperlink ref="B59" r:id="rId3" display="https://www.worldometers.info/world-population/djibouti-population/" xr:uid="{FF792BB0-D2E6-4CD5-817A-FCDA568BF6DF}"/>
    <hyperlink ref="B176" r:id="rId4" display="https://www.worldometers.info/world-population/saint-barthelemy-population/" xr:uid="{00F7F8D0-766B-46F4-A035-140E3146F3A0}"/>
    <hyperlink ref="B188" r:id="rId5" display="https://www.worldometers.info/world-population/seychelles-population/" xr:uid="{0975B11C-C997-445B-AA51-C7821D51E784}"/>
    <hyperlink ref="B10" r:id="rId6" display="https://www.worldometers.info/world-population/antigua-and-barbuda-population/" xr:uid="{5D7A67A5-9B4A-4F76-903C-03BE7B9DC746}"/>
    <hyperlink ref="B232" r:id="rId7" display="https://www.worldometers.info/world-population/vietnam-population/" xr:uid="{B2DDCCA6-C394-4DF4-8BE1-C1907801358B}"/>
    <hyperlink ref="B97" r:id="rId8" display="https://www.worldometers.info/world-population/hungary-population/" xr:uid="{6DA29AC3-7FA2-47E9-92DE-98760F2288F7}"/>
    <hyperlink ref="B209" r:id="rId9" display="https://www.worldometers.info/world-population/tajikistan-population/" xr:uid="{E67BD53A-338C-41E5-876B-8159E0D0BA0F}"/>
    <hyperlink ref="B21" r:id="rId10" display="https://www.worldometers.info/world-population/belarus-population/" xr:uid="{501D4964-C1DA-439B-8258-40C5E92A7A20}"/>
    <hyperlink ref="B15" r:id="rId11" display="https://www.worldometers.info/world-population/austria-population/" xr:uid="{AE16ECF8-1F8B-4922-837E-8041865EB2E3}"/>
    <hyperlink ref="B73" r:id="rId12" display="https://www.worldometers.info/world-population/fiji-population/" xr:uid="{BC0BDD66-08B0-405A-8CED-B13559B843A0}"/>
    <hyperlink ref="B62" r:id="rId13" display="https://www.worldometers.info/world-population/democratic-republic-of-the-congo-population/" xr:uid="{F7E1456A-7E76-4CB2-B466-075AE411787F}"/>
    <hyperlink ref="B172" r:id="rId14" display="https://www.worldometers.info/world-population/reunion-population/" xr:uid="{7B5D263E-3041-43D2-977A-324B62C3DE0B}"/>
    <hyperlink ref="B164" r:id="rId15" display="https://www.worldometers.info/world-population/papua-new-guinea-population/" xr:uid="{01EF0BB3-5281-4404-9A08-53BFF4E67E69}"/>
    <hyperlink ref="B187" r:id="rId16" display="https://www.worldometers.info/world-population/serbia-population/" xr:uid="{279DA477-A4E8-4430-99FF-4D1246A6ABDE}"/>
    <hyperlink ref="B48" r:id="rId17" display="https://www.worldometers.info/world-population/comoros-population/" xr:uid="{6E59BE91-A0ED-4A7C-AF54-19C6FFF2AC57}"/>
    <hyperlink ref="B105" r:id="rId18" display="https://www.worldometers.info/world-population/israel-population/" xr:uid="{94A24A2D-3F80-42EA-B98D-2E9389C288CD}"/>
    <hyperlink ref="B206" r:id="rId19" display="https://www.worldometers.info/world-population/switzerland-population/" xr:uid="{7C9948BF-226B-4F25-AFEE-0AAB33DDD2DC}"/>
    <hyperlink ref="B104" r:id="rId20" display="https://www.worldometers.info/world-population/isle-of-man-population/" xr:uid="{AAF3FBBD-0885-482B-BE70-38EBC5C14693}"/>
    <hyperlink ref="B218" r:id="rId21" display="https://www.worldometers.info/world-population/turkey-population/" xr:uid="{88E02835-932A-4828-95ED-755350D8089B}"/>
    <hyperlink ref="B101" r:id="rId22" display="https://www.worldometers.info/world-population/iran-population/" xr:uid="{E3739CEE-8C64-492D-84C2-2E9E713C3AFD}"/>
    <hyperlink ref="B81" r:id="rId23" display="https://www.worldometers.info/world-population/germany-population/" xr:uid="{E13A4FC0-108C-4704-8AA3-ECFC23B86A75}"/>
    <hyperlink ref="B213" r:id="rId24" display="https://www.worldometers.info/world-population/togo-population/" xr:uid="{9F0C9706-D9FF-469E-85B1-68859E7C961D}"/>
    <hyperlink ref="B94" r:id="rId25" display="https://www.worldometers.info/world-population/holy-see-population/" xr:uid="{753A63EB-8449-44B5-A0F8-CFB172930C2A}"/>
    <hyperlink ref="B189" r:id="rId26" display="https://www.worldometers.info/world-population/sierra-leone-population/" xr:uid="{1AA9FC9A-4932-428E-9BF3-A2428DABDFED}"/>
    <hyperlink ref="B92" r:id="rId27" display="https://www.worldometers.info/world-population/guyana-population/" xr:uid="{70490046-DD25-4C18-B989-3B8ECA744DD3}"/>
    <hyperlink ref="B7" r:id="rId28" display="https://www.worldometers.info/world-population/andorra-population/" xr:uid="{16474575-B8C2-4254-8CDE-6613FA9D09E8}"/>
    <hyperlink ref="B26" r:id="rId29" display="https://www.worldometers.info/world-population/bhutan-population/" xr:uid="{F2C41508-282D-4285-A756-A7CE52C3C392}"/>
    <hyperlink ref="B96" r:id="rId30" display="https://www.worldometers.info/world-population/china-hong-kong-sar-population/" xr:uid="{E217091D-5E9A-4996-90DA-DE526021E14C}"/>
    <hyperlink ref="B115" r:id="rId31" display="https://www.worldometers.info/world-population/laos-population/" xr:uid="{DDC3AF57-E82F-49CE-B4D9-30E632788205}"/>
    <hyperlink ref="B60" r:id="rId32" display="https://www.worldometers.info/world-population/dominica-population/" xr:uid="{5F230F90-FE91-4C5D-BD65-70A9D80E458C}"/>
    <hyperlink ref="B165" r:id="rId33" display="https://www.worldometers.info/world-population/paraguay-population/" xr:uid="{54865038-961C-482F-92BD-D16E0B63DD85}"/>
    <hyperlink ref="B211" r:id="rId34" display="https://www.worldometers.info/world-population/thailand-population/" xr:uid="{A77E741D-A90F-429D-920C-2497090ED47F}"/>
    <hyperlink ref="B33" r:id="rId35" display="https://www.worldometers.info/world-population/bulgaria-population/" xr:uid="{2BACFF47-2409-45F6-88B8-FB3FE69689A2}"/>
    <hyperlink ref="B120" r:id="rId36" display="https://www.worldometers.info/world-population/libya-population/" xr:uid="{77D9D0B3-748D-486D-B9F4-1A1BFF1B1068}"/>
    <hyperlink ref="B194" r:id="rId37" display="https://www.worldometers.info/world-population/solomon-islands-population/" xr:uid="{F132EC48-D8FC-403C-8C91-4E1F5DD62EF8}"/>
    <hyperlink ref="B117" r:id="rId38" display="https://www.worldometers.info/world-population/lebanon-population/" xr:uid="{49F72AB7-FDEE-4A06-BC3B-2596A65DE9EC}"/>
    <hyperlink ref="B226" r:id="rId39" display="https://www.worldometers.info/world-population/uk-population/" xr:uid="{9B9C43AA-1E8B-4C00-BA00-23BB55603A0C}"/>
    <hyperlink ref="B152" r:id="rId40" display="https://www.worldometers.info/world-population/nicaragua-population/" xr:uid="{1D514B2D-D7AC-47ED-ABF5-5881FA3C4B55}"/>
    <hyperlink ref="B41" r:id="rId41" display="https://www.worldometers.info/world-population/cayman-islands-population/" xr:uid="{2C79FD0F-5DF8-4E7C-9780-25FB2FF54AEA}"/>
    <hyperlink ref="B75" r:id="rId42" display="https://www.worldometers.info/world-population/france-population/" xr:uid="{579AD127-F963-4A9C-95D9-D8F68CCDBD49}"/>
    <hyperlink ref="B114" r:id="rId43" display="https://www.worldometers.info/world-population/kyrgyzstan-population/" xr:uid="{7C4E7795-2192-42D3-8C50-1735AF360324}"/>
    <hyperlink ref="B124" r:id="rId44" display="https://www.worldometers.info/world-population/china-macao-sar-population/" xr:uid="{5FFF3C14-A963-4C66-B0E7-9EF6AF41BBD7}"/>
    <hyperlink ref="B65" r:id="rId45" display="https://www.worldometers.info/world-population/el-salvador-population/" xr:uid="{1B44615D-A59C-4817-A97D-860B4F94823D}"/>
    <hyperlink ref="B141" r:id="rId46" display="https://www.worldometers.info/world-population/montenegro-population/" xr:uid="{EB8D1696-778F-4ABE-BD1C-E8304DBF4859}"/>
    <hyperlink ref="B123" r:id="rId47" display="https://www.worldometers.info/world-population/luxembourg-population/" xr:uid="{059C2D58-D203-453A-884D-2C14BAC3E82A}"/>
    <hyperlink ref="B25" r:id="rId48" display="https://www.worldometers.info/world-population/bermuda-population/" xr:uid="{BC50ED4B-49FF-4E93-8583-A1B12D98C4C1}"/>
    <hyperlink ref="B177" r:id="rId49" display="https://www.worldometers.info/world-population/saint-helena-population/" xr:uid="{C0F95C90-02C5-457E-AA9F-81371F29D9DD}"/>
    <hyperlink ref="B106" r:id="rId50" display="https://www.worldometers.info/world-population/italy-population/" xr:uid="{AB4E43E3-F3F3-425F-ABDC-274CD3F40F59}"/>
    <hyperlink ref="B219" r:id="rId51" display="https://www.worldometers.info/world-population/turkmenistan-population/" xr:uid="{FA153E72-E47A-4FBB-92C6-F5B6A35F948A}"/>
    <hyperlink ref="B210" r:id="rId52" display="https://www.worldometers.info/world-population/tanzania-population/" xr:uid="{2DD65DE7-EBB9-4FA7-9E1D-AE227BE291C1}"/>
    <hyperlink ref="B234" r:id="rId53" display="https://www.worldometers.info/world-population/western-sahara-population/" xr:uid="{022497F2-138F-44E3-BED1-DF6B279D270F}"/>
    <hyperlink ref="B196" r:id="rId54" display="https://www.worldometers.info/world-population/south-africa-population/" xr:uid="{68102B47-5149-4475-B9EC-DE1AD9B3C7F0}"/>
    <hyperlink ref="B131" r:id="rId55" display="https://www.worldometers.info/world-population/marshall-islands-population/" xr:uid="{084A73AA-3916-44F2-B9D8-8B3C9A03D987}"/>
    <hyperlink ref="B204" r:id="rId56" display="https://www.worldometers.info/world-population/suriname-population/" xr:uid="{37CBF67A-2F5A-4044-A231-B8EC15CA88DD}"/>
    <hyperlink ref="B190" r:id="rId57" display="https://www.worldometers.info/world-population/singapore-population/" xr:uid="{60DCE912-2113-440E-B146-FF9E4EFAF8AA}"/>
    <hyperlink ref="B181" r:id="rId58" display="https://www.worldometers.info/world-population/saint-pierre-and-miquelon-population/" xr:uid="{C68F96B6-C56F-4CDA-A1D4-914F32B2DA48}"/>
    <hyperlink ref="B58" r:id="rId59" display="https://www.worldometers.info/world-population/denmark-population/" xr:uid="{44AA02A7-A42A-4372-8B77-4EE6EE75B0AB}"/>
    <hyperlink ref="B158" r:id="rId60" display="https://www.worldometers.info/world-population/northern-mariana-islands-population/" xr:uid="{A3E79CD0-A412-4D1D-94FB-8B6D46B1AA76}"/>
    <hyperlink ref="B85" r:id="rId61" display="https://www.worldometers.info/world-population/greenland-population/" xr:uid="{05CB3EA9-110A-4E67-8C97-7BFD7DF68CD4}"/>
    <hyperlink ref="B36" r:id="rId62" display="https://www.worldometers.info/world-population/cabo-verde-population/" xr:uid="{724E1AE2-41F2-4BCC-8D85-6A0E9F305C92}"/>
    <hyperlink ref="B74" r:id="rId63" display="https://www.worldometers.info/world-population/finland-population/" xr:uid="{846AB106-7CDA-4E3B-9333-C16658DCAF70}"/>
    <hyperlink ref="B6" r:id="rId64" display="https://www.worldometers.info/world-population/american-samoa-population/" xr:uid="{B6D957F3-ADEC-452C-8D12-7C521F158E50}"/>
    <hyperlink ref="B49" r:id="rId65" display="https://www.worldometers.info/world-population/congo-population/" xr:uid="{DADD3BBB-A4F8-43A2-A164-4BD7CC52A46E}"/>
    <hyperlink ref="B137" r:id="rId66" display="https://www.worldometers.info/world-population/micronesia-population/" xr:uid="{F6EFA96D-6A76-4140-80BB-A7B5E02FD36C}"/>
    <hyperlink ref="B192" r:id="rId67" display="https://www.worldometers.info/world-population/slovakia-population/" xr:uid="{F137714A-38DB-4254-BDF9-30709B07AC1B}"/>
    <hyperlink ref="B145" r:id="rId68" display="https://www.worldometers.info/world-population/myanmar-population/" xr:uid="{BDA46F5B-C8DE-4022-A0C6-C723F28F1AC9}"/>
    <hyperlink ref="B159" r:id="rId69" display="https://www.worldometers.info/world-population/norway-population/" xr:uid="{573ABC3B-C4D6-4FC7-B98B-2CE5B92E5BEB}"/>
    <hyperlink ref="B128" r:id="rId70" display="https://www.worldometers.info/world-population/maldives-population/" xr:uid="{1352A016-7771-4B74-B2BF-2E556AA2FEF3}"/>
    <hyperlink ref="B111" r:id="rId71" display="https://www.worldometers.info/world-population/kenya-population/" xr:uid="{ED224DBC-39F4-4837-AFA2-11C37AC99B98}"/>
    <hyperlink ref="B178" r:id="rId72" display="https://www.worldometers.info/world-population/saint-kitts-and-nevis-population/" xr:uid="{D78E9E20-C735-47D7-B48B-096D94AA2537}"/>
    <hyperlink ref="B197" r:id="rId73" display="https://www.worldometers.info/world-population/south-korea-population/" xr:uid="{8E873252-D8CE-426C-9586-26C28454C180}"/>
    <hyperlink ref="B160" r:id="rId74" display="https://www.worldometers.info/world-population/oman-population/" xr:uid="{E7FFF5E2-0135-4D3E-A24E-03244937FDF1}"/>
    <hyperlink ref="B202" r:id="rId75" display="https://www.worldometers.info/world-population/state-of-palestine-population/" xr:uid="{FF856EA7-97A9-4FE4-971F-765215C5F24B}"/>
    <hyperlink ref="B51" r:id="rId76" display="https://www.worldometers.info/world-population/costa-rica-population/" xr:uid="{F980B962-3DFB-48BE-A212-BAE8C153F02A}"/>
    <hyperlink ref="B47" r:id="rId77" display="https://www.worldometers.info/world-population/colombia-population/" xr:uid="{374E187A-F267-4230-9EEC-9066CD7C769E}"/>
    <hyperlink ref="B119" r:id="rId78" display="https://www.worldometers.info/world-population/liberia-population/" xr:uid="{5529C12D-4324-4F91-B3AC-E5BA8D00B860}"/>
    <hyperlink ref="B142" r:id="rId79" display="https://www.worldometers.info/world-population/montserrat-population/" xr:uid="{9FAF9B44-290B-4136-98F1-4E11351FAB30}"/>
    <hyperlink ref="B103" r:id="rId80" display="https://www.worldometers.info/world-population/ireland-population/" xr:uid="{EA9DF786-6352-4D27-8DF9-C1C89D32B8F7}"/>
    <hyperlink ref="B71" r:id="rId81" display="https://www.worldometers.info/world-population/faeroe-islands-population/" xr:uid="{1157FA4A-9484-414B-B7C5-F006F5DD23B0}"/>
    <hyperlink ref="B42" r:id="rId82" display="https://www.worldometers.info/world-population/central-african-republic-population/" xr:uid="{50849D54-D5E0-420E-BB5C-96066E93A067}"/>
    <hyperlink ref="B151" r:id="rId83" display="https://www.worldometers.info/world-population/new-zealand-population/" xr:uid="{4BE18B54-9837-4721-9335-F6FB5500C5D3}"/>
    <hyperlink ref="B199" r:id="rId84" display="https://www.worldometers.info/world-population/spain-population/" xr:uid="{D33EDB4B-9983-4C2D-9E2E-02A13A029DC1}"/>
    <hyperlink ref="B133" r:id="rId85" display="https://www.worldometers.info/world-population/mauritania-population/" xr:uid="{3B889874-51C5-4466-8DAF-CF8126251919}"/>
    <hyperlink ref="B223" r:id="rId86" display="https://www.worldometers.info/world-population/uganda-population/" xr:uid="{91BC9114-2154-4B0A-808A-2E8F4B34C2D0}"/>
    <hyperlink ref="B11" r:id="rId87" display="https://www.worldometers.info/world-population/argentina-population/" xr:uid="{42E33789-1FEE-4061-8E5F-17805B1ACF65}"/>
    <hyperlink ref="B130" r:id="rId88" display="https://www.worldometers.info/world-population/malta-population/" xr:uid="{14B592C5-8D50-43C5-869D-9F4FBC70FD1E}"/>
    <hyperlink ref="B5" r:id="rId89" display="https://www.worldometers.info/world-population/algeria-population/" xr:uid="{9315EE33-0236-4472-978C-2B9B33B2DE23}"/>
    <hyperlink ref="B203" r:id="rId90" display="https://www.worldometers.info/world-population/sudan-population/" xr:uid="{29E1BB01-42BB-41E3-A1B5-CE1468957008}"/>
    <hyperlink ref="B32" r:id="rId91" display="https://www.worldometers.info/world-population/brunei-darussalam-population/" xr:uid="{2F04B235-47DF-4464-80AB-36B6E19F7324}"/>
    <hyperlink ref="B224" r:id="rId92" display="https://www.worldometers.info/world-population/ukraine-population/" xr:uid="{E26E0520-8F4F-4C6B-B7E2-321E10E81792}"/>
    <hyperlink ref="B163" r:id="rId93" display="https://www.worldometers.info/world-population/panama-population/" xr:uid="{8AEA6468-B47D-42FC-A978-AF8F2FDDC2D3}"/>
    <hyperlink ref="B191" r:id="rId94" display="https://www.worldometers.info/world-population/sint-maarten-population/" xr:uid="{6EFEE5FE-2927-4FDA-8D7F-382E101458B3}"/>
    <hyperlink ref="B113" r:id="rId95" display="https://www.worldometers.info/world-population/kuwait-population/" xr:uid="{D483325C-E6D0-4D88-B8AD-97768F31D578}"/>
    <hyperlink ref="B53" r:id="rId96" display="https://www.worldometers.info/world-population/croatia-population/" xr:uid="{CF2FAD85-EFE1-4B02-96B4-7721BE30E1A8}"/>
    <hyperlink ref="B138" r:id="rId97" display="https://www.worldometers.info/world-population/moldova-population/" xr:uid="{396BA803-B542-4B11-90AD-996AD3723D07}"/>
    <hyperlink ref="B102" r:id="rId98" display="https://www.worldometers.info/world-population/iraq-population/" xr:uid="{A6A01C10-6E35-494C-9B69-1207B7A70516}"/>
    <hyperlink ref="B87" r:id="rId99" display="https://www.worldometers.info/world-population/guadeloupe-population/" xr:uid="{32D6B2B4-11A5-4584-8892-0B0A26848667}"/>
    <hyperlink ref="B80" r:id="rId100" display="https://www.worldometers.info/world-population/georgia-population/" xr:uid="{CEDE132F-83AB-487D-8E24-2A82E87FD579}"/>
    <hyperlink ref="B23" r:id="rId101" display="https://www.worldometers.info/world-population/belize-population/" xr:uid="{5D74DD19-CD19-4EF5-94A2-BFB5E0E5CB67}"/>
    <hyperlink ref="B17" r:id="rId102" display="https://www.worldometers.info/world-population/bahamas-population/" xr:uid="{5B15FC1B-E40A-4B66-8978-93DEE63568B7}"/>
    <hyperlink ref="B139" r:id="rId103" display="https://www.worldometers.info/world-population/monaco-population/" xr:uid="{80CB7AB8-7F0D-475B-B795-DCA9AA355862}"/>
    <hyperlink ref="B3" r:id="rId104" display="https://www.worldometers.info/world-population/afghanistan-population/" xr:uid="{480F471F-F706-4F7D-888A-F1FC35D213D7}"/>
    <hyperlink ref="B220" r:id="rId105" display="https://www.worldometers.info/world-population/turks-and-caicos-islands-population/" xr:uid="{3CAF24ED-4597-4CDC-803F-3ABC96C184A8}"/>
    <hyperlink ref="B180" r:id="rId106" display="https://www.worldometers.info/world-population/saint-martin-population/" xr:uid="{1D91E1F2-8D59-4A5E-8D14-70ACECFFC604}"/>
    <hyperlink ref="B121" r:id="rId107" display="https://www.worldometers.info/world-population/liechtenstein-population/" xr:uid="{0CA4DB73-328C-41A1-A547-272B38779D70}"/>
    <hyperlink ref="B168" r:id="rId108" display="https://www.worldometers.info/world-population/poland-population/" xr:uid="{65DDB8FB-BC62-4B04-9F68-09D6C8E0CA4F}"/>
    <hyperlink ref="B39" r:id="rId109" display="https://www.worldometers.info/world-population/canada-population/" xr:uid="{B8A87FEF-5DD2-4844-A4F1-7BD9B104392B}"/>
    <hyperlink ref="B132" r:id="rId110" display="https://www.worldometers.info/world-population/martinique-population/" xr:uid="{0472ED7D-AAA2-41E0-9861-3314C4E03558}"/>
    <hyperlink ref="B143" r:id="rId111" display="https://www.worldometers.info/world-population/morocco-population/" xr:uid="{95ECA375-9059-444B-90F3-2D08E6B60F54}"/>
    <hyperlink ref="B67" r:id="rId112" display="https://www.worldometers.info/world-population/eritrea-population/" xr:uid="{1348CCC2-93DC-4045-8B43-29E72215663D}"/>
    <hyperlink ref="B185" r:id="rId113" display="https://www.worldometers.info/world-population/saudi-arabia-population/" xr:uid="{F7F0EC93-9EB9-4697-9E93-9606F371C25C}"/>
    <hyperlink ref="B72" r:id="rId114" display="https://www.worldometers.info/world-population/falkland-islands-malvinas-population/" xr:uid="{DFDD2A92-9F32-4AD2-9E33-98C609F958A5}"/>
    <hyperlink ref="B228" r:id="rId115" display="https://www.worldometers.info/world-population/uruguay-population/" xr:uid="{E84212A4-5D35-4F2F-B47A-857EEC792C24}"/>
    <hyperlink ref="B98" r:id="rId116" display="https://www.worldometers.info/world-population/iceland-population/" xr:uid="{DCFE4955-676B-40EA-A46D-52C795F6222C}"/>
    <hyperlink ref="B183" r:id="rId117" display="https://www.worldometers.info/world-population/san-marino-population/" xr:uid="{7F1BB692-4ED1-41E3-A2BB-557D08DF4F47}"/>
    <hyperlink ref="B83" r:id="rId118" display="https://www.worldometers.info/world-population/gibraltar-population/" xr:uid="{98CF9F1B-0D61-4286-892A-CA8A14F3F6B4}"/>
    <hyperlink ref="B229" r:id="rId119" display="https://www.worldometers.info/world-population/uzbekistan-population/" xr:uid="{F07C86A5-FF8E-4C2D-A09D-73EB6EB210B4}"/>
    <hyperlink ref="B227" r:id="rId120" display="https://www.worldometers.info/world-population/us-population/" xr:uid="{8BA50043-F44E-4C06-B81A-3CED69A33223}"/>
    <hyperlink ref="B166" r:id="rId121" display="https://www.worldometers.info/world-population/peru-population/" xr:uid="{DAE52F84-87DE-4173-A4D2-5EB2E81D7C9E}"/>
    <hyperlink ref="B8" r:id="rId122" display="https://www.worldometers.info/world-population/angola-population/" xr:uid="{1003FEB0-0F86-4D14-960B-D34635EC2E6D}"/>
    <hyperlink ref="B28" r:id="rId123" display="https://www.worldometers.info/world-population/bosnia-and-herzegovina-population/" xr:uid="{F79A1AFB-0055-4F0A-A04F-C674C3950F16}"/>
    <hyperlink ref="B140" r:id="rId124" display="https://www.worldometers.info/world-population/mongolia-population/" xr:uid="{CAB21CD4-1E6B-47FC-80DC-A1502A52F08D}"/>
    <hyperlink ref="B127" r:id="rId125" display="https://www.worldometers.info/world-population/malaysia-population/" xr:uid="{FFAAC651-E23A-4614-9060-1808B4A58C55}"/>
    <hyperlink ref="B144" r:id="rId126" display="https://www.worldometers.info/world-population/mozambique-population/" xr:uid="{9C22015B-5BF5-4715-94D9-4C64EC544574}"/>
    <hyperlink ref="B82" r:id="rId127" display="https://www.worldometers.info/world-population/ghana-population/" xr:uid="{376F8199-96A2-46C1-B495-5E7CA92D1F74}"/>
    <hyperlink ref="B230" r:id="rId128" display="https://www.worldometers.info/world-population/vanuatu-population/" xr:uid="{530AF326-DB23-4464-A277-D7A0D5121903}"/>
    <hyperlink ref="B31" r:id="rId129" display="https://www.worldometers.info/world-population/british-virgin-islands-population/" xr:uid="{94941D69-E7B0-44B1-B1E2-387F87E7FCC8}"/>
    <hyperlink ref="B76" r:id="rId130" display="https://www.worldometers.info/world-population/french-guiana-population/" xr:uid="{7AC05225-21FF-4F05-80E6-FA87700ACE35}"/>
    <hyperlink ref="B235" r:id="rId131" display="https://www.worldometers.info/world-population/yemen-population/" xr:uid="{EB55B01B-DC91-4F89-8FDF-75C5D84AFCA1}"/>
    <hyperlink ref="B12" r:id="rId132" display="https://www.worldometers.info/world-population/armenia-population/" xr:uid="{4B58D89D-A4BD-411F-80C9-AA97003066E6}"/>
    <hyperlink ref="B107" r:id="rId133" display="https://www.worldometers.info/world-population/jamaica-population/" xr:uid="{72600303-CBA1-4C06-9221-12BBBCF9F2A5}"/>
    <hyperlink ref="B148" r:id="rId134" display="https://www.worldometers.info/world-population/nepal-population/" xr:uid="{961D8B0C-9EBC-4AF9-AE61-BC1B9DF476B4}"/>
    <hyperlink ref="B171" r:id="rId135" display="https://www.worldometers.info/world-population/qatar-population/" xr:uid="{0C1854E4-E05B-4D86-A19E-7FA40E7A7482}"/>
    <hyperlink ref="B4" r:id="rId136" display="https://www.worldometers.info/world-population/albania-population/" xr:uid="{E46BA89F-7743-4D23-9797-EDB7C2BAF739}"/>
    <hyperlink ref="B20" r:id="rId137" display="https://www.worldometers.info/world-population/barbados-population/" xr:uid="{715E97D9-1A82-494F-AE5B-1D39982C1FE7}"/>
    <hyperlink ref="B170" r:id="rId138" display="https://www.worldometers.info/world-population/puerto-rico-population/" xr:uid="{8A624DDA-0079-458C-B6B5-497526D22D20}"/>
    <hyperlink ref="B150" r:id="rId139" display="https://www.worldometers.info/world-population/new-caledonia-population/" xr:uid="{E3162625-1FC6-4460-B237-91CEA1250B64}"/>
    <hyperlink ref="B231" r:id="rId140" display="https://www.worldometers.info/world-population/venezuela-population/" xr:uid="{129AFA72-892D-442E-AEA4-30CEE717A12E}"/>
    <hyperlink ref="B77" r:id="rId141" display="https://www.worldometers.info/world-population/french-polynesia-population/" xr:uid="{1567085C-2CAB-4518-89BF-89A14284C8B9}"/>
    <hyperlink ref="B125" r:id="rId142" display="https://www.worldometers.info/world-population/madagascar-population/" xr:uid="{93C198BE-8E7B-45DD-BD7A-77BE20311AD9}"/>
    <hyperlink ref="B100" r:id="rId143" display="https://www.worldometers.info/world-population/indonesia-population/" xr:uid="{87A6771E-0BA9-4707-9D25-3BB89CEB0D3C}"/>
    <hyperlink ref="B135" r:id="rId144" display="https://www.worldometers.info/world-population/mayotte-population/" xr:uid="{B1FC74BD-0D13-4D0F-A892-D61753D2B754}"/>
    <hyperlink ref="B122" r:id="rId145" display="https://www.worldometers.info/world-population/lithuania-population/" xr:uid="{FAB4F105-B7AB-4D6C-8470-5E715CFD5B81}"/>
    <hyperlink ref="B38" r:id="rId146" display="https://www.worldometers.info/world-population/cameroon-population/" xr:uid="{F1F92EE5-4E56-4A64-9600-5A55C4538895}"/>
    <hyperlink ref="B52" r:id="rId147" display="https://www.worldometers.info/world-population/cote-d-ivoire-population/" xr:uid="{FF0C12BE-E61E-462A-BAD2-77720AE863BB}"/>
    <hyperlink ref="B40" r:id="rId148" display="https://www.worldometers.info/world-population/caribbean-netherlands-population/" xr:uid="{4F9C60D6-852B-4685-8F30-EB9361AFEB7F}"/>
    <hyperlink ref="B156" r:id="rId149" display="https://www.worldometers.info/world-population/north-korea-population/" xr:uid="{AD02049D-5CEB-4079-A603-499979FCD971}"/>
    <hyperlink ref="B14" r:id="rId150" display="https://www.worldometers.info/world-population/australia-population/" xr:uid="{4BC349C9-A389-4554-B17A-D3CD9C25FAED}"/>
    <hyperlink ref="B146" r:id="rId151" display="https://www.worldometers.info/world-population/namibia-population/" xr:uid="{1E659863-8D9A-49B4-94E1-A00B5470F700}"/>
    <hyperlink ref="B153" r:id="rId152" display="https://www.worldometers.info/world-population/niger-population/" xr:uid="{3552428F-4758-41D1-BEBE-B7C8333D45CC}"/>
    <hyperlink ref="B79" r:id="rId153" display="https://www.worldometers.info/world-population/gambia-population/" xr:uid="{036F9FF3-1B4E-4B53-9C8B-4BCE92C369A8}"/>
    <hyperlink ref="B208" r:id="rId154" display="https://www.worldometers.info/world-population/taiwan-population/" xr:uid="{58C8BE02-DE13-44DE-8395-BE44466AC3B4}"/>
    <hyperlink ref="B29" r:id="rId155" display="https://www.worldometers.info/world-population/botswana-population/" xr:uid="{58CDF534-9A59-434E-B1F5-BE1A77D3FAEC}"/>
    <hyperlink ref="B78" r:id="rId156" display="https://www.worldometers.info/world-population/gabon-population/" xr:uid="{297B5CCE-3735-480A-A9DA-4951F993BBDF}"/>
    <hyperlink ref="B161" r:id="rId157" display="https://www.worldometers.info/world-population/pakistan-population/" xr:uid="{759D0A12-6C1F-4136-B808-43A7D8E17923}"/>
    <hyperlink ref="B184" r:id="rId158" display="https://www.worldometers.info/world-population/sao-tome-and-principe-population/" xr:uid="{0599410C-E7F1-4C59-B003-F57A7F389FE0}"/>
    <hyperlink ref="B118" r:id="rId159" display="https://www.worldometers.info/world-population/lesotho-population/" xr:uid="{08311E79-2104-4A9F-849A-A3FBD88BA675}"/>
    <hyperlink ref="B200" r:id="rId160" display="https://www.worldometers.info/world-population/sri-lanka-population/" xr:uid="{781B4C70-7069-4C8E-9DE5-EC8D09281F94}"/>
    <hyperlink ref="B30" r:id="rId161" display="https://www.worldometers.info/world-population/brazil-population/" xr:uid="{A1F3B4FE-3D22-4DB7-A39A-06BD3B2A4EE6}"/>
    <hyperlink ref="B34" r:id="rId162" display="https://www.worldometers.info/world-population/burkina-faso-population/" xr:uid="{0B627594-C95D-45BE-BAD5-AE59EAE7CFCC}"/>
    <hyperlink ref="B157" r:id="rId163" display="https://www.worldometers.info/world-population/macedonia-population/" xr:uid="{1F8EB38E-743E-4B4F-9710-275AC817027B}"/>
    <hyperlink ref="B193" r:id="rId164" display="https://www.worldometers.info/world-population/slovenia-population/" xr:uid="{0976E957-376E-4A99-98E9-F2226BDE2578}"/>
    <hyperlink ref="B154" r:id="rId165" display="https://www.worldometers.info/world-population/nigeria-population/" xr:uid="{2C5F66F6-048A-48A7-9026-87B1222BCEB7}"/>
    <hyperlink ref="B129" r:id="rId166" display="https://www.worldometers.info/world-population/mali-population/" xr:uid="{21B330E2-41AA-48BF-B564-C4DABE2072B2}"/>
    <hyperlink ref="B182" r:id="rId167" display="https://www.worldometers.info/world-population/samoa-population/" xr:uid="{6B68C6B8-2423-40A4-8905-C827CB967AB3}"/>
    <hyperlink ref="B91" r:id="rId168" display="https://www.worldometers.info/world-population/guinea-bissau-population/" xr:uid="{757E2477-80AC-4798-93DD-B6C37ADB31AB}"/>
    <hyperlink ref="B173" r:id="rId169" display="https://www.worldometers.info/world-population/romania-population/" xr:uid="{F00F6523-BF60-483D-B81B-5A7DF532B907}"/>
    <hyperlink ref="B126" r:id="rId170" display="https://www.worldometers.info/world-population/malawi-population/" xr:uid="{1C41A8F9-61E1-43CD-8107-5ACDC75B61E0}"/>
    <hyperlink ref="B45" r:id="rId171" display="https://www.worldometers.info/world-population/chile-population/" xr:uid="{2EBABA86-7FDD-43D2-B972-B6A180CE97BF}"/>
    <hyperlink ref="B116" r:id="rId172" display="https://www.worldometers.info/world-population/latvia-population/" xr:uid="{5D203849-CB8A-4EC7-9F60-08BFFDEBE3DB}"/>
    <hyperlink ref="B110" r:id="rId173" display="https://www.worldometers.info/world-population/kazakhstan-population/" xr:uid="{B38D9136-85C7-40A8-820B-09C90781F4DA}"/>
    <hyperlink ref="B236" r:id="rId174" display="https://www.worldometers.info/world-population/zambia-population/" xr:uid="{627A3F0E-B647-45B5-AAF5-C685BF5801FD}"/>
    <hyperlink ref="B179" r:id="rId175" display="https://www.worldometers.info/world-population/saint-lucia-population/" xr:uid="{5B9EB191-5EF9-4CE9-8278-F5B207634D14}"/>
    <hyperlink ref="B162" r:id="rId176" display="https://www.worldometers.info/world-population/palau-population/" xr:uid="{DCE80C4E-966A-496C-98D1-D0FF836BE4EC}"/>
    <hyperlink ref="B89" r:id="rId177" display="https://www.worldometers.info/world-population/guatemala-population/" xr:uid="{B09C7FF6-4767-4D31-B91C-2C86D7A1079B}"/>
    <hyperlink ref="B63" r:id="rId178" display="https://www.worldometers.info/world-population/ecuador-population/" xr:uid="{71C54C2E-710D-4689-BC3B-E0F6C98CA600}"/>
    <hyperlink ref="B50" r:id="rId179" display="https://www.worldometers.info/world-population/cook-islands-population/" xr:uid="{B35E1F1C-B47F-48D9-B606-BF63C9D5993C}"/>
    <hyperlink ref="B207" r:id="rId180" display="https://www.worldometers.info/world-population/syria-population/" xr:uid="{B81281C3-308B-4924-8738-2B0508ABE4DF}"/>
    <hyperlink ref="B44" r:id="rId181" display="https://www.worldometers.info/world-population/channel-islands-population/" xr:uid="{13FA04C2-9C2B-462C-A8D3-2241BFA178B8}"/>
    <hyperlink ref="B149" r:id="rId182" display="https://www.worldometers.info/world-population/netherlands-population/" xr:uid="{92C79F14-72D8-4874-9693-4E87BAF5D694}"/>
    <hyperlink ref="B18" r:id="rId183" display="https://www.worldometers.info/world-population/bahrain-population/" xr:uid="{A0A5BF5C-C103-421F-BFA8-E10F0A3D17F3}"/>
    <hyperlink ref="B88" r:id="rId184" display="https://www.worldometers.info/world-population/guam-population/" xr:uid="{311B4BF2-F9C7-402D-9350-AB1B58E127E3}"/>
    <hyperlink ref="B186" r:id="rId185" display="https://www.worldometers.info/world-population/senegal-population/" xr:uid="{695ED312-F2F4-4275-B0FB-71C7468A8090}"/>
    <hyperlink ref="B37" r:id="rId186" display="https://www.worldometers.info/world-population/cambodia-population/" xr:uid="{CBFBF7E9-7773-43D5-92F6-89B0C1E140E2}"/>
    <hyperlink ref="B19" r:id="rId187" display="https://www.worldometers.info/world-population/bangladesh-population/" xr:uid="{26423C13-F829-4552-B8C4-C406EAD63BA8}"/>
    <hyperlink ref="B43" r:id="rId188" display="https://www.worldometers.info/world-population/chad-population/" xr:uid="{7AA72E03-C7B0-44E3-A0F7-D5773916CF3C}"/>
    <hyperlink ref="B55" r:id="rId189" display="https://www.worldometers.info/world-population/curacao-population/" xr:uid="{8CF6DEB3-0E1B-4BC5-AEE1-F90944E048D3}"/>
    <hyperlink ref="B155" r:id="rId190" display="https://www.worldometers.info/world-population/niue-population/" xr:uid="{291E9023-3628-4CFC-9CBC-A0F221656348}"/>
    <hyperlink ref="B195" r:id="rId191" display="https://www.worldometers.info/world-population/somalia-population/" xr:uid="{5EDCC03D-B99A-4755-8EF3-9898FAFB4747}"/>
    <hyperlink ref="B9" r:id="rId192" display="https://www.worldometers.info/world-population/anguilla-population/" xr:uid="{3E0CB516-2066-4019-81BF-1584DAB28FDA}"/>
    <hyperlink ref="B237" r:id="rId193" display="https://www.worldometers.info/world-population/zimbabwe-population/" xr:uid="{B47B1370-1B6B-463E-A873-E0B39E87BE8F}"/>
    <hyperlink ref="B174" r:id="rId194" display="https://www.worldometers.info/world-population/russia-population/" xr:uid="{43E744B5-989C-4D9E-AEA4-7C9E63865CDD}"/>
    <hyperlink ref="B46" r:id="rId195" display="https://www.worldometers.info/world-population/china-population/" xr:uid="{32F28DB0-B699-4F22-8405-90A356DC2A5D}"/>
    <hyperlink ref="B66" r:id="rId196" display="https://www.worldometers.info/world-population/equatorial-guinea-population/" xr:uid="{D65C1E1B-00D6-4902-9F5A-E05FCDBB9903}"/>
    <hyperlink ref="B216" r:id="rId197" display="https://www.worldometers.info/world-population/trinidad-and-tobago-population/" xr:uid="{D5E8E76C-DFBC-4F8C-9092-4CC17A78DF30}"/>
    <hyperlink ref="B214" r:id="rId198" display="https://www.worldometers.info/world-population/tokelau-population/" xr:uid="{BC0DBC9B-8033-4EE7-AF10-ADB8D4F8B007}"/>
    <hyperlink ref="B68" r:id="rId199" display="https://www.worldometers.info/world-population/estonia-population/" xr:uid="{A7F5BC97-1FCB-40D5-A22F-953FB0DADDB7}"/>
    <hyperlink ref="B212" r:id="rId200" display="https://www.worldometers.info/world-population/timor-leste-population/" xr:uid="{FF8F6464-ECF8-4E96-B355-1F22BFD51C02}"/>
    <hyperlink ref="B90" r:id="rId201" display="https://www.worldometers.info/world-population/guinea-population/" xr:uid="{DF914BF1-5BBE-42B0-92F1-19E10DC96AF6}"/>
    <hyperlink ref="B175" r:id="rId202" display="https://www.worldometers.info/world-population/rwanda-population/" xr:uid="{2D341F34-EB3A-4EA7-9EDF-6AE6DF6915D7}"/>
    <hyperlink ref="B136" r:id="rId203" display="https://www.worldometers.info/world-population/mexico-population/" xr:uid="{EB4DD8FE-76F0-40AB-B601-89A62750D6CB}"/>
    <hyperlink ref="B134" r:id="rId204" display="https://www.worldometers.info/world-population/mauritius-population/" xr:uid="{7833F28B-C6EC-4FD1-8D8A-1C7956A1E7B8}"/>
    <hyperlink ref="B108" r:id="rId205" display="https://www.worldometers.info/world-population/japan-population/" xr:uid="{DB7CFBE4-7E52-438E-B667-4D9DD8A0B77F}"/>
    <hyperlink ref="B24" r:id="rId206" display="https://www.worldometers.info/world-population/benin-population/" xr:uid="{AA5AA1DC-A58F-4EE2-8FDC-74EB06B0C852}"/>
    <hyperlink ref="B56" r:id="rId207" display="https://www.worldometers.info/world-population/cyprus-population/" xr:uid="{DA3F5E6C-EBD0-475D-A807-AED2B6921C55}"/>
    <hyperlink ref="B112" r:id="rId208" display="https://www.worldometers.info/world-population/kiribati-population/" xr:uid="{1EC7AC32-5AA1-4AFC-96FE-92F48531ADEC}"/>
    <hyperlink ref="B35" r:id="rId209" display="https://www.worldometers.info/world-population/burundi-population/" xr:uid="{60178DDC-4677-4BF0-9AD4-6662E1EDD40C}"/>
    <hyperlink ref="B217" r:id="rId210" display="https://www.worldometers.info/world-population/tunisia-population/" xr:uid="{09E32C35-4624-4A41-817B-F22F4A5E4FEF}"/>
    <hyperlink ref="B221" r:id="rId211" display="https://www.worldometers.info/world-population/tuvalu-population/" xr:uid="{89D15FA2-388D-4842-AB59-8C9505B85D44}"/>
    <hyperlink ref="B27" r:id="rId212" display="https://www.worldometers.info/world-population/bolivia-population/" xr:uid="{ECB02DBD-7A85-438B-BFA9-DD6B8F3A9CBE}"/>
    <hyperlink ref="B69" r:id="rId213" display="https://www.worldometers.info/world-population/swaziland-population/" xr:uid="{B8066D75-4277-440A-87C5-99C99234A9EA}"/>
    <hyperlink ref="B22" r:id="rId214" display="https://www.worldometers.info/world-population/belgium-population/" xr:uid="{368D19EB-31FC-49D1-9FC3-5BEB512811CE}"/>
    <hyperlink ref="B70" r:id="rId215" display="https://www.worldometers.info/world-population/ethiopia-population/" xr:uid="{BF8B6A3E-CE27-4316-91F5-E12B66B38CB1}"/>
    <hyperlink ref="B93" r:id="rId216" display="https://www.worldometers.info/world-population/haiti-population/" xr:uid="{A644B2F0-0740-419B-992C-3A7621C6D6B0}"/>
    <hyperlink ref="B54" r:id="rId217" display="https://www.worldometers.info/world-population/cuba-population/" xr:uid="{E95DDA21-99CE-4BB1-9ACD-36887858A90A}"/>
    <hyperlink ref="B86" r:id="rId218" display="https://www.worldometers.info/world-population/grenada-population/" xr:uid="{7CFB2C36-4CD1-49E0-B414-B7ABF0653E75}"/>
    <hyperlink ref="B233" r:id="rId219" display="https://www.worldometers.info/world-population/wallis-and-futuna-islands-population/" xr:uid="{E53081DF-6246-4786-AB94-85FB13FF77FE}"/>
    <hyperlink ref="B198" r:id="rId220" display="https://www.worldometers.info/world-population/south-sudan-population/" xr:uid="{393F4363-9D9B-4CEB-A113-469CA6DB0B1B}"/>
    <hyperlink ref="B201" r:id="rId221" display="https://www.worldometers.info/world-population/saint-vincent-and-the-grenadines-population/" xr:uid="{0235BAD3-4242-4EC9-9FB3-E8B8AE839007}"/>
    <hyperlink ref="B167" r:id="rId222" display="https://www.worldometers.info/world-population/philippines-population/" xr:uid="{3D4FA6FC-CFCF-47F1-AE46-333EB5B60974}"/>
    <hyperlink ref="B61" r:id="rId223" display="https://www.worldometers.info/world-population/dominican-republic-population/" xr:uid="{04E165D9-80C5-47CF-B291-7451D81AF514}"/>
    <hyperlink ref="B147" r:id="rId224" display="https://www.worldometers.info/world-population/nauru-population/" xr:uid="{06067414-D2BB-4E41-820F-6CDB8BC18E5E}"/>
    <hyperlink ref="B57" r:id="rId225" display="https://www.worldometers.info/world-population/czech-republic-population/" xr:uid="{535F9BCF-6FEE-4BEC-A1EB-8D9AE5B19740}"/>
    <hyperlink ref="B13" r:id="rId226" display="https://www.worldometers.info/world-population/aruba-population/" xr:uid="{DEDBCEC1-D3A3-4699-9821-05997F9BC59D}"/>
    <hyperlink ref="B215" r:id="rId227" display="https://www.worldometers.info/world-population/tonga-population/" xr:uid="{BA3ABACA-6A91-47EC-AE94-B60D18135373}"/>
    <hyperlink ref="B222" r:id="rId228" display="https://www.worldometers.info/world-population/united-states-virgin-islands-population/" xr:uid="{5FEB51CF-24BD-470D-86B9-1A6AC55D1C68}"/>
    <hyperlink ref="B84" r:id="rId229" display="https://www.worldometers.info/world-population/greece-population/" xr:uid="{35F1F311-1F93-451E-ACAA-0BF5AE70DA11}"/>
    <hyperlink ref="B64" r:id="rId230" display="https://www.worldometers.info/world-population/egypt-population/" xr:uid="{D435B357-8ABC-4561-AD8D-5027D2C794D7}"/>
    <hyperlink ref="B109" r:id="rId231" display="https://www.worldometers.info/world-population/jordan-population/" xr:uid="{6701BE73-3697-4CD8-8FDB-A92E6466E81E}"/>
    <hyperlink ref="B169" r:id="rId232" display="https://www.worldometers.info/world-population/portugal-population/" xr:uid="{F3455F14-D446-4853-B730-61B3D3E36C7A}"/>
    <hyperlink ref="B16" r:id="rId233" display="https://www.worldometers.info/world-population/azerbaijan-population/" xr:uid="{92F0D80C-62F1-47FE-905A-1A14BDA2A2A8}"/>
    <hyperlink ref="B205" r:id="rId234" display="https://www.worldometers.info/world-population/sweden-population/" xr:uid="{BE0A4709-3A50-42EF-BBA2-AC21B83F7D06}"/>
    <hyperlink ref="B99" r:id="rId235" display="https://www.worldometers.info/world-population/india-population/" xr:uid="{C0F52238-16D9-47A1-859B-B81082E512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29CB-8FEA-4834-AFCA-D377BC497D49}">
  <dimension ref="A1:P271"/>
  <sheetViews>
    <sheetView topLeftCell="A171" workbookViewId="0">
      <selection activeCell="A234" sqref="A234"/>
    </sheetView>
  </sheetViews>
  <sheetFormatPr defaultRowHeight="15" x14ac:dyDescent="0.25"/>
  <cols>
    <col min="1" max="1" width="43.140625" customWidth="1"/>
    <col min="2" max="2" width="14.85546875" customWidth="1"/>
    <col min="3" max="3" width="17.42578125" customWidth="1"/>
    <col min="4" max="4" width="17.5703125" customWidth="1"/>
    <col min="5" max="5" width="17.7109375" customWidth="1"/>
    <col min="6" max="6" width="19" customWidth="1"/>
    <col min="7" max="7" width="18.140625" customWidth="1"/>
    <col min="10" max="10" width="31.28515625" customWidth="1"/>
    <col min="11" max="11" width="10.28515625" customWidth="1"/>
    <col min="12" max="12" width="10" customWidth="1"/>
    <col min="13" max="13" width="11.28515625" customWidth="1"/>
    <col min="14" max="14" width="5.5703125" customWidth="1"/>
    <col min="15" max="15" width="19.140625" customWidth="1"/>
    <col min="16" max="16" width="18.5703125" bestFit="1" customWidth="1"/>
  </cols>
  <sheetData>
    <row r="1" spans="1:16" x14ac:dyDescent="0.25">
      <c r="A1" t="s">
        <v>267</v>
      </c>
      <c r="B1" t="s">
        <v>268</v>
      </c>
      <c r="J1" t="s">
        <v>617</v>
      </c>
    </row>
    <row r="2" spans="1:16" x14ac:dyDescent="0.25">
      <c r="J2" s="21" t="s">
        <v>618</v>
      </c>
    </row>
    <row r="3" spans="1:16" x14ac:dyDescent="0.25">
      <c r="A3" t="s">
        <v>269</v>
      </c>
      <c r="B3" s="29">
        <v>44820</v>
      </c>
    </row>
    <row r="4" spans="1:16" ht="15.75" thickBot="1" x14ac:dyDescent="0.3"/>
    <row r="5" spans="1:16" ht="15.75" thickBot="1" x14ac:dyDescent="0.3">
      <c r="A5" s="4" t="s">
        <v>270</v>
      </c>
      <c r="B5" s="4" t="s">
        <v>271</v>
      </c>
      <c r="C5" s="4" t="s">
        <v>272</v>
      </c>
      <c r="D5" s="4" t="s">
        <v>273</v>
      </c>
      <c r="E5" s="4">
        <v>2019</v>
      </c>
      <c r="F5" s="4">
        <v>2020</v>
      </c>
      <c r="G5" s="4">
        <v>2021</v>
      </c>
      <c r="J5" s="33" t="s">
        <v>2</v>
      </c>
      <c r="K5" s="33">
        <v>2020</v>
      </c>
      <c r="L5" s="33">
        <v>2021</v>
      </c>
      <c r="M5" s="33">
        <v>2022</v>
      </c>
      <c r="N5" s="35">
        <v>2020</v>
      </c>
      <c r="O5" s="35">
        <v>2021</v>
      </c>
      <c r="P5" s="35">
        <v>2022</v>
      </c>
    </row>
    <row r="6" spans="1:16" ht="15.75" thickBot="1" x14ac:dyDescent="0.3">
      <c r="A6" t="s">
        <v>164</v>
      </c>
      <c r="B6" t="s">
        <v>274</v>
      </c>
      <c r="C6" t="s">
        <v>275</v>
      </c>
      <c r="D6" t="s">
        <v>276</v>
      </c>
      <c r="E6" s="5">
        <v>3310055865.9217901</v>
      </c>
      <c r="F6" s="5">
        <v>2496648044.69274</v>
      </c>
      <c r="G6" s="5"/>
      <c r="J6" s="31" t="s">
        <v>115</v>
      </c>
      <c r="K6" s="31">
        <v>20.135999999999999</v>
      </c>
      <c r="L6" s="31">
        <v>0</v>
      </c>
      <c r="M6" s="31">
        <v>0</v>
      </c>
      <c r="O6" s="28">
        <f>L6*1000000000</f>
        <v>0</v>
      </c>
      <c r="P6" s="28">
        <f>M6*1000000000</f>
        <v>0</v>
      </c>
    </row>
    <row r="7" spans="1:16" ht="15.75" thickBot="1" x14ac:dyDescent="0.3">
      <c r="A7" t="s">
        <v>277</v>
      </c>
      <c r="B7" t="s">
        <v>278</v>
      </c>
      <c r="C7" t="s">
        <v>275</v>
      </c>
      <c r="D7" t="s">
        <v>276</v>
      </c>
      <c r="E7" s="5">
        <v>997534042075.18701</v>
      </c>
      <c r="F7" s="5">
        <v>921645942921.88794</v>
      </c>
      <c r="G7" s="5">
        <v>1082095608968.23</v>
      </c>
      <c r="J7" s="31" t="s">
        <v>127</v>
      </c>
      <c r="K7" s="31">
        <v>15.161</v>
      </c>
      <c r="L7" s="31">
        <v>18.314</v>
      </c>
      <c r="M7" s="31">
        <v>17.942</v>
      </c>
      <c r="O7" s="28">
        <f t="shared" ref="O7:O70" si="0">L7*1000000000</f>
        <v>18314000000</v>
      </c>
      <c r="P7" s="28">
        <f t="shared" ref="P7:P38" si="1">M7*1000000000</f>
        <v>17942000000</v>
      </c>
    </row>
    <row r="8" spans="1:16" ht="15.75" thickBot="1" x14ac:dyDescent="0.3">
      <c r="A8" t="s">
        <v>115</v>
      </c>
      <c r="B8" t="s">
        <v>279</v>
      </c>
      <c r="C8" t="s">
        <v>275</v>
      </c>
      <c r="D8" t="s">
        <v>276</v>
      </c>
      <c r="E8" s="5">
        <v>18799450742.782299</v>
      </c>
      <c r="F8" s="5">
        <v>20116137325.820599</v>
      </c>
      <c r="G8" s="5"/>
      <c r="J8" s="31" t="s">
        <v>56</v>
      </c>
      <c r="K8" s="31">
        <v>147.6</v>
      </c>
      <c r="L8" s="31">
        <v>164.56399999999999</v>
      </c>
      <c r="M8" s="31">
        <v>193.601</v>
      </c>
      <c r="O8" s="28">
        <f t="shared" si="0"/>
        <v>164564000000</v>
      </c>
      <c r="P8" s="28">
        <f t="shared" si="1"/>
        <v>193601000000</v>
      </c>
    </row>
    <row r="9" spans="1:16" ht="15.75" thickBot="1" x14ac:dyDescent="0.3">
      <c r="A9" t="s">
        <v>280</v>
      </c>
      <c r="B9" t="s">
        <v>281</v>
      </c>
      <c r="C9" t="s">
        <v>275</v>
      </c>
      <c r="D9" t="s">
        <v>276</v>
      </c>
      <c r="E9" s="5">
        <v>794543045900.10999</v>
      </c>
      <c r="F9" s="5">
        <v>784445725634.78601</v>
      </c>
      <c r="G9" s="5">
        <v>835808395909.47705</v>
      </c>
      <c r="J9" s="31" t="s">
        <v>161</v>
      </c>
      <c r="K9" s="31">
        <v>2.8849999999999998</v>
      </c>
      <c r="L9" s="31">
        <v>3.33</v>
      </c>
      <c r="M9" s="31">
        <v>3.4</v>
      </c>
      <c r="O9" s="28">
        <f t="shared" si="0"/>
        <v>3330000000</v>
      </c>
      <c r="P9" s="28">
        <f t="shared" si="1"/>
        <v>3400000000</v>
      </c>
    </row>
    <row r="10" spans="1:16" ht="15.75" thickBot="1" x14ac:dyDescent="0.3">
      <c r="A10" t="s">
        <v>60</v>
      </c>
      <c r="B10" t="s">
        <v>282</v>
      </c>
      <c r="C10" t="s">
        <v>275</v>
      </c>
      <c r="D10" t="s">
        <v>276</v>
      </c>
      <c r="E10" s="5">
        <v>69309104806.631104</v>
      </c>
      <c r="F10" s="5">
        <v>53619071176.139</v>
      </c>
      <c r="G10" s="5">
        <v>72546985708.570694</v>
      </c>
      <c r="J10" s="31" t="s">
        <v>60</v>
      </c>
      <c r="K10" s="31">
        <v>58.253999999999998</v>
      </c>
      <c r="L10" s="31">
        <v>74.495000000000005</v>
      </c>
      <c r="M10" s="31">
        <v>124.86199999999999</v>
      </c>
      <c r="O10" s="28">
        <f t="shared" si="0"/>
        <v>74495000000</v>
      </c>
      <c r="P10" s="28">
        <f t="shared" si="1"/>
        <v>124862000000</v>
      </c>
    </row>
    <row r="11" spans="1:16" ht="15.75" thickBot="1" x14ac:dyDescent="0.3">
      <c r="A11" t="s">
        <v>127</v>
      </c>
      <c r="B11" t="s">
        <v>283</v>
      </c>
      <c r="C11" t="s">
        <v>275</v>
      </c>
      <c r="D11" t="s">
        <v>276</v>
      </c>
      <c r="E11" s="5">
        <v>15401830754.077299</v>
      </c>
      <c r="F11" s="5">
        <v>15131866270.593599</v>
      </c>
      <c r="G11" s="5">
        <v>18260043499.806801</v>
      </c>
      <c r="J11" s="31" t="s">
        <v>173</v>
      </c>
      <c r="K11" s="31">
        <v>1.37</v>
      </c>
      <c r="L11" s="31">
        <v>1.4590000000000001</v>
      </c>
      <c r="M11" s="31">
        <v>1.621</v>
      </c>
      <c r="O11" s="28">
        <f t="shared" si="0"/>
        <v>1459000000</v>
      </c>
      <c r="P11" s="28">
        <f t="shared" si="1"/>
        <v>1621000000</v>
      </c>
    </row>
    <row r="12" spans="1:16" ht="15.75" thickBot="1" x14ac:dyDescent="0.3">
      <c r="A12" t="s">
        <v>161</v>
      </c>
      <c r="B12" t="s">
        <v>284</v>
      </c>
      <c r="C12" t="s">
        <v>275</v>
      </c>
      <c r="D12" t="s">
        <v>276</v>
      </c>
      <c r="E12" s="5">
        <v>3155149347.8063898</v>
      </c>
      <c r="F12" s="5">
        <v>2891001149.3611002</v>
      </c>
      <c r="G12" s="5">
        <v>3329910723.7607799</v>
      </c>
      <c r="J12" s="31" t="s">
        <v>25</v>
      </c>
      <c r="K12" s="31">
        <v>389.06400000000002</v>
      </c>
      <c r="L12" s="31">
        <v>488.60500000000002</v>
      </c>
      <c r="M12" s="31">
        <v>564.27700000000004</v>
      </c>
      <c r="O12" s="28">
        <f t="shared" si="0"/>
        <v>488605000000</v>
      </c>
      <c r="P12" s="28">
        <f t="shared" si="1"/>
        <v>564277000000</v>
      </c>
    </row>
    <row r="13" spans="1:16" ht="15.75" thickBot="1" x14ac:dyDescent="0.3">
      <c r="A13" t="s">
        <v>285</v>
      </c>
      <c r="B13" t="s">
        <v>286</v>
      </c>
      <c r="C13" t="s">
        <v>275</v>
      </c>
      <c r="D13" t="s">
        <v>276</v>
      </c>
      <c r="E13" s="5">
        <v>2808099764578.0298</v>
      </c>
      <c r="F13" s="5">
        <v>2496251185652.4199</v>
      </c>
      <c r="G13" s="5">
        <v>2850421035169.3799</v>
      </c>
      <c r="J13" s="31" t="s">
        <v>134</v>
      </c>
      <c r="K13" s="31">
        <v>12.641</v>
      </c>
      <c r="L13" s="31">
        <v>13.928000000000001</v>
      </c>
      <c r="M13" s="31">
        <v>14.047000000000001</v>
      </c>
      <c r="O13" s="28">
        <f t="shared" si="0"/>
        <v>13928000000</v>
      </c>
      <c r="P13" s="28">
        <f t="shared" si="1"/>
        <v>14047000000</v>
      </c>
    </row>
    <row r="14" spans="1:16" ht="15.75" thickBot="1" x14ac:dyDescent="0.3">
      <c r="A14" t="s">
        <v>33</v>
      </c>
      <c r="B14" t="s">
        <v>287</v>
      </c>
      <c r="C14" t="s">
        <v>275</v>
      </c>
      <c r="D14" t="s">
        <v>276</v>
      </c>
      <c r="E14" s="5">
        <v>417215559513.36401</v>
      </c>
      <c r="F14" s="5">
        <v>358868765174.92401</v>
      </c>
      <c r="G14" s="5"/>
      <c r="J14" s="31" t="s">
        <v>164</v>
      </c>
      <c r="K14" s="31">
        <v>2.4969999999999999</v>
      </c>
      <c r="L14" s="31">
        <v>3.0230000000000001</v>
      </c>
      <c r="M14" s="31">
        <v>3.2290000000000001</v>
      </c>
      <c r="O14" s="28">
        <f t="shared" si="0"/>
        <v>3023000000</v>
      </c>
      <c r="P14" s="28">
        <f t="shared" si="1"/>
        <v>3229000000</v>
      </c>
    </row>
    <row r="15" spans="1:16" ht="15.75" thickBot="1" x14ac:dyDescent="0.3">
      <c r="A15" t="s">
        <v>25</v>
      </c>
      <c r="B15" t="s">
        <v>288</v>
      </c>
      <c r="C15" t="s">
        <v>275</v>
      </c>
      <c r="D15" t="s">
        <v>276</v>
      </c>
      <c r="E15" s="5">
        <v>452818426182.65802</v>
      </c>
      <c r="F15" s="5">
        <v>389591035520.67499</v>
      </c>
      <c r="G15" s="5">
        <v>491492700657.01202</v>
      </c>
      <c r="J15" s="31" t="s">
        <v>17</v>
      </c>
      <c r="K15" s="32">
        <v>1357.32</v>
      </c>
      <c r="L15" s="32">
        <v>1633.29</v>
      </c>
      <c r="M15" s="32">
        <v>1748.33</v>
      </c>
      <c r="O15" s="28">
        <f t="shared" si="0"/>
        <v>1633290000000</v>
      </c>
      <c r="P15" s="28">
        <f t="shared" si="1"/>
        <v>1748330000000</v>
      </c>
    </row>
    <row r="16" spans="1:16" ht="15.75" thickBot="1" x14ac:dyDescent="0.3">
      <c r="A16" t="s">
        <v>134</v>
      </c>
      <c r="B16" t="s">
        <v>289</v>
      </c>
      <c r="C16" t="s">
        <v>275</v>
      </c>
      <c r="D16" t="s">
        <v>276</v>
      </c>
      <c r="E16" s="5">
        <v>13619291361.281401</v>
      </c>
      <c r="F16" s="5">
        <v>12641209802.112</v>
      </c>
      <c r="G16" s="5">
        <v>13861183873.5931</v>
      </c>
      <c r="J16" s="31" t="s">
        <v>31</v>
      </c>
      <c r="K16" s="31">
        <v>432.91199999999998</v>
      </c>
      <c r="L16" s="31">
        <v>477.4</v>
      </c>
      <c r="M16" s="31">
        <v>479.815</v>
      </c>
      <c r="O16" s="28">
        <f t="shared" si="0"/>
        <v>477400000000</v>
      </c>
      <c r="P16" s="28">
        <f t="shared" si="1"/>
        <v>479815000000</v>
      </c>
    </row>
    <row r="17" spans="1:16" ht="15.75" thickBot="1" x14ac:dyDescent="0.3">
      <c r="A17" t="s">
        <v>184</v>
      </c>
      <c r="B17" t="s">
        <v>290</v>
      </c>
      <c r="C17" t="s">
        <v>275</v>
      </c>
      <c r="D17" t="s">
        <v>276</v>
      </c>
      <c r="E17" s="5">
        <v>648000000</v>
      </c>
      <c r="F17" s="5">
        <v>709000000</v>
      </c>
      <c r="G17" s="5"/>
      <c r="J17" s="31" t="s">
        <v>90</v>
      </c>
      <c r="K17" s="31">
        <v>42.692999999999998</v>
      </c>
      <c r="L17" s="31">
        <v>54.622</v>
      </c>
      <c r="M17" s="31">
        <v>73.369</v>
      </c>
      <c r="O17" s="28">
        <f t="shared" si="0"/>
        <v>54622000000</v>
      </c>
      <c r="P17" s="28">
        <f t="shared" si="1"/>
        <v>73369000000</v>
      </c>
    </row>
    <row r="18" spans="1:16" ht="15.75" thickBot="1" x14ac:dyDescent="0.3">
      <c r="A18" t="s">
        <v>173</v>
      </c>
      <c r="B18" t="s">
        <v>291</v>
      </c>
      <c r="C18" t="s">
        <v>275</v>
      </c>
      <c r="D18" t="s">
        <v>276</v>
      </c>
      <c r="E18" s="5">
        <v>1687533333.3333299</v>
      </c>
      <c r="F18" s="5">
        <v>1370281481.4814799</v>
      </c>
      <c r="G18" s="5">
        <v>1471125925.92593</v>
      </c>
      <c r="J18" s="31" t="s">
        <v>98</v>
      </c>
      <c r="K18" s="31">
        <v>34.722999999999999</v>
      </c>
      <c r="L18" s="31">
        <v>38.869</v>
      </c>
      <c r="M18" s="31">
        <v>44.168999999999997</v>
      </c>
      <c r="O18" s="28">
        <f t="shared" si="0"/>
        <v>38869000000</v>
      </c>
      <c r="P18" s="28">
        <f t="shared" si="1"/>
        <v>44169000000</v>
      </c>
    </row>
    <row r="19" spans="1:16" ht="15.75" thickBot="1" x14ac:dyDescent="0.3">
      <c r="A19" t="s">
        <v>17</v>
      </c>
      <c r="B19" t="s">
        <v>292</v>
      </c>
      <c r="C19" t="s">
        <v>275</v>
      </c>
      <c r="D19" t="s">
        <v>276</v>
      </c>
      <c r="E19" s="5">
        <v>1391952510370.48</v>
      </c>
      <c r="F19" s="5">
        <v>1327836171068.51</v>
      </c>
      <c r="G19" s="5">
        <v>1542659899992.54</v>
      </c>
      <c r="J19" s="31" t="s">
        <v>47</v>
      </c>
      <c r="K19" s="31">
        <v>323.05700000000002</v>
      </c>
      <c r="L19" s="31">
        <v>357.09899999999999</v>
      </c>
      <c r="M19" s="31">
        <v>396.54300000000001</v>
      </c>
      <c r="O19" s="28">
        <f t="shared" si="0"/>
        <v>357099000000</v>
      </c>
      <c r="P19" s="28">
        <f t="shared" si="1"/>
        <v>396543000000</v>
      </c>
    </row>
    <row r="20" spans="1:16" ht="15.75" thickBot="1" x14ac:dyDescent="0.3">
      <c r="A20" t="s">
        <v>31</v>
      </c>
      <c r="B20" t="s">
        <v>293</v>
      </c>
      <c r="C20" t="s">
        <v>275</v>
      </c>
      <c r="D20" t="s">
        <v>276</v>
      </c>
      <c r="E20" s="5">
        <v>445011872704.46997</v>
      </c>
      <c r="F20" s="5">
        <v>433258467676.51501</v>
      </c>
      <c r="G20" s="5">
        <v>477082467454.29498</v>
      </c>
      <c r="J20" s="31" t="s">
        <v>155</v>
      </c>
      <c r="K20" s="31">
        <v>4.6769999999999996</v>
      </c>
      <c r="L20" s="31">
        <v>4.8710000000000004</v>
      </c>
      <c r="M20" s="31">
        <v>5.53</v>
      </c>
      <c r="O20" s="28">
        <f t="shared" si="0"/>
        <v>4871000000</v>
      </c>
      <c r="P20" s="28">
        <f t="shared" si="1"/>
        <v>5530000000</v>
      </c>
    </row>
    <row r="21" spans="1:16" ht="15.75" thickBot="1" x14ac:dyDescent="0.3">
      <c r="A21" t="s">
        <v>90</v>
      </c>
      <c r="B21" t="s">
        <v>294</v>
      </c>
      <c r="C21" t="s">
        <v>275</v>
      </c>
      <c r="D21" t="s">
        <v>276</v>
      </c>
      <c r="E21" s="5">
        <v>48174235294.117599</v>
      </c>
      <c r="F21" s="5">
        <v>42693000000</v>
      </c>
      <c r="G21" s="5">
        <v>54622176470.588203</v>
      </c>
      <c r="J21" s="31" t="s">
        <v>82</v>
      </c>
      <c r="K21" s="31">
        <v>61.311999999999998</v>
      </c>
      <c r="L21" s="31">
        <v>68.207999999999998</v>
      </c>
      <c r="M21" s="31">
        <v>59.393999999999998</v>
      </c>
      <c r="O21" s="28">
        <f t="shared" si="0"/>
        <v>68208000000</v>
      </c>
      <c r="P21" s="28">
        <f t="shared" si="1"/>
        <v>59394000000</v>
      </c>
    </row>
    <row r="22" spans="1:16" ht="15.75" thickBot="1" x14ac:dyDescent="0.3">
      <c r="A22" t="s">
        <v>160</v>
      </c>
      <c r="B22" t="s">
        <v>295</v>
      </c>
      <c r="C22" t="s">
        <v>275</v>
      </c>
      <c r="D22" t="s">
        <v>276</v>
      </c>
      <c r="E22" s="5">
        <v>2581268125.7891698</v>
      </c>
      <c r="F22" s="5">
        <v>2780510624.64184</v>
      </c>
      <c r="G22" s="5">
        <v>2902029385.8259201</v>
      </c>
      <c r="J22" s="31" t="s">
        <v>28</v>
      </c>
      <c r="K22" s="31">
        <v>521.44500000000005</v>
      </c>
      <c r="L22" s="31">
        <v>599.98900000000003</v>
      </c>
      <c r="M22" s="31">
        <v>609.88699999999994</v>
      </c>
      <c r="O22" s="28">
        <f t="shared" si="0"/>
        <v>599989000000</v>
      </c>
      <c r="P22" s="28">
        <f t="shared" si="1"/>
        <v>609887000000</v>
      </c>
    </row>
    <row r="23" spans="1:16" ht="15.75" thickBot="1" x14ac:dyDescent="0.3">
      <c r="A23" t="s">
        <v>28</v>
      </c>
      <c r="B23" t="s">
        <v>296</v>
      </c>
      <c r="C23" t="s">
        <v>275</v>
      </c>
      <c r="D23" t="s">
        <v>276</v>
      </c>
      <c r="E23" s="5">
        <v>535376258146.66602</v>
      </c>
      <c r="F23" s="5">
        <v>521676942134.63202</v>
      </c>
      <c r="G23" s="5">
        <v>599879025377.51001</v>
      </c>
      <c r="J23" s="31" t="s">
        <v>168</v>
      </c>
      <c r="K23" s="31">
        <v>1.5860000000000001</v>
      </c>
      <c r="L23" s="31">
        <v>1.7969999999999999</v>
      </c>
      <c r="M23" s="31">
        <v>1.9910000000000001</v>
      </c>
      <c r="O23" s="28">
        <f t="shared" si="0"/>
        <v>1797000000</v>
      </c>
      <c r="P23" s="28">
        <f t="shared" si="1"/>
        <v>1991000000</v>
      </c>
    </row>
    <row r="24" spans="1:16" ht="15.75" thickBot="1" x14ac:dyDescent="0.3">
      <c r="A24" t="s">
        <v>140</v>
      </c>
      <c r="B24" t="s">
        <v>297</v>
      </c>
      <c r="C24" t="s">
        <v>275</v>
      </c>
      <c r="D24" t="s">
        <v>276</v>
      </c>
      <c r="E24" s="5">
        <v>14391686632.782101</v>
      </c>
      <c r="F24" s="5">
        <v>15651545331.5404</v>
      </c>
      <c r="G24" s="5">
        <v>17785640079.119099</v>
      </c>
      <c r="J24" s="31" t="s">
        <v>140</v>
      </c>
      <c r="K24" s="31">
        <v>15.673999999999999</v>
      </c>
      <c r="L24" s="31">
        <v>17.454999999999998</v>
      </c>
      <c r="M24" s="31">
        <v>18.387</v>
      </c>
      <c r="O24" s="28">
        <f t="shared" si="0"/>
        <v>17455000000</v>
      </c>
      <c r="P24" s="28">
        <f t="shared" si="1"/>
        <v>18387000000</v>
      </c>
    </row>
    <row r="25" spans="1:16" ht="15.75" thickBot="1" x14ac:dyDescent="0.3">
      <c r="A25" t="s">
        <v>130</v>
      </c>
      <c r="B25" t="s">
        <v>298</v>
      </c>
      <c r="C25" t="s">
        <v>275</v>
      </c>
      <c r="D25" t="s">
        <v>276</v>
      </c>
      <c r="E25" s="5">
        <v>16178162030.069401</v>
      </c>
      <c r="F25" s="5">
        <v>17933606353.177502</v>
      </c>
      <c r="G25" s="5">
        <v>19737615114.3661</v>
      </c>
      <c r="J25" s="31" t="s">
        <v>166</v>
      </c>
      <c r="K25" s="31">
        <v>2.4159999999999999</v>
      </c>
      <c r="L25" s="31">
        <v>2.3969999999999998</v>
      </c>
      <c r="M25" s="31">
        <v>2.653</v>
      </c>
      <c r="O25" s="28">
        <f t="shared" si="0"/>
        <v>2397000000</v>
      </c>
      <c r="P25" s="28">
        <f t="shared" si="1"/>
        <v>2653000000</v>
      </c>
    </row>
    <row r="26" spans="1:16" ht="15.75" thickBot="1" x14ac:dyDescent="0.3">
      <c r="A26" t="s">
        <v>47</v>
      </c>
      <c r="B26" t="s">
        <v>299</v>
      </c>
      <c r="C26" t="s">
        <v>275</v>
      </c>
      <c r="D26" t="s">
        <v>276</v>
      </c>
      <c r="E26" s="5">
        <v>351238438542.79199</v>
      </c>
      <c r="F26" s="5">
        <v>373902134700.40997</v>
      </c>
      <c r="G26" s="5">
        <v>416264942893.32599</v>
      </c>
      <c r="J26" s="31" t="s">
        <v>97</v>
      </c>
      <c r="K26" s="31">
        <v>36.896999999999998</v>
      </c>
      <c r="L26" s="31">
        <v>39.756</v>
      </c>
      <c r="M26" s="31">
        <v>41.031999999999996</v>
      </c>
      <c r="O26" s="28">
        <f t="shared" si="0"/>
        <v>39756000000</v>
      </c>
      <c r="P26" s="28">
        <f t="shared" si="1"/>
        <v>41032000000</v>
      </c>
    </row>
    <row r="27" spans="1:16" ht="15.75" thickBot="1" x14ac:dyDescent="0.3">
      <c r="A27" t="s">
        <v>78</v>
      </c>
      <c r="B27" t="s">
        <v>300</v>
      </c>
      <c r="C27" t="s">
        <v>275</v>
      </c>
      <c r="D27" t="s">
        <v>276</v>
      </c>
      <c r="E27" s="5">
        <v>68915416141.957596</v>
      </c>
      <c r="F27" s="5">
        <v>69889347433.432404</v>
      </c>
      <c r="G27" s="5">
        <v>80271119426.107605</v>
      </c>
      <c r="J27" s="31" t="s">
        <v>116</v>
      </c>
      <c r="K27" s="31">
        <v>19.951000000000001</v>
      </c>
      <c r="L27" s="31">
        <v>22.419</v>
      </c>
      <c r="M27" s="31">
        <v>23.358000000000001</v>
      </c>
      <c r="O27" s="28">
        <f t="shared" si="0"/>
        <v>22419000000</v>
      </c>
      <c r="P27" s="28">
        <f t="shared" si="1"/>
        <v>23358000000</v>
      </c>
    </row>
    <row r="28" spans="1:16" ht="15.75" thickBot="1" x14ac:dyDescent="0.3">
      <c r="A28" t="s">
        <v>98</v>
      </c>
      <c r="B28" t="s">
        <v>301</v>
      </c>
      <c r="C28" t="s">
        <v>275</v>
      </c>
      <c r="D28" t="s">
        <v>276</v>
      </c>
      <c r="E28" s="5">
        <v>38653318085.1064</v>
      </c>
      <c r="F28" s="5">
        <v>34723357446.808502</v>
      </c>
      <c r="G28" s="5">
        <v>38868663031.914902</v>
      </c>
      <c r="J28" s="31" t="s">
        <v>117</v>
      </c>
      <c r="K28" s="31">
        <v>14.93</v>
      </c>
      <c r="L28" s="31">
        <v>17.803999999999998</v>
      </c>
      <c r="M28" s="31">
        <v>18.425999999999998</v>
      </c>
      <c r="O28" s="28">
        <f t="shared" si="0"/>
        <v>17804000000</v>
      </c>
      <c r="P28" s="28">
        <f t="shared" si="1"/>
        <v>18426000000</v>
      </c>
    </row>
    <row r="29" spans="1:16" ht="15.75" thickBot="1" x14ac:dyDescent="0.3">
      <c r="A29" t="s">
        <v>132</v>
      </c>
      <c r="B29" t="s">
        <v>302</v>
      </c>
      <c r="C29" t="s">
        <v>275</v>
      </c>
      <c r="D29" t="s">
        <v>276</v>
      </c>
      <c r="E29" s="5">
        <v>13192800000</v>
      </c>
      <c r="F29" s="5">
        <v>9699500000</v>
      </c>
      <c r="G29" s="5">
        <v>11208600000</v>
      </c>
      <c r="J29" s="31" t="s">
        <v>12</v>
      </c>
      <c r="K29" s="32">
        <v>1448.55</v>
      </c>
      <c r="L29" s="32">
        <v>1608.08</v>
      </c>
      <c r="M29" s="32">
        <v>1833.27</v>
      </c>
      <c r="O29" s="28">
        <f t="shared" si="0"/>
        <v>1608080000000</v>
      </c>
      <c r="P29" s="28">
        <f t="shared" si="1"/>
        <v>1833270000000</v>
      </c>
    </row>
    <row r="30" spans="1:16" ht="15.75" thickBot="1" x14ac:dyDescent="0.3">
      <c r="A30" t="s">
        <v>116</v>
      </c>
      <c r="B30" t="s">
        <v>303</v>
      </c>
      <c r="C30" t="s">
        <v>275</v>
      </c>
      <c r="D30" t="s">
        <v>276</v>
      </c>
      <c r="E30" s="5">
        <v>20201323282.545101</v>
      </c>
      <c r="F30" s="5">
        <v>19955120004.6604</v>
      </c>
      <c r="G30" s="5">
        <v>22571512867.281601</v>
      </c>
      <c r="J30" s="31" t="s">
        <v>133</v>
      </c>
      <c r="K30" s="31">
        <v>12.003</v>
      </c>
      <c r="L30" s="31">
        <v>19.914999999999999</v>
      </c>
      <c r="M30" s="31">
        <v>35.555</v>
      </c>
      <c r="O30" s="28">
        <f t="shared" si="0"/>
        <v>19915000000</v>
      </c>
      <c r="P30" s="28">
        <f t="shared" si="1"/>
        <v>35555000000</v>
      </c>
    </row>
    <row r="31" spans="1:16" ht="15.75" thickBot="1" x14ac:dyDescent="0.3">
      <c r="A31" t="s">
        <v>82</v>
      </c>
      <c r="B31" t="s">
        <v>304</v>
      </c>
      <c r="C31" t="s">
        <v>275</v>
      </c>
      <c r="D31" t="s">
        <v>276</v>
      </c>
      <c r="E31" s="5">
        <v>64409647193.804398</v>
      </c>
      <c r="F31" s="5">
        <v>61489588894.821098</v>
      </c>
      <c r="G31" s="5">
        <v>68218816484.122597</v>
      </c>
      <c r="J31" s="31" t="s">
        <v>78</v>
      </c>
      <c r="K31" s="31">
        <v>69.995000000000005</v>
      </c>
      <c r="L31" s="31">
        <v>80.326999999999998</v>
      </c>
      <c r="M31" s="31">
        <v>89.533000000000001</v>
      </c>
      <c r="O31" s="28">
        <f t="shared" si="0"/>
        <v>80327000000</v>
      </c>
      <c r="P31" s="28">
        <f t="shared" si="1"/>
        <v>89533000000</v>
      </c>
    </row>
    <row r="32" spans="1:16" ht="15.75" thickBot="1" x14ac:dyDescent="0.3">
      <c r="A32" t="s">
        <v>168</v>
      </c>
      <c r="B32" t="s">
        <v>305</v>
      </c>
      <c r="C32" t="s">
        <v>275</v>
      </c>
      <c r="D32" t="s">
        <v>276</v>
      </c>
      <c r="E32" s="5">
        <v>1945250235.57603</v>
      </c>
      <c r="F32" s="5">
        <v>1585631670.3461001</v>
      </c>
      <c r="G32" s="5">
        <v>1789923264.03</v>
      </c>
      <c r="J32" s="31" t="s">
        <v>130</v>
      </c>
      <c r="K32" s="31">
        <v>17.378</v>
      </c>
      <c r="L32" s="31">
        <v>19.094999999999999</v>
      </c>
      <c r="M32" s="31">
        <v>19.620999999999999</v>
      </c>
      <c r="O32" s="28">
        <f t="shared" si="0"/>
        <v>19095000000</v>
      </c>
      <c r="P32" s="28">
        <f t="shared" si="1"/>
        <v>19621000000</v>
      </c>
    </row>
    <row r="33" spans="1:16" ht="15.75" thickBot="1" x14ac:dyDescent="0.3">
      <c r="A33" t="s">
        <v>208</v>
      </c>
      <c r="B33" t="s">
        <v>306</v>
      </c>
      <c r="C33" t="s">
        <v>275</v>
      </c>
      <c r="D33" t="s">
        <v>276</v>
      </c>
      <c r="E33" s="5">
        <v>7423465000</v>
      </c>
      <c r="F33" s="5">
        <v>6881662000</v>
      </c>
      <c r="G33" s="5">
        <v>7080900000</v>
      </c>
      <c r="J33" s="31" t="s">
        <v>160</v>
      </c>
      <c r="K33" s="31">
        <v>3.0859999999999999</v>
      </c>
      <c r="L33" s="31">
        <v>3.3290000000000002</v>
      </c>
      <c r="M33" s="31">
        <v>3.431</v>
      </c>
      <c r="O33" s="28">
        <f t="shared" si="0"/>
        <v>3329000000</v>
      </c>
      <c r="P33" s="28">
        <f t="shared" si="1"/>
        <v>3431000000</v>
      </c>
    </row>
    <row r="34" spans="1:16" ht="15.75" thickBot="1" x14ac:dyDescent="0.3">
      <c r="A34" t="s">
        <v>97</v>
      </c>
      <c r="B34" t="s">
        <v>307</v>
      </c>
      <c r="C34" t="s">
        <v>275</v>
      </c>
      <c r="D34" t="s">
        <v>276</v>
      </c>
      <c r="E34" s="5">
        <v>40895322850.940697</v>
      </c>
      <c r="F34" s="5">
        <v>36629843806.078102</v>
      </c>
      <c r="G34" s="5">
        <v>40408208523.878403</v>
      </c>
      <c r="J34" s="31" t="s">
        <v>169</v>
      </c>
      <c r="K34" s="31">
        <v>1.7070000000000001</v>
      </c>
      <c r="L34" s="31">
        <v>1.9470000000000001</v>
      </c>
      <c r="M34" s="31">
        <v>1.9970000000000001</v>
      </c>
      <c r="O34" s="28">
        <f t="shared" si="0"/>
        <v>1947000000</v>
      </c>
      <c r="P34" s="28">
        <f t="shared" si="1"/>
        <v>1997000000</v>
      </c>
    </row>
    <row r="35" spans="1:16" ht="15.75" thickBot="1" x14ac:dyDescent="0.3">
      <c r="A35" t="s">
        <v>12</v>
      </c>
      <c r="B35" t="s">
        <v>308</v>
      </c>
      <c r="C35" t="s">
        <v>275</v>
      </c>
      <c r="D35" t="s">
        <v>276</v>
      </c>
      <c r="E35" s="5">
        <v>1873288158977.23</v>
      </c>
      <c r="F35" s="5">
        <v>1448565936739.5601</v>
      </c>
      <c r="G35" s="5">
        <v>1608981220812.2</v>
      </c>
      <c r="J35" s="31" t="s">
        <v>109</v>
      </c>
      <c r="K35" s="31">
        <v>25.192</v>
      </c>
      <c r="L35" s="31">
        <v>26.187000000000001</v>
      </c>
      <c r="M35" s="31">
        <v>28.02</v>
      </c>
      <c r="O35" s="28">
        <f t="shared" si="0"/>
        <v>26187000000</v>
      </c>
      <c r="P35" s="28">
        <f t="shared" si="1"/>
        <v>28020000000</v>
      </c>
    </row>
    <row r="36" spans="1:16" ht="15.75" thickBot="1" x14ac:dyDescent="0.3">
      <c r="A36" t="s">
        <v>155</v>
      </c>
      <c r="B36" t="s">
        <v>309</v>
      </c>
      <c r="C36" t="s">
        <v>275</v>
      </c>
      <c r="D36" t="s">
        <v>276</v>
      </c>
      <c r="E36" s="5">
        <v>5304164323.2531996</v>
      </c>
      <c r="F36" s="5">
        <v>4689534961.7595596</v>
      </c>
      <c r="G36" s="5">
        <v>4900800000</v>
      </c>
      <c r="J36" s="31" t="s">
        <v>99</v>
      </c>
      <c r="K36" s="31">
        <v>40.863</v>
      </c>
      <c r="L36" s="31">
        <v>45.048999999999999</v>
      </c>
      <c r="M36" s="31">
        <v>45.713000000000001</v>
      </c>
      <c r="O36" s="28">
        <f t="shared" si="0"/>
        <v>45049000000</v>
      </c>
      <c r="P36" s="28">
        <f t="shared" si="1"/>
        <v>45713000000</v>
      </c>
    </row>
    <row r="37" spans="1:16" ht="15.75" thickBot="1" x14ac:dyDescent="0.3">
      <c r="A37" t="s">
        <v>133</v>
      </c>
      <c r="B37" t="s">
        <v>310</v>
      </c>
      <c r="C37" t="s">
        <v>275</v>
      </c>
      <c r="D37" t="s">
        <v>276</v>
      </c>
      <c r="E37" s="5">
        <v>13469422958.5105</v>
      </c>
      <c r="F37" s="5">
        <v>12005825769.508699</v>
      </c>
      <c r="G37" s="5">
        <v>14006569575.68</v>
      </c>
      <c r="J37" s="31" t="s">
        <v>14</v>
      </c>
      <c r="K37" s="32">
        <v>1645.42</v>
      </c>
      <c r="L37" s="32">
        <v>1990.76</v>
      </c>
      <c r="M37" s="32">
        <v>2221.2199999999998</v>
      </c>
      <c r="O37" s="28">
        <f t="shared" si="0"/>
        <v>1990760000000</v>
      </c>
      <c r="P37" s="28">
        <f t="shared" si="1"/>
        <v>2221220000000</v>
      </c>
    </row>
    <row r="38" spans="1:16" ht="15.75" thickBot="1" x14ac:dyDescent="0.3">
      <c r="A38" t="s">
        <v>166</v>
      </c>
      <c r="B38" t="s">
        <v>311</v>
      </c>
      <c r="C38" t="s">
        <v>275</v>
      </c>
      <c r="D38" t="s">
        <v>276</v>
      </c>
      <c r="E38" s="5">
        <v>2535657069.0553699</v>
      </c>
      <c r="F38" s="5">
        <v>2315436303.29988</v>
      </c>
      <c r="G38" s="5"/>
      <c r="J38" s="31" t="s">
        <v>167</v>
      </c>
      <c r="K38" s="31">
        <v>2.3879999999999999</v>
      </c>
      <c r="L38" s="31">
        <v>2.5830000000000002</v>
      </c>
      <c r="M38" s="31">
        <v>2.645</v>
      </c>
      <c r="O38" s="28">
        <f t="shared" si="0"/>
        <v>2583000000</v>
      </c>
      <c r="P38" s="28">
        <f t="shared" si="1"/>
        <v>2645000000</v>
      </c>
    </row>
    <row r="39" spans="1:16" ht="15.75" thickBot="1" x14ac:dyDescent="0.3">
      <c r="A39" t="s">
        <v>117</v>
      </c>
      <c r="B39" t="s">
        <v>312</v>
      </c>
      <c r="C39" t="s">
        <v>275</v>
      </c>
      <c r="D39" t="s">
        <v>276</v>
      </c>
      <c r="E39" s="5">
        <v>16695925027.194401</v>
      </c>
      <c r="F39" s="5">
        <v>14930072799.0084</v>
      </c>
      <c r="G39" s="5">
        <v>17613846472.9916</v>
      </c>
      <c r="J39" s="31" t="s">
        <v>139</v>
      </c>
      <c r="K39" s="31">
        <v>10.728</v>
      </c>
      <c r="L39" s="31">
        <v>11.795</v>
      </c>
      <c r="M39" s="31">
        <v>12.938000000000001</v>
      </c>
      <c r="O39" s="28">
        <f t="shared" si="0"/>
        <v>11795000000</v>
      </c>
      <c r="P39" s="28">
        <f t="shared" ref="P39:P70" si="2">M39*1000000000</f>
        <v>12938000000</v>
      </c>
    </row>
    <row r="40" spans="1:16" ht="15.75" thickBot="1" x14ac:dyDescent="0.3">
      <c r="A40" t="s">
        <v>167</v>
      </c>
      <c r="B40" t="s">
        <v>313</v>
      </c>
      <c r="C40" t="s">
        <v>275</v>
      </c>
      <c r="D40" t="s">
        <v>276</v>
      </c>
      <c r="E40" s="5">
        <v>2221301400.7246799</v>
      </c>
      <c r="F40" s="5">
        <v>2326720920.5922298</v>
      </c>
      <c r="G40" s="5">
        <v>2516498299.0121198</v>
      </c>
      <c r="J40" s="31" t="s">
        <v>45</v>
      </c>
      <c r="K40" s="31">
        <v>252.501</v>
      </c>
      <c r="L40" s="31">
        <v>316.86399999999998</v>
      </c>
      <c r="M40" s="31">
        <v>317.59399999999999</v>
      </c>
      <c r="O40" s="28">
        <f t="shared" si="0"/>
        <v>316864000000</v>
      </c>
      <c r="P40" s="28">
        <f t="shared" si="2"/>
        <v>317594000000</v>
      </c>
    </row>
    <row r="41" spans="1:16" ht="15.75" thickBot="1" x14ac:dyDescent="0.3">
      <c r="A41" t="s">
        <v>14</v>
      </c>
      <c r="B41" t="s">
        <v>314</v>
      </c>
      <c r="C41" t="s">
        <v>275</v>
      </c>
      <c r="D41" t="s">
        <v>276</v>
      </c>
      <c r="E41" s="5">
        <v>1742015045482.3101</v>
      </c>
      <c r="F41" s="5">
        <v>1645423407568.3601</v>
      </c>
      <c r="G41" s="5">
        <v>1990761609665.23</v>
      </c>
      <c r="J41" s="31" t="s">
        <v>6</v>
      </c>
      <c r="K41" s="32">
        <v>14862.56</v>
      </c>
      <c r="L41" s="32">
        <v>17458.04</v>
      </c>
      <c r="M41" s="32">
        <v>19911.59</v>
      </c>
      <c r="O41" s="28">
        <f t="shared" si="0"/>
        <v>17458040000000</v>
      </c>
      <c r="P41" s="28">
        <f t="shared" si="2"/>
        <v>19911590000000</v>
      </c>
    </row>
    <row r="42" spans="1:16" ht="15.75" thickBot="1" x14ac:dyDescent="0.3">
      <c r="A42" t="s">
        <v>315</v>
      </c>
      <c r="B42" t="s">
        <v>316</v>
      </c>
      <c r="C42" t="s">
        <v>275</v>
      </c>
      <c r="D42" t="s">
        <v>276</v>
      </c>
      <c r="E42" s="5">
        <v>1673863310975.4199</v>
      </c>
      <c r="F42" s="5">
        <v>1654916154373.0801</v>
      </c>
      <c r="G42" s="5">
        <v>1887902464087.1201</v>
      </c>
      <c r="J42" s="31" t="s">
        <v>42</v>
      </c>
      <c r="K42" s="31">
        <v>270.41500000000002</v>
      </c>
      <c r="L42" s="31">
        <v>314.26799999999997</v>
      </c>
      <c r="M42" s="31">
        <v>351.28100000000001</v>
      </c>
      <c r="O42" s="28">
        <f t="shared" si="0"/>
        <v>314268000000</v>
      </c>
      <c r="P42" s="28">
        <f t="shared" si="2"/>
        <v>351281000000</v>
      </c>
    </row>
    <row r="43" spans="1:16" ht="15.75" thickBot="1" x14ac:dyDescent="0.3">
      <c r="A43" t="s">
        <v>24</v>
      </c>
      <c r="B43" t="s">
        <v>317</v>
      </c>
      <c r="C43" t="s">
        <v>275</v>
      </c>
      <c r="D43" t="s">
        <v>276</v>
      </c>
      <c r="E43" s="5">
        <v>731767398052.87903</v>
      </c>
      <c r="F43" s="5">
        <v>752248045730.10999</v>
      </c>
      <c r="G43" s="5">
        <v>812866928867.46997</v>
      </c>
      <c r="J43" s="31" t="s">
        <v>179</v>
      </c>
      <c r="K43" s="31">
        <v>1.218</v>
      </c>
      <c r="L43" s="31">
        <v>1.2949999999999999</v>
      </c>
      <c r="M43" s="31">
        <v>1.31</v>
      </c>
      <c r="O43" s="28">
        <f t="shared" si="0"/>
        <v>1295000000</v>
      </c>
      <c r="P43" s="28">
        <f t="shared" si="2"/>
        <v>1310000000</v>
      </c>
    </row>
    <row r="44" spans="1:16" ht="15.75" thickBot="1" x14ac:dyDescent="0.3">
      <c r="A44" t="s">
        <v>237</v>
      </c>
      <c r="B44" t="s">
        <v>318</v>
      </c>
      <c r="C44" t="s">
        <v>275</v>
      </c>
      <c r="D44" t="s">
        <v>276</v>
      </c>
      <c r="E44" s="5"/>
      <c r="F44" s="5"/>
      <c r="G44" s="5"/>
      <c r="J44" s="31" t="s">
        <v>79</v>
      </c>
      <c r="K44" s="31">
        <v>62.143999999999998</v>
      </c>
      <c r="L44" s="31">
        <v>64.275999999999996</v>
      </c>
      <c r="M44" s="31">
        <v>65.313999999999993</v>
      </c>
      <c r="O44" s="28">
        <f t="shared" si="0"/>
        <v>64276000000</v>
      </c>
      <c r="P44" s="28">
        <f t="shared" si="2"/>
        <v>65313999999.999992</v>
      </c>
    </row>
    <row r="45" spans="1:16" ht="15.75" thickBot="1" x14ac:dyDescent="0.3">
      <c r="A45" t="s">
        <v>45</v>
      </c>
      <c r="B45" t="s">
        <v>319</v>
      </c>
      <c r="C45" t="s">
        <v>275</v>
      </c>
      <c r="D45" t="s">
        <v>276</v>
      </c>
      <c r="E45" s="5">
        <v>278584733103.01001</v>
      </c>
      <c r="F45" s="5">
        <v>252727193710.01801</v>
      </c>
      <c r="G45" s="5">
        <v>317058508651.76001</v>
      </c>
      <c r="J45" s="31" t="s">
        <v>321</v>
      </c>
      <c r="K45" s="31">
        <v>61.436999999999998</v>
      </c>
      <c r="L45" s="31">
        <v>69.753</v>
      </c>
      <c r="M45" s="31">
        <v>73.046999999999997</v>
      </c>
      <c r="O45" s="28">
        <f t="shared" si="0"/>
        <v>69753000000</v>
      </c>
      <c r="P45" s="28">
        <f t="shared" si="2"/>
        <v>73047000000</v>
      </c>
    </row>
    <row r="46" spans="1:16" ht="15.75" thickBot="1" x14ac:dyDescent="0.3">
      <c r="A46" t="s">
        <v>6</v>
      </c>
      <c r="B46" t="s">
        <v>320</v>
      </c>
      <c r="C46" t="s">
        <v>275</v>
      </c>
      <c r="D46" t="s">
        <v>276</v>
      </c>
      <c r="E46" s="5">
        <v>14279937500608</v>
      </c>
      <c r="F46" s="5">
        <v>14687673892882</v>
      </c>
      <c r="G46" s="5">
        <v>17734062645371.398</v>
      </c>
      <c r="J46" s="31" t="s">
        <v>81</v>
      </c>
      <c r="K46" s="31">
        <v>57.204000000000001</v>
      </c>
      <c r="L46" s="31">
        <v>67.837999999999994</v>
      </c>
      <c r="M46" s="31">
        <v>69.459000000000003</v>
      </c>
      <c r="O46" s="28">
        <f t="shared" si="0"/>
        <v>67837999999.999992</v>
      </c>
      <c r="P46" s="28">
        <f t="shared" si="2"/>
        <v>69459000000</v>
      </c>
    </row>
    <row r="47" spans="1:16" ht="15.75" thickBot="1" x14ac:dyDescent="0.3">
      <c r="A47" t="s">
        <v>321</v>
      </c>
      <c r="B47" t="s">
        <v>322</v>
      </c>
      <c r="C47" t="s">
        <v>275</v>
      </c>
      <c r="D47" t="s">
        <v>276</v>
      </c>
      <c r="E47" s="5">
        <v>58539424929.7248</v>
      </c>
      <c r="F47" s="5">
        <v>61348579465.1017</v>
      </c>
      <c r="G47" s="5">
        <v>69764827467.442307</v>
      </c>
      <c r="J47" s="31" t="s">
        <v>111</v>
      </c>
      <c r="K47" s="31">
        <v>24.672000000000001</v>
      </c>
      <c r="L47" s="31">
        <v>27.638999999999999</v>
      </c>
      <c r="M47" s="31">
        <v>27.725999999999999</v>
      </c>
      <c r="O47" s="28">
        <f t="shared" si="0"/>
        <v>27639000000</v>
      </c>
      <c r="P47" s="28">
        <f t="shared" si="2"/>
        <v>27726000000</v>
      </c>
    </row>
    <row r="48" spans="1:16" ht="15.75" thickBot="1" x14ac:dyDescent="0.3">
      <c r="A48" t="s">
        <v>99</v>
      </c>
      <c r="B48" t="s">
        <v>323</v>
      </c>
      <c r="C48" t="s">
        <v>275</v>
      </c>
      <c r="D48" t="s">
        <v>276</v>
      </c>
      <c r="E48" s="5">
        <v>39670977332.734802</v>
      </c>
      <c r="F48" s="5">
        <v>40804449726.018402</v>
      </c>
      <c r="G48" s="5">
        <v>45238613479.830803</v>
      </c>
      <c r="J48" s="31" t="s">
        <v>337</v>
      </c>
      <c r="K48" s="31">
        <v>245.339</v>
      </c>
      <c r="L48" s="31">
        <v>282.64100000000002</v>
      </c>
      <c r="M48" s="31">
        <v>296.238</v>
      </c>
      <c r="O48" s="28">
        <f t="shared" si="0"/>
        <v>282641000000</v>
      </c>
      <c r="P48" s="28">
        <f t="shared" si="2"/>
        <v>296238000000</v>
      </c>
    </row>
    <row r="49" spans="1:16" ht="15.75" thickBot="1" x14ac:dyDescent="0.3">
      <c r="A49" t="s">
        <v>96</v>
      </c>
      <c r="B49" t="s">
        <v>324</v>
      </c>
      <c r="C49" t="s">
        <v>275</v>
      </c>
      <c r="D49" t="s">
        <v>276</v>
      </c>
      <c r="E49" s="5">
        <v>51775830725.826302</v>
      </c>
      <c r="F49" s="5">
        <v>48716960860.066399</v>
      </c>
      <c r="G49" s="5">
        <v>53958573693.0513</v>
      </c>
      <c r="J49" s="31" t="s">
        <v>96</v>
      </c>
      <c r="K49" s="31">
        <v>48.707000000000001</v>
      </c>
      <c r="L49" s="31">
        <v>57.09</v>
      </c>
      <c r="M49" s="31">
        <v>64.795000000000002</v>
      </c>
      <c r="O49" s="28">
        <f t="shared" si="0"/>
        <v>57090000000</v>
      </c>
      <c r="P49" s="28">
        <f t="shared" si="2"/>
        <v>64795000000</v>
      </c>
    </row>
    <row r="50" spans="1:16" ht="15.75" thickBot="1" x14ac:dyDescent="0.3">
      <c r="A50" t="s">
        <v>142</v>
      </c>
      <c r="B50" t="s">
        <v>325</v>
      </c>
      <c r="C50" t="s">
        <v>275</v>
      </c>
      <c r="D50" t="s">
        <v>276</v>
      </c>
      <c r="E50" s="5">
        <v>12750338736.1661</v>
      </c>
      <c r="F50" s="5">
        <v>10483151093.6873</v>
      </c>
      <c r="G50" s="5">
        <v>12523961677.2966</v>
      </c>
      <c r="J50" s="31" t="s">
        <v>39</v>
      </c>
      <c r="K50" s="31">
        <v>356.08499999999998</v>
      </c>
      <c r="L50" s="31">
        <v>395.71</v>
      </c>
      <c r="M50" s="31">
        <v>399.1</v>
      </c>
      <c r="O50" s="28">
        <f t="shared" si="0"/>
        <v>395710000000</v>
      </c>
      <c r="P50" s="28">
        <f t="shared" si="2"/>
        <v>399100000000</v>
      </c>
    </row>
    <row r="51" spans="1:16" ht="15.75" thickBot="1" x14ac:dyDescent="0.3">
      <c r="A51" t="s">
        <v>42</v>
      </c>
      <c r="B51" t="s">
        <v>326</v>
      </c>
      <c r="C51" t="s">
        <v>275</v>
      </c>
      <c r="D51" t="s">
        <v>276</v>
      </c>
      <c r="E51" s="5">
        <v>323109543324.32098</v>
      </c>
      <c r="F51" s="5">
        <v>270299982887.01001</v>
      </c>
      <c r="G51" s="5">
        <v>314322453228.29498</v>
      </c>
      <c r="J51" s="31" t="s">
        <v>201</v>
      </c>
      <c r="K51" s="31">
        <v>3.41</v>
      </c>
      <c r="L51" s="31">
        <v>3.589</v>
      </c>
      <c r="M51" s="31">
        <v>3.8359999999999999</v>
      </c>
      <c r="O51" s="28">
        <f t="shared" si="0"/>
        <v>3589000000</v>
      </c>
      <c r="P51" s="28">
        <f t="shared" si="2"/>
        <v>3836000000</v>
      </c>
    </row>
    <row r="52" spans="1:16" ht="15.75" thickBot="1" x14ac:dyDescent="0.3">
      <c r="A52" t="s">
        <v>179</v>
      </c>
      <c r="B52" t="s">
        <v>327</v>
      </c>
      <c r="C52" t="s">
        <v>275</v>
      </c>
      <c r="D52" t="s">
        <v>276</v>
      </c>
      <c r="E52" s="5">
        <v>1195019559.0938101</v>
      </c>
      <c r="F52" s="5">
        <v>1223876064.5234499</v>
      </c>
      <c r="G52" s="5">
        <v>1327964249.3264899</v>
      </c>
      <c r="J52" s="31" t="s">
        <v>185</v>
      </c>
      <c r="K52" s="31">
        <v>0.54400000000000004</v>
      </c>
      <c r="L52" s="31">
        <v>0.56699999999999995</v>
      </c>
      <c r="M52" s="31">
        <v>0.63500000000000001</v>
      </c>
      <c r="O52" s="28">
        <f t="shared" si="0"/>
        <v>567000000</v>
      </c>
      <c r="P52" s="28">
        <f t="shared" si="2"/>
        <v>635000000</v>
      </c>
    </row>
    <row r="53" spans="1:16" ht="15.75" thickBot="1" x14ac:dyDescent="0.3">
      <c r="A53" t="s">
        <v>169</v>
      </c>
      <c r="B53" t="s">
        <v>328</v>
      </c>
      <c r="C53" t="s">
        <v>275</v>
      </c>
      <c r="D53" t="s">
        <v>276</v>
      </c>
      <c r="E53" s="5">
        <v>1981845740.7061501</v>
      </c>
      <c r="F53" s="5">
        <v>1703698676.6974199</v>
      </c>
      <c r="G53" s="5">
        <v>1936174043.45293</v>
      </c>
      <c r="J53" s="31" t="s">
        <v>71</v>
      </c>
      <c r="K53" s="31">
        <v>78.923000000000002</v>
      </c>
      <c r="L53" s="31">
        <v>94.713999999999999</v>
      </c>
      <c r="M53" s="31">
        <v>109.08</v>
      </c>
      <c r="O53" s="28">
        <f t="shared" si="0"/>
        <v>94714000000</v>
      </c>
      <c r="P53" s="28">
        <f t="shared" si="2"/>
        <v>109080000000</v>
      </c>
    </row>
    <row r="54" spans="1:16" ht="15.75" thickBot="1" x14ac:dyDescent="0.3">
      <c r="A54" t="s">
        <v>79</v>
      </c>
      <c r="B54" t="s">
        <v>329</v>
      </c>
      <c r="C54" t="s">
        <v>275</v>
      </c>
      <c r="D54" t="s">
        <v>276</v>
      </c>
      <c r="E54" s="5">
        <v>64417670082.612701</v>
      </c>
      <c r="F54" s="5">
        <v>62158002233.027901</v>
      </c>
      <c r="G54" s="5">
        <v>64282438666.738998</v>
      </c>
      <c r="J54" s="31" t="s">
        <v>65</v>
      </c>
      <c r="K54" s="31">
        <v>99.290999999999997</v>
      </c>
      <c r="L54" s="31">
        <v>106.166</v>
      </c>
      <c r="M54" s="31">
        <v>115.462</v>
      </c>
      <c r="O54" s="28">
        <f t="shared" si="0"/>
        <v>106166000000</v>
      </c>
      <c r="P54" s="28">
        <f t="shared" si="2"/>
        <v>115462000000</v>
      </c>
    </row>
    <row r="55" spans="1:16" ht="15.75" thickBot="1" x14ac:dyDescent="0.3">
      <c r="A55" t="s">
        <v>330</v>
      </c>
      <c r="B55" t="s">
        <v>331</v>
      </c>
      <c r="C55" t="s">
        <v>275</v>
      </c>
      <c r="D55" t="s">
        <v>276</v>
      </c>
      <c r="E55" s="5">
        <v>77023818120.748993</v>
      </c>
      <c r="F55" s="5">
        <v>65922853040.927101</v>
      </c>
      <c r="G55" s="5">
        <v>69970323144.287506</v>
      </c>
      <c r="J55" s="31" t="s">
        <v>48</v>
      </c>
      <c r="K55" s="31">
        <v>364.02300000000002</v>
      </c>
      <c r="L55" s="31">
        <v>402.83800000000002</v>
      </c>
      <c r="M55" s="31">
        <v>435.62099999999998</v>
      </c>
      <c r="O55" s="28">
        <f t="shared" si="0"/>
        <v>402838000000</v>
      </c>
      <c r="P55" s="28">
        <f t="shared" si="2"/>
        <v>435621000000</v>
      </c>
    </row>
    <row r="56" spans="1:16" ht="15.75" thickBot="1" x14ac:dyDescent="0.3">
      <c r="A56" t="s">
        <v>66</v>
      </c>
      <c r="B56" t="s">
        <v>332</v>
      </c>
      <c r="C56" t="s">
        <v>275</v>
      </c>
      <c r="D56" t="s">
        <v>276</v>
      </c>
      <c r="E56" s="5">
        <v>103428000000</v>
      </c>
      <c r="F56" s="5">
        <v>107352000000</v>
      </c>
      <c r="G56" s="5"/>
      <c r="J56" s="31" t="s">
        <v>106</v>
      </c>
      <c r="K56" s="31">
        <v>24.638999999999999</v>
      </c>
      <c r="L56" s="31">
        <v>28.326000000000001</v>
      </c>
      <c r="M56" s="31">
        <v>30.72</v>
      </c>
      <c r="O56" s="28">
        <f t="shared" si="0"/>
        <v>28326000000</v>
      </c>
      <c r="P56" s="28">
        <f t="shared" si="2"/>
        <v>30720000000</v>
      </c>
    </row>
    <row r="57" spans="1:16" ht="15.75" thickBot="1" x14ac:dyDescent="0.3">
      <c r="A57" t="s">
        <v>333</v>
      </c>
      <c r="B57" t="s">
        <v>334</v>
      </c>
      <c r="C57" t="s">
        <v>275</v>
      </c>
      <c r="D57" t="s">
        <v>276</v>
      </c>
      <c r="E57" s="5">
        <v>2995185487.3026099</v>
      </c>
      <c r="F57" s="5">
        <v>2496174735.6470199</v>
      </c>
      <c r="G57" s="5"/>
      <c r="J57" s="31" t="s">
        <v>131</v>
      </c>
      <c r="K57" s="31">
        <v>10.022</v>
      </c>
      <c r="L57" s="31">
        <v>12.701000000000001</v>
      </c>
      <c r="M57" s="31">
        <v>16.335000000000001</v>
      </c>
      <c r="O57" s="28">
        <f t="shared" si="0"/>
        <v>12701000000</v>
      </c>
      <c r="P57" s="28">
        <f t="shared" si="2"/>
        <v>16335000000</v>
      </c>
    </row>
    <row r="58" spans="1:16" ht="15.75" thickBot="1" x14ac:dyDescent="0.3">
      <c r="A58" t="s">
        <v>207</v>
      </c>
      <c r="B58" t="s">
        <v>335</v>
      </c>
      <c r="C58" t="s">
        <v>275</v>
      </c>
      <c r="D58" t="s">
        <v>276</v>
      </c>
      <c r="E58" s="5">
        <v>5943589095.5507498</v>
      </c>
      <c r="F58" s="5">
        <v>5608989195.5291996</v>
      </c>
      <c r="G58" s="5"/>
      <c r="J58" s="31" t="s">
        <v>222</v>
      </c>
      <c r="K58" s="31">
        <v>2.0830000000000002</v>
      </c>
      <c r="L58" s="31">
        <v>2.2709999999999999</v>
      </c>
      <c r="M58" s="31">
        <v>2.5680000000000001</v>
      </c>
      <c r="O58" s="28">
        <f t="shared" si="0"/>
        <v>2271000000</v>
      </c>
      <c r="P58" s="28">
        <f t="shared" si="2"/>
        <v>2568000000</v>
      </c>
    </row>
    <row r="59" spans="1:16" ht="15.75" thickBot="1" x14ac:dyDescent="0.3">
      <c r="A59" t="s">
        <v>111</v>
      </c>
      <c r="B59" t="s">
        <v>336</v>
      </c>
      <c r="C59" t="s">
        <v>275</v>
      </c>
      <c r="D59" t="s">
        <v>276</v>
      </c>
      <c r="E59" s="5">
        <v>25758357774.5438</v>
      </c>
      <c r="F59" s="5">
        <v>24692095945.174198</v>
      </c>
      <c r="G59" s="5">
        <v>27719337670.0177</v>
      </c>
      <c r="J59" s="31" t="s">
        <v>102</v>
      </c>
      <c r="K59" s="31">
        <v>30.626000000000001</v>
      </c>
      <c r="L59" s="31">
        <v>36.286999999999999</v>
      </c>
      <c r="M59" s="31">
        <v>37.201999999999998</v>
      </c>
      <c r="O59" s="28">
        <f t="shared" si="0"/>
        <v>36287000000</v>
      </c>
      <c r="P59" s="28">
        <f t="shared" si="2"/>
        <v>37202000000</v>
      </c>
    </row>
    <row r="60" spans="1:16" ht="15.75" thickBot="1" x14ac:dyDescent="0.3">
      <c r="A60" t="s">
        <v>337</v>
      </c>
      <c r="B60" t="s">
        <v>338</v>
      </c>
      <c r="C60" t="s">
        <v>275</v>
      </c>
      <c r="D60" t="s">
        <v>276</v>
      </c>
      <c r="E60" s="5">
        <v>252498032247.16299</v>
      </c>
      <c r="F60" s="5">
        <v>245339322066.759</v>
      </c>
      <c r="G60" s="5">
        <v>282340849856.61401</v>
      </c>
      <c r="J60" s="31" t="s">
        <v>156</v>
      </c>
      <c r="K60" s="31">
        <v>3.9740000000000002</v>
      </c>
      <c r="L60" s="31">
        <v>4.681</v>
      </c>
      <c r="M60" s="31">
        <v>4.6459999999999999</v>
      </c>
      <c r="O60" s="28">
        <f t="shared" si="0"/>
        <v>4681000000</v>
      </c>
      <c r="P60" s="28">
        <f t="shared" si="2"/>
        <v>4646000000</v>
      </c>
    </row>
    <row r="61" spans="1:16" ht="15.75" thickBot="1" x14ac:dyDescent="0.3">
      <c r="A61" t="s">
        <v>8</v>
      </c>
      <c r="B61" t="s">
        <v>339</v>
      </c>
      <c r="C61" t="s">
        <v>275</v>
      </c>
      <c r="D61" t="s">
        <v>276</v>
      </c>
      <c r="E61" s="5">
        <v>3888326788627.4399</v>
      </c>
      <c r="F61" s="5">
        <v>3846413928653.71</v>
      </c>
      <c r="G61" s="5">
        <v>4223116205968.9199</v>
      </c>
      <c r="J61" s="31" t="s">
        <v>69</v>
      </c>
      <c r="K61" s="31">
        <v>96.611000000000004</v>
      </c>
      <c r="L61" s="31">
        <v>99.269000000000005</v>
      </c>
      <c r="M61" s="31">
        <v>105.325</v>
      </c>
      <c r="O61" s="28">
        <f t="shared" si="0"/>
        <v>99269000000</v>
      </c>
      <c r="P61" s="28">
        <f t="shared" si="2"/>
        <v>105325000000</v>
      </c>
    </row>
    <row r="62" spans="1:16" ht="15.75" thickBot="1" x14ac:dyDescent="0.3">
      <c r="A62" t="s">
        <v>201</v>
      </c>
      <c r="B62" t="s">
        <v>340</v>
      </c>
      <c r="C62" t="s">
        <v>275</v>
      </c>
      <c r="D62" t="s">
        <v>276</v>
      </c>
      <c r="E62" s="5">
        <v>3088853638.5683198</v>
      </c>
      <c r="F62" s="5">
        <v>3181071153.6622</v>
      </c>
      <c r="G62" s="5">
        <v>3371102123.5134301</v>
      </c>
      <c r="J62" s="31" t="s">
        <v>150</v>
      </c>
      <c r="K62" s="31">
        <v>4.5739999999999998</v>
      </c>
      <c r="L62" s="31">
        <v>4.657</v>
      </c>
      <c r="M62" s="31">
        <v>5.1719999999999997</v>
      </c>
      <c r="O62" s="28">
        <f t="shared" si="0"/>
        <v>4657000000</v>
      </c>
      <c r="P62" s="28">
        <f t="shared" si="2"/>
        <v>5172000000</v>
      </c>
    </row>
    <row r="63" spans="1:16" ht="15.75" thickBot="1" x14ac:dyDescent="0.3">
      <c r="A63" t="s">
        <v>185</v>
      </c>
      <c r="B63" t="s">
        <v>341</v>
      </c>
      <c r="C63" t="s">
        <v>275</v>
      </c>
      <c r="D63" t="s">
        <v>276</v>
      </c>
      <c r="E63" s="5">
        <v>611537037.03703701</v>
      </c>
      <c r="F63" s="5">
        <v>504214814.81481498</v>
      </c>
      <c r="G63" s="5">
        <v>545618518.51851797</v>
      </c>
      <c r="J63" s="31" t="s">
        <v>46</v>
      </c>
      <c r="K63" s="31">
        <v>271.61900000000003</v>
      </c>
      <c r="L63" s="31">
        <v>298.86799999999999</v>
      </c>
      <c r="M63" s="31">
        <v>297.61700000000002</v>
      </c>
      <c r="O63" s="28">
        <f t="shared" si="0"/>
        <v>298868000000</v>
      </c>
      <c r="P63" s="28">
        <f t="shared" si="2"/>
        <v>297617000000</v>
      </c>
    </row>
    <row r="64" spans="1:16" ht="15.75" thickBot="1" x14ac:dyDescent="0.3">
      <c r="A64" t="s">
        <v>39</v>
      </c>
      <c r="B64" t="s">
        <v>342</v>
      </c>
      <c r="C64" t="s">
        <v>275</v>
      </c>
      <c r="D64" t="s">
        <v>276</v>
      </c>
      <c r="E64" s="5">
        <v>347561349210.979</v>
      </c>
      <c r="F64" s="5">
        <v>356084867685.63898</v>
      </c>
      <c r="G64" s="5">
        <v>397104343478.30103</v>
      </c>
      <c r="J64" s="31" t="s">
        <v>11</v>
      </c>
      <c r="K64" s="32">
        <v>2621.96</v>
      </c>
      <c r="L64" s="32">
        <v>2935.49</v>
      </c>
      <c r="M64" s="32">
        <v>2936.7</v>
      </c>
      <c r="O64" s="28">
        <f t="shared" si="0"/>
        <v>2935490000000</v>
      </c>
      <c r="P64" s="28">
        <f t="shared" si="2"/>
        <v>2936700000000</v>
      </c>
    </row>
    <row r="65" spans="1:16" ht="15.75" thickBot="1" x14ac:dyDescent="0.3">
      <c r="A65" t="s">
        <v>71</v>
      </c>
      <c r="B65" t="s">
        <v>343</v>
      </c>
      <c r="C65" t="s">
        <v>275</v>
      </c>
      <c r="D65" t="s">
        <v>276</v>
      </c>
      <c r="E65" s="5">
        <v>88941299733.501801</v>
      </c>
      <c r="F65" s="5">
        <v>78844702329.078506</v>
      </c>
      <c r="G65" s="5">
        <v>94243453937.446198</v>
      </c>
      <c r="J65" s="31" t="s">
        <v>121</v>
      </c>
      <c r="K65" s="31">
        <v>15.339</v>
      </c>
      <c r="L65" s="31">
        <v>19.161000000000001</v>
      </c>
      <c r="M65" s="31">
        <v>22.456</v>
      </c>
      <c r="O65" s="28">
        <f t="shared" si="0"/>
        <v>19161000000</v>
      </c>
      <c r="P65" s="28">
        <f t="shared" si="2"/>
        <v>22456000000</v>
      </c>
    </row>
    <row r="66" spans="1:16" ht="15.75" thickBot="1" x14ac:dyDescent="0.3">
      <c r="A66" t="s">
        <v>56</v>
      </c>
      <c r="B66" t="s">
        <v>344</v>
      </c>
      <c r="C66" t="s">
        <v>275</v>
      </c>
      <c r="D66" t="s">
        <v>276</v>
      </c>
      <c r="E66" s="5">
        <v>171767403748.19</v>
      </c>
      <c r="F66" s="5">
        <v>145009181490.62</v>
      </c>
      <c r="G66" s="5">
        <v>167983141738.311</v>
      </c>
      <c r="J66" s="31" t="s">
        <v>120</v>
      </c>
      <c r="K66" s="31">
        <v>15.846</v>
      </c>
      <c r="L66" s="31">
        <v>18.696000000000002</v>
      </c>
      <c r="M66" s="31">
        <v>20.888999999999999</v>
      </c>
      <c r="O66" s="28">
        <f t="shared" si="0"/>
        <v>18696000000</v>
      </c>
      <c r="P66" s="28">
        <f t="shared" si="2"/>
        <v>20889000000</v>
      </c>
    </row>
    <row r="67" spans="1:16" ht="15.75" thickBot="1" x14ac:dyDescent="0.3">
      <c r="A67" t="s">
        <v>345</v>
      </c>
      <c r="B67" t="s">
        <v>346</v>
      </c>
      <c r="C67" t="s">
        <v>275</v>
      </c>
      <c r="D67" t="s">
        <v>276</v>
      </c>
      <c r="E67" s="5">
        <v>17203906511529</v>
      </c>
      <c r="F67" s="5">
        <v>17483820589534.5</v>
      </c>
      <c r="G67" s="5">
        <v>20746563721663.301</v>
      </c>
      <c r="J67" s="31" t="s">
        <v>8</v>
      </c>
      <c r="K67" s="32">
        <v>3843.34</v>
      </c>
      <c r="L67" s="32">
        <v>4225.92</v>
      </c>
      <c r="M67" s="32">
        <v>4256.54</v>
      </c>
      <c r="O67" s="28">
        <f t="shared" si="0"/>
        <v>4225920000000</v>
      </c>
      <c r="P67" s="28">
        <f t="shared" si="2"/>
        <v>4256540000000</v>
      </c>
    </row>
    <row r="68" spans="1:16" ht="15.75" thickBot="1" x14ac:dyDescent="0.3">
      <c r="A68" t="s">
        <v>347</v>
      </c>
      <c r="B68" t="s">
        <v>348</v>
      </c>
      <c r="C68" t="s">
        <v>275</v>
      </c>
      <c r="D68" t="s">
        <v>276</v>
      </c>
      <c r="E68" s="5">
        <v>11643791832112.301</v>
      </c>
      <c r="F68" s="5">
        <v>10841710191637.6</v>
      </c>
      <c r="G68" s="5">
        <v>12618119605215</v>
      </c>
      <c r="J68" s="31" t="s">
        <v>77</v>
      </c>
      <c r="K68" s="31">
        <v>68.498000000000005</v>
      </c>
      <c r="L68" s="31">
        <v>76.358999999999995</v>
      </c>
      <c r="M68" s="31">
        <v>73.894000000000005</v>
      </c>
      <c r="O68" s="28">
        <f t="shared" si="0"/>
        <v>76359000000</v>
      </c>
      <c r="P68" s="28">
        <f t="shared" si="2"/>
        <v>73894000000</v>
      </c>
    </row>
    <row r="69" spans="1:16" ht="15.75" thickBot="1" x14ac:dyDescent="0.3">
      <c r="A69" t="s">
        <v>349</v>
      </c>
      <c r="B69" t="s">
        <v>350</v>
      </c>
      <c r="C69" t="s">
        <v>275</v>
      </c>
      <c r="D69" t="s">
        <v>276</v>
      </c>
      <c r="E69" s="5">
        <v>27024079763932.199</v>
      </c>
      <c r="F69" s="5">
        <v>27118722832657.5</v>
      </c>
      <c r="G69" s="5">
        <v>30880832035117.602</v>
      </c>
      <c r="J69" s="31" t="s">
        <v>54</v>
      </c>
      <c r="K69" s="31">
        <v>188.684</v>
      </c>
      <c r="L69" s="31">
        <v>216.38399999999999</v>
      </c>
      <c r="M69" s="31">
        <v>222.77</v>
      </c>
      <c r="O69" s="28">
        <f t="shared" si="0"/>
        <v>216384000000</v>
      </c>
      <c r="P69" s="28">
        <f t="shared" si="2"/>
        <v>222770000000</v>
      </c>
    </row>
    <row r="70" spans="1:16" ht="15.75" thickBot="1" x14ac:dyDescent="0.3">
      <c r="A70" t="s">
        <v>351</v>
      </c>
      <c r="B70" t="s">
        <v>352</v>
      </c>
      <c r="C70" t="s">
        <v>275</v>
      </c>
      <c r="D70" t="s">
        <v>276</v>
      </c>
      <c r="E70" s="5">
        <v>3249705581846.9102</v>
      </c>
      <c r="F70" s="5">
        <v>2980726151029.73</v>
      </c>
      <c r="G70" s="5">
        <v>3499151501974.5898</v>
      </c>
      <c r="J70" s="31" t="s">
        <v>178</v>
      </c>
      <c r="K70" s="31">
        <v>1.0429999999999999</v>
      </c>
      <c r="L70" s="31">
        <v>1.115</v>
      </c>
      <c r="M70" s="31">
        <v>1.1919999999999999</v>
      </c>
      <c r="O70" s="28">
        <f t="shared" si="0"/>
        <v>1115000000</v>
      </c>
      <c r="P70" s="28">
        <f t="shared" si="2"/>
        <v>1192000000</v>
      </c>
    </row>
    <row r="71" spans="1:16" ht="15.75" thickBot="1" x14ac:dyDescent="0.3">
      <c r="A71" t="s">
        <v>353</v>
      </c>
      <c r="B71" t="s">
        <v>354</v>
      </c>
      <c r="C71" t="s">
        <v>275</v>
      </c>
      <c r="D71" t="s">
        <v>276</v>
      </c>
      <c r="E71" s="5">
        <v>22941556433612.102</v>
      </c>
      <c r="F71" s="5">
        <v>22133908631128.102</v>
      </c>
      <c r="G71" s="5">
        <v>25046912741672.398</v>
      </c>
      <c r="J71" s="31" t="s">
        <v>72</v>
      </c>
      <c r="K71" s="31">
        <v>77.602999999999994</v>
      </c>
      <c r="L71" s="31">
        <v>85.715000000000003</v>
      </c>
      <c r="M71" s="31">
        <v>91.019000000000005</v>
      </c>
      <c r="O71" s="28">
        <f t="shared" ref="O71:O134" si="3">L71*1000000000</f>
        <v>85715000000</v>
      </c>
      <c r="P71" s="28">
        <f t="shared" ref="P71:P102" si="4">M71*1000000000</f>
        <v>91019000000</v>
      </c>
    </row>
    <row r="72" spans="1:16" ht="15.75" thickBot="1" x14ac:dyDescent="0.3">
      <c r="A72" t="s">
        <v>65</v>
      </c>
      <c r="B72" t="s">
        <v>355</v>
      </c>
      <c r="C72" t="s">
        <v>275</v>
      </c>
      <c r="D72" t="s">
        <v>276</v>
      </c>
      <c r="E72" s="5">
        <v>108108009000</v>
      </c>
      <c r="F72" s="5">
        <v>99291124000</v>
      </c>
      <c r="G72" s="5">
        <v>106165866000</v>
      </c>
      <c r="J72" s="31" t="s">
        <v>138</v>
      </c>
      <c r="K72" s="31">
        <v>15.294</v>
      </c>
      <c r="L72" s="31">
        <v>17.611000000000001</v>
      </c>
      <c r="M72" s="31">
        <v>20.952000000000002</v>
      </c>
      <c r="O72" s="28">
        <f t="shared" si="3"/>
        <v>17611000000</v>
      </c>
      <c r="P72" s="28">
        <f t="shared" si="4"/>
        <v>20952000000</v>
      </c>
    </row>
    <row r="73" spans="1:16" ht="15.75" thickBot="1" x14ac:dyDescent="0.3">
      <c r="A73" t="s">
        <v>48</v>
      </c>
      <c r="B73" t="s">
        <v>356</v>
      </c>
      <c r="C73" t="s">
        <v>275</v>
      </c>
      <c r="D73" t="s">
        <v>276</v>
      </c>
      <c r="E73" s="5">
        <v>303080865603.64502</v>
      </c>
      <c r="F73" s="5">
        <v>365252651278.85199</v>
      </c>
      <c r="G73" s="5">
        <v>404142766093.05298</v>
      </c>
      <c r="J73" s="31" t="s">
        <v>176</v>
      </c>
      <c r="K73" s="31">
        <v>1.4750000000000001</v>
      </c>
      <c r="L73" s="31">
        <v>1.629</v>
      </c>
      <c r="M73" s="31">
        <v>1.6559999999999999</v>
      </c>
      <c r="O73" s="28">
        <f t="shared" si="3"/>
        <v>1629000000</v>
      </c>
      <c r="P73" s="28">
        <f t="shared" si="4"/>
        <v>1656000000</v>
      </c>
    </row>
    <row r="74" spans="1:16" ht="15.75" thickBot="1" x14ac:dyDescent="0.3">
      <c r="A74" t="s">
        <v>357</v>
      </c>
      <c r="B74" t="s">
        <v>358</v>
      </c>
      <c r="C74" t="s">
        <v>275</v>
      </c>
      <c r="D74" t="s">
        <v>276</v>
      </c>
      <c r="E74" s="5">
        <v>13416061270575.301</v>
      </c>
      <c r="F74" s="5">
        <v>13027258675468.301</v>
      </c>
      <c r="G74" s="5">
        <v>14493212396452.5</v>
      </c>
      <c r="J74" s="31" t="s">
        <v>158</v>
      </c>
      <c r="K74" s="31">
        <v>5.4710000000000001</v>
      </c>
      <c r="L74" s="31">
        <v>7.6120000000000001</v>
      </c>
      <c r="M74" s="31">
        <v>13.542999999999999</v>
      </c>
      <c r="O74" s="28">
        <f t="shared" si="3"/>
        <v>7612000000</v>
      </c>
      <c r="P74" s="28">
        <f t="shared" si="4"/>
        <v>13543000000</v>
      </c>
    </row>
    <row r="75" spans="1:16" ht="15.75" thickBot="1" x14ac:dyDescent="0.3">
      <c r="A75" t="s">
        <v>222</v>
      </c>
      <c r="B75" t="s">
        <v>359</v>
      </c>
      <c r="C75" t="s">
        <v>275</v>
      </c>
      <c r="D75" t="s">
        <v>276</v>
      </c>
      <c r="E75" s="5"/>
      <c r="F75" s="5"/>
      <c r="G75" s="5"/>
      <c r="J75" s="31" t="s">
        <v>143</v>
      </c>
      <c r="K75" s="31">
        <v>14.507999999999999</v>
      </c>
      <c r="L75" s="31">
        <v>21.016999999999999</v>
      </c>
      <c r="M75" s="31">
        <v>20.167999999999999</v>
      </c>
      <c r="O75" s="28">
        <f t="shared" si="3"/>
        <v>21017000000</v>
      </c>
      <c r="P75" s="28">
        <f t="shared" si="4"/>
        <v>20168000000</v>
      </c>
    </row>
    <row r="76" spans="1:16" ht="15.75" thickBot="1" x14ac:dyDescent="0.3">
      <c r="A76" t="s">
        <v>18</v>
      </c>
      <c r="B76" t="s">
        <v>360</v>
      </c>
      <c r="C76" t="s">
        <v>275</v>
      </c>
      <c r="D76" t="s">
        <v>276</v>
      </c>
      <c r="E76" s="5">
        <v>1393046093137.25</v>
      </c>
      <c r="F76" s="5">
        <v>1281484640043.5801</v>
      </c>
      <c r="G76" s="5">
        <v>1425276586282.9199</v>
      </c>
      <c r="J76" s="31" t="s">
        <v>108</v>
      </c>
      <c r="K76" s="31">
        <v>23.827999999999999</v>
      </c>
      <c r="L76" s="31">
        <v>28.221</v>
      </c>
      <c r="M76" s="31">
        <v>30.116</v>
      </c>
      <c r="O76" s="28">
        <f t="shared" si="3"/>
        <v>28221000000</v>
      </c>
      <c r="P76" s="28">
        <f t="shared" si="4"/>
        <v>30116000000</v>
      </c>
    </row>
    <row r="77" spans="1:16" ht="15.75" thickBot="1" x14ac:dyDescent="0.3">
      <c r="A77" t="s">
        <v>102</v>
      </c>
      <c r="B77" t="s">
        <v>361</v>
      </c>
      <c r="C77" t="s">
        <v>275</v>
      </c>
      <c r="D77" t="s">
        <v>276</v>
      </c>
      <c r="E77" s="5">
        <v>31045591753.490101</v>
      </c>
      <c r="F77" s="5">
        <v>30650285471.7215</v>
      </c>
      <c r="G77" s="5">
        <v>36262924353.604103</v>
      </c>
      <c r="J77" s="31" t="s">
        <v>37</v>
      </c>
      <c r="K77" s="31">
        <v>344.87900000000002</v>
      </c>
      <c r="L77" s="31">
        <v>368.137</v>
      </c>
      <c r="M77" s="31">
        <v>369.48599999999999</v>
      </c>
      <c r="O77" s="28">
        <f t="shared" si="3"/>
        <v>368137000000</v>
      </c>
      <c r="P77" s="28">
        <f t="shared" si="4"/>
        <v>369486000000</v>
      </c>
    </row>
    <row r="78" spans="1:16" ht="15.75" thickBot="1" x14ac:dyDescent="0.3">
      <c r="A78" t="s">
        <v>69</v>
      </c>
      <c r="B78" t="s">
        <v>362</v>
      </c>
      <c r="C78" t="s">
        <v>275</v>
      </c>
      <c r="D78" t="s">
        <v>276</v>
      </c>
      <c r="E78" s="5">
        <v>95912590628.141205</v>
      </c>
      <c r="F78" s="5">
        <v>107657734392.446</v>
      </c>
      <c r="G78" s="5">
        <v>111271112329.97501</v>
      </c>
      <c r="J78" s="31" t="s">
        <v>59</v>
      </c>
      <c r="K78" s="31">
        <v>155.80799999999999</v>
      </c>
      <c r="L78" s="31">
        <v>184.577</v>
      </c>
      <c r="M78" s="31">
        <v>197.81299999999999</v>
      </c>
      <c r="O78" s="28">
        <f t="shared" si="3"/>
        <v>184577000000</v>
      </c>
      <c r="P78" s="28">
        <f t="shared" si="4"/>
        <v>197813000000</v>
      </c>
    </row>
    <row r="79" spans="1:16" ht="15.75" thickBot="1" x14ac:dyDescent="0.3">
      <c r="A79" t="s">
        <v>363</v>
      </c>
      <c r="B79" t="s">
        <v>364</v>
      </c>
      <c r="C79" t="s">
        <v>275</v>
      </c>
      <c r="D79" t="s">
        <v>276</v>
      </c>
      <c r="E79" s="5">
        <v>15691850452107.301</v>
      </c>
      <c r="F79" s="5">
        <v>15300141971364.801</v>
      </c>
      <c r="G79" s="5">
        <v>17088620744318.801</v>
      </c>
      <c r="J79" s="31" t="s">
        <v>107</v>
      </c>
      <c r="K79" s="31">
        <v>21.625</v>
      </c>
      <c r="L79" s="31">
        <v>25.459</v>
      </c>
      <c r="M79" s="31">
        <v>27.864999999999998</v>
      </c>
      <c r="O79" s="28">
        <f t="shared" si="3"/>
        <v>25459000000</v>
      </c>
      <c r="P79" s="28">
        <f t="shared" si="4"/>
        <v>27865000000</v>
      </c>
    </row>
    <row r="80" spans="1:16" ht="15.75" thickBot="1" x14ac:dyDescent="0.3">
      <c r="A80" t="s">
        <v>365</v>
      </c>
      <c r="B80" t="s">
        <v>366</v>
      </c>
      <c r="C80" t="s">
        <v>275</v>
      </c>
      <c r="D80" t="s">
        <v>276</v>
      </c>
      <c r="E80" s="5">
        <v>1791408028660.02</v>
      </c>
      <c r="F80" s="5">
        <v>1675307026432.75</v>
      </c>
      <c r="G80" s="5">
        <v>1795312624367.9299</v>
      </c>
      <c r="J80" s="31" t="s">
        <v>9</v>
      </c>
      <c r="K80" s="32">
        <v>2667.69</v>
      </c>
      <c r="L80" s="32">
        <v>3177.92</v>
      </c>
      <c r="M80" s="32">
        <v>3534.74</v>
      </c>
      <c r="O80" s="28">
        <f t="shared" si="3"/>
        <v>3177920000000</v>
      </c>
      <c r="P80" s="28">
        <f t="shared" si="4"/>
        <v>3534740000000</v>
      </c>
    </row>
    <row r="81" spans="1:16" ht="15.75" thickBot="1" x14ac:dyDescent="0.3">
      <c r="A81" t="s">
        <v>46</v>
      </c>
      <c r="B81" t="s">
        <v>367</v>
      </c>
      <c r="C81" t="s">
        <v>275</v>
      </c>
      <c r="D81" t="s">
        <v>276</v>
      </c>
      <c r="E81" s="5">
        <v>268508200125.48999</v>
      </c>
      <c r="F81" s="5">
        <v>271836962949.41699</v>
      </c>
      <c r="G81" s="5">
        <v>299155237589.14203</v>
      </c>
      <c r="J81" s="31" t="s">
        <v>20</v>
      </c>
      <c r="K81" s="32">
        <v>1059.9000000000001</v>
      </c>
      <c r="L81" s="32">
        <v>1186.07</v>
      </c>
      <c r="M81" s="32">
        <v>1289.3</v>
      </c>
      <c r="O81" s="28">
        <f t="shared" si="3"/>
        <v>1186070000000</v>
      </c>
      <c r="P81" s="28">
        <f t="shared" si="4"/>
        <v>1289300000000</v>
      </c>
    </row>
    <row r="82" spans="1:16" ht="15.75" thickBot="1" x14ac:dyDescent="0.3">
      <c r="A82" t="s">
        <v>150</v>
      </c>
      <c r="B82" t="s">
        <v>368</v>
      </c>
      <c r="C82" t="s">
        <v>275</v>
      </c>
      <c r="D82" t="s">
        <v>276</v>
      </c>
      <c r="E82" s="5">
        <v>5496264765.7841101</v>
      </c>
      <c r="F82" s="5">
        <v>4574413823.3124304</v>
      </c>
      <c r="G82" s="5">
        <v>4592118709.5527897</v>
      </c>
      <c r="J82" s="31" t="s">
        <v>55</v>
      </c>
      <c r="K82" s="31">
        <v>169.488</v>
      </c>
      <c r="L82" s="31">
        <v>209.50700000000001</v>
      </c>
      <c r="M82" s="31">
        <v>297.34100000000001</v>
      </c>
      <c r="O82" s="28">
        <f t="shared" si="3"/>
        <v>209507000000</v>
      </c>
      <c r="P82" s="28">
        <f t="shared" si="4"/>
        <v>297341000000</v>
      </c>
    </row>
    <row r="83" spans="1:16" ht="15.75" thickBot="1" x14ac:dyDescent="0.3">
      <c r="A83" t="s">
        <v>11</v>
      </c>
      <c r="B83" t="s">
        <v>369</v>
      </c>
      <c r="C83" t="s">
        <v>275</v>
      </c>
      <c r="D83" t="s">
        <v>276</v>
      </c>
      <c r="E83" s="5">
        <v>2728870246705.8799</v>
      </c>
      <c r="F83" s="5">
        <v>2630317731455.2598</v>
      </c>
      <c r="G83" s="5">
        <v>2937472757953.4399</v>
      </c>
      <c r="J83" s="31" t="s">
        <v>38</v>
      </c>
      <c r="K83" s="31">
        <v>425.54899999999998</v>
      </c>
      <c r="L83" s="31">
        <v>498.89100000000002</v>
      </c>
      <c r="M83" s="31">
        <v>516.14599999999996</v>
      </c>
      <c r="O83" s="28">
        <f t="shared" si="3"/>
        <v>498891000000</v>
      </c>
      <c r="P83" s="28">
        <f t="shared" si="4"/>
        <v>516145999999.99994</v>
      </c>
    </row>
    <row r="84" spans="1:16" ht="15.75" thickBot="1" x14ac:dyDescent="0.3">
      <c r="A84" t="s">
        <v>370</v>
      </c>
      <c r="B84" t="s">
        <v>371</v>
      </c>
      <c r="C84" t="s">
        <v>275</v>
      </c>
      <c r="D84" t="s">
        <v>276</v>
      </c>
      <c r="E84" s="5">
        <v>3268839775.6919699</v>
      </c>
      <c r="F84" s="5">
        <v>3240759988.9945302</v>
      </c>
      <c r="G84" s="5"/>
      <c r="J84" s="31" t="s">
        <v>30</v>
      </c>
      <c r="K84" s="31">
        <v>938.05200000000002</v>
      </c>
      <c r="L84" s="32">
        <v>1426.3</v>
      </c>
      <c r="M84" s="32">
        <v>1739.01</v>
      </c>
      <c r="O84" s="28">
        <f t="shared" si="3"/>
        <v>1426300000000</v>
      </c>
      <c r="P84" s="28">
        <f t="shared" si="4"/>
        <v>1739010000000</v>
      </c>
    </row>
    <row r="85" spans="1:16" ht="15.75" thickBot="1" x14ac:dyDescent="0.3">
      <c r="A85" t="s">
        <v>188</v>
      </c>
      <c r="B85" t="s">
        <v>372</v>
      </c>
      <c r="C85" t="s">
        <v>275</v>
      </c>
      <c r="D85" t="s">
        <v>276</v>
      </c>
      <c r="E85" s="5">
        <v>412479413.36212897</v>
      </c>
      <c r="F85" s="5">
        <v>407515927.98229003</v>
      </c>
      <c r="G85" s="5">
        <v>404178049.75397801</v>
      </c>
      <c r="J85" s="31" t="s">
        <v>35</v>
      </c>
      <c r="K85" s="31">
        <v>407.101</v>
      </c>
      <c r="L85" s="31">
        <v>481.59100000000001</v>
      </c>
      <c r="M85" s="31">
        <v>520.70299999999997</v>
      </c>
      <c r="O85" s="28">
        <f t="shared" si="3"/>
        <v>481591000000</v>
      </c>
      <c r="P85" s="28">
        <f t="shared" si="4"/>
        <v>520703000000</v>
      </c>
    </row>
    <row r="86" spans="1:16" ht="15.75" thickBot="1" x14ac:dyDescent="0.3">
      <c r="A86" t="s">
        <v>121</v>
      </c>
      <c r="B86" t="s">
        <v>373</v>
      </c>
      <c r="C86" t="s">
        <v>275</v>
      </c>
      <c r="D86" t="s">
        <v>276</v>
      </c>
      <c r="E86" s="5">
        <v>16874405839.7948</v>
      </c>
      <c r="F86" s="5">
        <v>15316824039.3269</v>
      </c>
      <c r="G86" s="5">
        <v>18269350433.799198</v>
      </c>
      <c r="J86" s="31" t="s">
        <v>13</v>
      </c>
      <c r="K86" s="32">
        <v>1891.06</v>
      </c>
      <c r="L86" s="32">
        <v>2101.2800000000002</v>
      </c>
      <c r="M86" s="32">
        <v>2058.33</v>
      </c>
      <c r="O86" s="28">
        <f t="shared" si="3"/>
        <v>2101280000000.0002</v>
      </c>
      <c r="P86" s="28">
        <f t="shared" si="4"/>
        <v>2058330000000</v>
      </c>
    </row>
    <row r="87" spans="1:16" ht="15.75" thickBot="1" x14ac:dyDescent="0.3">
      <c r="A87" t="s">
        <v>10</v>
      </c>
      <c r="B87" t="s">
        <v>374</v>
      </c>
      <c r="C87" t="s">
        <v>275</v>
      </c>
      <c r="D87" t="s">
        <v>276</v>
      </c>
      <c r="E87" s="5">
        <v>2878673912414.4399</v>
      </c>
      <c r="F87" s="5">
        <v>2756900214107.3198</v>
      </c>
      <c r="G87" s="5">
        <v>3186859739185.02</v>
      </c>
      <c r="J87" s="31" t="s">
        <v>122</v>
      </c>
      <c r="K87" s="31">
        <v>13.967000000000001</v>
      </c>
      <c r="L87" s="31">
        <v>15.141</v>
      </c>
      <c r="M87" s="31">
        <v>15.721</v>
      </c>
      <c r="O87" s="28">
        <f t="shared" si="3"/>
        <v>15141000000</v>
      </c>
      <c r="P87" s="28">
        <f t="shared" si="4"/>
        <v>15721000000</v>
      </c>
    </row>
    <row r="88" spans="1:16" ht="15.75" thickBot="1" x14ac:dyDescent="0.3">
      <c r="A88" t="s">
        <v>120</v>
      </c>
      <c r="B88" t="s">
        <v>375</v>
      </c>
      <c r="C88" t="s">
        <v>275</v>
      </c>
      <c r="D88" t="s">
        <v>276</v>
      </c>
      <c r="E88" s="5">
        <v>17470436258.5131</v>
      </c>
      <c r="F88" s="5">
        <v>15842922532.7202</v>
      </c>
      <c r="G88" s="5">
        <v>18700241392.157501</v>
      </c>
      <c r="J88" s="31" t="s">
        <v>7</v>
      </c>
      <c r="K88" s="32">
        <v>5040.1099999999997</v>
      </c>
      <c r="L88" s="32">
        <v>4937.42</v>
      </c>
      <c r="M88" s="32">
        <v>4912.1499999999996</v>
      </c>
      <c r="O88" s="28">
        <f t="shared" si="3"/>
        <v>4937420000000</v>
      </c>
      <c r="P88" s="28">
        <f t="shared" si="4"/>
        <v>4912150000000</v>
      </c>
    </row>
    <row r="89" spans="1:16" ht="15.75" thickBot="1" x14ac:dyDescent="0.3">
      <c r="A89" t="s">
        <v>77</v>
      </c>
      <c r="B89" t="s">
        <v>376</v>
      </c>
      <c r="C89" t="s">
        <v>275</v>
      </c>
      <c r="D89" t="s">
        <v>276</v>
      </c>
      <c r="E89" s="5">
        <v>68337537815.770302</v>
      </c>
      <c r="F89" s="5">
        <v>70043199813.688507</v>
      </c>
      <c r="G89" s="5">
        <v>77594279054.879501</v>
      </c>
      <c r="J89" s="31" t="s">
        <v>91</v>
      </c>
      <c r="K89" s="31">
        <v>43.759</v>
      </c>
      <c r="L89" s="31">
        <v>45.353999999999999</v>
      </c>
      <c r="M89" s="31">
        <v>47.744999999999997</v>
      </c>
      <c r="O89" s="28">
        <f t="shared" si="3"/>
        <v>45354000000</v>
      </c>
      <c r="P89" s="28">
        <f t="shared" si="4"/>
        <v>47745000000</v>
      </c>
    </row>
    <row r="90" spans="1:16" ht="15.75" thickBot="1" x14ac:dyDescent="0.3">
      <c r="A90" t="s">
        <v>224</v>
      </c>
      <c r="B90" t="s">
        <v>377</v>
      </c>
      <c r="C90" t="s">
        <v>275</v>
      </c>
      <c r="D90" t="s">
        <v>276</v>
      </c>
      <c r="E90" s="5"/>
      <c r="F90" s="5"/>
      <c r="G90" s="5"/>
      <c r="J90" s="31" t="s">
        <v>58</v>
      </c>
      <c r="K90" s="31">
        <v>171.08199999999999</v>
      </c>
      <c r="L90" s="31">
        <v>190.81399999999999</v>
      </c>
      <c r="M90" s="31">
        <v>193.61099999999999</v>
      </c>
      <c r="O90" s="28">
        <f t="shared" si="3"/>
        <v>190814000000</v>
      </c>
      <c r="P90" s="28">
        <f t="shared" si="4"/>
        <v>193611000000</v>
      </c>
    </row>
    <row r="91" spans="1:16" ht="15.75" thickBot="1" x14ac:dyDescent="0.3">
      <c r="A91" t="s">
        <v>138</v>
      </c>
      <c r="B91" t="s">
        <v>378</v>
      </c>
      <c r="C91" t="s">
        <v>275</v>
      </c>
      <c r="D91" t="s">
        <v>276</v>
      </c>
      <c r="E91" s="5">
        <v>13442861443.750601</v>
      </c>
      <c r="F91" s="5">
        <v>14169626010.1229</v>
      </c>
      <c r="G91" s="5">
        <v>15850520383.994101</v>
      </c>
      <c r="J91" s="31" t="s">
        <v>70</v>
      </c>
      <c r="K91" s="31">
        <v>101.279</v>
      </c>
      <c r="L91" s="31">
        <v>109.797</v>
      </c>
      <c r="M91" s="31">
        <v>114.679</v>
      </c>
      <c r="O91" s="28">
        <f t="shared" si="3"/>
        <v>109797000000</v>
      </c>
      <c r="P91" s="28">
        <f t="shared" si="4"/>
        <v>114679000000</v>
      </c>
    </row>
    <row r="92" spans="1:16" ht="15.75" thickBot="1" x14ac:dyDescent="0.3">
      <c r="A92" t="s">
        <v>175</v>
      </c>
      <c r="B92" t="s">
        <v>379</v>
      </c>
      <c r="C92" t="s">
        <v>275</v>
      </c>
      <c r="D92" t="s">
        <v>276</v>
      </c>
      <c r="E92" s="5">
        <v>1813608279.65044</v>
      </c>
      <c r="F92" s="5">
        <v>1830412999.9592199</v>
      </c>
      <c r="G92" s="5">
        <v>2078070683.54686</v>
      </c>
      <c r="J92" s="31" t="s">
        <v>191</v>
      </c>
      <c r="K92" s="31">
        <v>0.182</v>
      </c>
      <c r="L92" s="31">
        <v>0.20699999999999999</v>
      </c>
      <c r="M92" s="31">
        <v>0.216</v>
      </c>
      <c r="O92" s="28">
        <f t="shared" si="3"/>
        <v>207000000</v>
      </c>
      <c r="P92" s="28">
        <f t="shared" si="4"/>
        <v>216000000</v>
      </c>
    </row>
    <row r="93" spans="1:16" ht="15.75" thickBot="1" x14ac:dyDescent="0.3">
      <c r="A93" t="s">
        <v>176</v>
      </c>
      <c r="B93" t="s">
        <v>380</v>
      </c>
      <c r="C93" t="s">
        <v>275</v>
      </c>
      <c r="D93" t="s">
        <v>276</v>
      </c>
      <c r="E93" s="5">
        <v>1439638443.38133</v>
      </c>
      <c r="F93" s="5">
        <v>1431758242.9037499</v>
      </c>
      <c r="G93" s="5">
        <v>1638517533.16504</v>
      </c>
      <c r="J93" s="31" t="s">
        <v>16</v>
      </c>
      <c r="K93" s="32">
        <v>1638.26</v>
      </c>
      <c r="L93" s="32">
        <v>1798.54</v>
      </c>
      <c r="M93" s="32">
        <v>1804.68</v>
      </c>
      <c r="O93" s="28">
        <f t="shared" si="3"/>
        <v>1798540000000</v>
      </c>
      <c r="P93" s="28">
        <f t="shared" si="4"/>
        <v>1804680000000</v>
      </c>
    </row>
    <row r="94" spans="1:16" ht="15.75" thickBot="1" x14ac:dyDescent="0.3">
      <c r="A94" t="s">
        <v>131</v>
      </c>
      <c r="B94" t="s">
        <v>381</v>
      </c>
      <c r="C94" t="s">
        <v>275</v>
      </c>
      <c r="D94" t="s">
        <v>276</v>
      </c>
      <c r="E94" s="5">
        <v>11364134108.6175</v>
      </c>
      <c r="F94" s="5">
        <v>10099157269.8025</v>
      </c>
      <c r="G94" s="5">
        <v>12269392788.7402</v>
      </c>
      <c r="J94" s="31" t="s">
        <v>597</v>
      </c>
      <c r="K94" s="31">
        <v>7.7279999999999998</v>
      </c>
      <c r="L94" s="31">
        <v>9.0389999999999997</v>
      </c>
      <c r="M94" s="31">
        <v>9.66</v>
      </c>
      <c r="O94" s="28">
        <f t="shared" si="3"/>
        <v>9039000000</v>
      </c>
      <c r="P94" s="28">
        <f t="shared" si="4"/>
        <v>9660000000</v>
      </c>
    </row>
    <row r="95" spans="1:16" ht="15.75" thickBot="1" x14ac:dyDescent="0.3">
      <c r="A95" t="s">
        <v>54</v>
      </c>
      <c r="B95" t="s">
        <v>382</v>
      </c>
      <c r="C95" t="s">
        <v>275</v>
      </c>
      <c r="D95" t="s">
        <v>276</v>
      </c>
      <c r="E95" s="5">
        <v>205144152830.84698</v>
      </c>
      <c r="F95" s="5">
        <v>188835201625.91</v>
      </c>
      <c r="G95" s="5">
        <v>216240589485.25601</v>
      </c>
      <c r="J95" s="31" t="s">
        <v>61</v>
      </c>
      <c r="K95" s="31">
        <v>105.949</v>
      </c>
      <c r="L95" s="31">
        <v>135.352</v>
      </c>
      <c r="M95" s="31">
        <v>186.61</v>
      </c>
      <c r="O95" s="28">
        <f t="shared" si="3"/>
        <v>135352000000</v>
      </c>
      <c r="P95" s="28">
        <f t="shared" si="4"/>
        <v>186610000000</v>
      </c>
    </row>
    <row r="96" spans="1:16" ht="15.75" thickBot="1" x14ac:dyDescent="0.3">
      <c r="A96" t="s">
        <v>178</v>
      </c>
      <c r="B96" t="s">
        <v>383</v>
      </c>
      <c r="C96" t="s">
        <v>275</v>
      </c>
      <c r="D96" t="s">
        <v>276</v>
      </c>
      <c r="E96" s="5">
        <v>1213485185.18519</v>
      </c>
      <c r="F96" s="5">
        <v>1043411111.11111</v>
      </c>
      <c r="G96" s="5">
        <v>1122083185.18519</v>
      </c>
      <c r="J96" s="31" t="s">
        <v>146</v>
      </c>
      <c r="K96" s="31">
        <v>7.7919999999999998</v>
      </c>
      <c r="L96" s="31">
        <v>8.5380000000000003</v>
      </c>
      <c r="M96" s="31">
        <v>9.0169999999999995</v>
      </c>
      <c r="O96" s="28">
        <f t="shared" si="3"/>
        <v>8538000000</v>
      </c>
      <c r="P96" s="28">
        <f t="shared" si="4"/>
        <v>9017000000</v>
      </c>
    </row>
    <row r="97" spans="1:16" ht="15.75" thickBot="1" x14ac:dyDescent="0.3">
      <c r="A97" t="s">
        <v>212</v>
      </c>
      <c r="B97" t="s">
        <v>384</v>
      </c>
      <c r="C97" t="s">
        <v>275</v>
      </c>
      <c r="D97" t="s">
        <v>276</v>
      </c>
      <c r="E97" s="5">
        <v>2994332323.7472601</v>
      </c>
      <c r="F97" s="5">
        <v>3075968328.6967702</v>
      </c>
      <c r="G97" s="5"/>
      <c r="J97" s="31" t="s">
        <v>118</v>
      </c>
      <c r="K97" s="31">
        <v>18.524000000000001</v>
      </c>
      <c r="L97" s="31">
        <v>18.552</v>
      </c>
      <c r="M97" s="31">
        <v>17.347000000000001</v>
      </c>
      <c r="O97" s="28">
        <f t="shared" si="3"/>
        <v>18552000000</v>
      </c>
      <c r="P97" s="28">
        <f t="shared" si="4"/>
        <v>17347000000</v>
      </c>
    </row>
    <row r="98" spans="1:16" ht="15.75" thickBot="1" x14ac:dyDescent="0.3">
      <c r="A98" t="s">
        <v>72</v>
      </c>
      <c r="B98" t="s">
        <v>385</v>
      </c>
      <c r="C98" t="s">
        <v>275</v>
      </c>
      <c r="D98" t="s">
        <v>276</v>
      </c>
      <c r="E98" s="5">
        <v>77020015201.320099</v>
      </c>
      <c r="F98" s="5">
        <v>77604632620.647293</v>
      </c>
      <c r="G98" s="5">
        <v>85986321551.2388</v>
      </c>
      <c r="J98" s="31" t="s">
        <v>101</v>
      </c>
      <c r="K98" s="31">
        <v>33.619</v>
      </c>
      <c r="L98" s="31">
        <v>38.965000000000003</v>
      </c>
      <c r="M98" s="31">
        <v>40.265999999999998</v>
      </c>
      <c r="O98" s="28">
        <f t="shared" si="3"/>
        <v>38965000000</v>
      </c>
      <c r="P98" s="28">
        <f t="shared" si="4"/>
        <v>40266000000</v>
      </c>
    </row>
    <row r="99" spans="1:16" ht="15.75" thickBot="1" x14ac:dyDescent="0.3">
      <c r="A99" t="s">
        <v>149</v>
      </c>
      <c r="B99" t="s">
        <v>386</v>
      </c>
      <c r="C99" t="s">
        <v>275</v>
      </c>
      <c r="D99" t="s">
        <v>276</v>
      </c>
      <c r="E99" s="5">
        <v>6364000000</v>
      </c>
      <c r="F99" s="5">
        <v>5844000000</v>
      </c>
      <c r="G99" s="5"/>
      <c r="J99" s="31" t="s">
        <v>83</v>
      </c>
      <c r="K99" s="31">
        <v>27.32</v>
      </c>
      <c r="L99" s="31">
        <v>0</v>
      </c>
      <c r="M99" s="31">
        <v>0</v>
      </c>
      <c r="O99" s="28">
        <f t="shared" si="3"/>
        <v>0</v>
      </c>
      <c r="P99" s="28">
        <f t="shared" si="4"/>
        <v>0</v>
      </c>
    </row>
    <row r="100" spans="1:16" ht="15.75" thickBot="1" x14ac:dyDescent="0.3">
      <c r="A100" t="s">
        <v>158</v>
      </c>
      <c r="B100" t="s">
        <v>387</v>
      </c>
      <c r="C100" t="s">
        <v>275</v>
      </c>
      <c r="D100" t="s">
        <v>276</v>
      </c>
      <c r="E100" s="5">
        <v>5173760191.8465204</v>
      </c>
      <c r="F100" s="5">
        <v>5471256594.7242203</v>
      </c>
      <c r="G100" s="5">
        <v>7409179920.8633099</v>
      </c>
      <c r="J100" s="31" t="s">
        <v>165</v>
      </c>
      <c r="K100" s="31">
        <v>2.0609999999999999</v>
      </c>
      <c r="L100" s="31">
        <v>2.464</v>
      </c>
      <c r="M100" s="31">
        <v>2.5609999999999999</v>
      </c>
      <c r="O100" s="28">
        <f t="shared" si="3"/>
        <v>2464000000</v>
      </c>
      <c r="P100" s="28">
        <f t="shared" si="4"/>
        <v>2561000000</v>
      </c>
    </row>
    <row r="101" spans="1:16" ht="15.75" thickBot="1" x14ac:dyDescent="0.3">
      <c r="A101" t="s">
        <v>388</v>
      </c>
      <c r="B101" t="s">
        <v>389</v>
      </c>
      <c r="C101" t="s">
        <v>275</v>
      </c>
      <c r="D101" t="s">
        <v>276</v>
      </c>
      <c r="E101" s="5">
        <v>55289237589071.703</v>
      </c>
      <c r="F101" s="5">
        <v>53699833079337.5</v>
      </c>
      <c r="G101" s="5">
        <v>59445422597098.5</v>
      </c>
      <c r="J101" s="31" t="s">
        <v>159</v>
      </c>
      <c r="K101" s="31">
        <v>3.0369999999999999</v>
      </c>
      <c r="L101" s="31">
        <v>3.4830000000000001</v>
      </c>
      <c r="M101" s="31">
        <v>3.8290000000000002</v>
      </c>
      <c r="O101" s="28">
        <f t="shared" si="3"/>
        <v>3483000000</v>
      </c>
      <c r="P101" s="28">
        <f t="shared" si="4"/>
        <v>3829000000</v>
      </c>
    </row>
    <row r="102" spans="1:16" ht="15.75" thickBot="1" x14ac:dyDescent="0.3">
      <c r="A102" t="s">
        <v>37</v>
      </c>
      <c r="B102" t="s">
        <v>390</v>
      </c>
      <c r="C102" t="s">
        <v>275</v>
      </c>
      <c r="D102" t="s">
        <v>276</v>
      </c>
      <c r="E102" s="5">
        <v>363052489184.39502</v>
      </c>
      <c r="F102" s="5">
        <v>344881400505.33698</v>
      </c>
      <c r="G102" s="5">
        <v>368139247671.487</v>
      </c>
      <c r="J102" s="31" t="s">
        <v>94</v>
      </c>
      <c r="K102" s="31">
        <v>19.21</v>
      </c>
      <c r="L102" s="31">
        <v>32.351999999999997</v>
      </c>
      <c r="M102" s="31">
        <v>48.773000000000003</v>
      </c>
      <c r="O102" s="28">
        <f t="shared" si="3"/>
        <v>32351999999.999996</v>
      </c>
      <c r="P102" s="28">
        <f t="shared" si="4"/>
        <v>48773000000</v>
      </c>
    </row>
    <row r="103" spans="1:16" ht="15.75" thickBot="1" x14ac:dyDescent="0.3">
      <c r="A103" t="s">
        <v>108</v>
      </c>
      <c r="B103" t="s">
        <v>391</v>
      </c>
      <c r="C103" t="s">
        <v>275</v>
      </c>
      <c r="D103" t="s">
        <v>276</v>
      </c>
      <c r="E103" s="5">
        <v>25089976946.773602</v>
      </c>
      <c r="F103" s="5">
        <v>23827840809.701401</v>
      </c>
      <c r="G103" s="5">
        <v>28488668301.640099</v>
      </c>
      <c r="J103" s="31" t="s">
        <v>88</v>
      </c>
      <c r="K103" s="31">
        <v>56.502000000000002</v>
      </c>
      <c r="L103" s="31">
        <v>65.478999999999999</v>
      </c>
      <c r="M103" s="31">
        <v>69.781999999999996</v>
      </c>
      <c r="O103" s="28">
        <f t="shared" si="3"/>
        <v>65479000000</v>
      </c>
      <c r="P103" s="28">
        <f t="shared" ref="P103:P134" si="5">M103*1000000000</f>
        <v>69782000000</v>
      </c>
    </row>
    <row r="104" spans="1:16" ht="15.75" thickBot="1" x14ac:dyDescent="0.3">
      <c r="A104" t="s">
        <v>392</v>
      </c>
      <c r="B104" t="s">
        <v>393</v>
      </c>
      <c r="C104" t="s">
        <v>275</v>
      </c>
      <c r="D104" t="s">
        <v>276</v>
      </c>
      <c r="E104" s="5">
        <v>797617929913.55396</v>
      </c>
      <c r="F104" s="5">
        <v>803283582149.53198</v>
      </c>
      <c r="G104" s="5">
        <v>894494280734.02502</v>
      </c>
      <c r="J104" s="31" t="s">
        <v>75</v>
      </c>
      <c r="K104" s="31">
        <v>73.293999999999997</v>
      </c>
      <c r="L104" s="31">
        <v>86.768000000000001</v>
      </c>
      <c r="M104" s="31">
        <v>86.897999999999996</v>
      </c>
      <c r="O104" s="28">
        <f t="shared" si="3"/>
        <v>86768000000</v>
      </c>
      <c r="P104" s="28">
        <f t="shared" si="5"/>
        <v>86898000000</v>
      </c>
    </row>
    <row r="105" spans="1:16" ht="15.75" thickBot="1" x14ac:dyDescent="0.3">
      <c r="A105" t="s">
        <v>81</v>
      </c>
      <c r="B105" t="s">
        <v>394</v>
      </c>
      <c r="C105" t="s">
        <v>275</v>
      </c>
      <c r="D105" t="s">
        <v>276</v>
      </c>
      <c r="E105" s="5">
        <v>62246206340.546898</v>
      </c>
      <c r="F105" s="5">
        <v>57203783203.025902</v>
      </c>
      <c r="G105" s="5">
        <v>67837788543.585197</v>
      </c>
      <c r="J105" s="31" t="s">
        <v>85</v>
      </c>
      <c r="K105" s="31">
        <v>25.585999999999999</v>
      </c>
      <c r="L105" s="31">
        <v>29.905000000000001</v>
      </c>
      <c r="M105" s="31">
        <v>35.246000000000002</v>
      </c>
      <c r="O105" s="28">
        <f t="shared" si="3"/>
        <v>29905000000</v>
      </c>
      <c r="P105" s="28">
        <f t="shared" si="5"/>
        <v>35246000000</v>
      </c>
    </row>
    <row r="106" spans="1:16" ht="15.75" thickBot="1" x14ac:dyDescent="0.3">
      <c r="A106" t="s">
        <v>143</v>
      </c>
      <c r="B106" t="s">
        <v>395</v>
      </c>
      <c r="C106" t="s">
        <v>275</v>
      </c>
      <c r="D106" t="s">
        <v>276</v>
      </c>
      <c r="E106" s="5">
        <v>14785839382.9002</v>
      </c>
      <c r="F106" s="5">
        <v>14508218017.4032</v>
      </c>
      <c r="G106" s="5">
        <v>20944392615.080299</v>
      </c>
      <c r="J106" s="31" t="s">
        <v>135</v>
      </c>
      <c r="K106" s="31">
        <v>13.055999999999999</v>
      </c>
      <c r="L106" s="31">
        <v>14.183999999999999</v>
      </c>
      <c r="M106" s="31">
        <v>14.616</v>
      </c>
      <c r="O106" s="28">
        <f t="shared" si="3"/>
        <v>14184000000</v>
      </c>
      <c r="P106" s="28">
        <f t="shared" si="5"/>
        <v>14616000000</v>
      </c>
    </row>
    <row r="107" spans="1:16" ht="15.75" thickBot="1" x14ac:dyDescent="0.3">
      <c r="A107" t="s">
        <v>59</v>
      </c>
      <c r="B107" t="s">
        <v>396</v>
      </c>
      <c r="C107" t="s">
        <v>275</v>
      </c>
      <c r="D107" t="s">
        <v>276</v>
      </c>
      <c r="E107" s="5">
        <v>163526491433.29001</v>
      </c>
      <c r="F107" s="5">
        <v>156743134665.95901</v>
      </c>
      <c r="G107" s="5">
        <v>182280517581.21201</v>
      </c>
      <c r="J107" s="31" t="s">
        <v>148</v>
      </c>
      <c r="K107" s="31">
        <v>11.847</v>
      </c>
      <c r="L107" s="31">
        <v>12.176</v>
      </c>
      <c r="M107" s="31">
        <v>12.042</v>
      </c>
      <c r="O107" s="28">
        <f t="shared" si="3"/>
        <v>12176000000</v>
      </c>
      <c r="P107" s="28">
        <f t="shared" si="5"/>
        <v>12042000000</v>
      </c>
    </row>
    <row r="108" spans="1:16" ht="15.75" thickBot="1" x14ac:dyDescent="0.3">
      <c r="A108" t="s">
        <v>397</v>
      </c>
      <c r="B108" t="s">
        <v>398</v>
      </c>
      <c r="C108" t="s">
        <v>275</v>
      </c>
      <c r="D108" t="s">
        <v>276</v>
      </c>
      <c r="E108" s="5">
        <v>31244154278543.699</v>
      </c>
      <c r="F108" s="5">
        <v>30032432470232.898</v>
      </c>
      <c r="G108" s="5">
        <v>35451524325722.898</v>
      </c>
      <c r="J108" s="31" t="s">
        <v>41</v>
      </c>
      <c r="K108" s="31">
        <v>337.28</v>
      </c>
      <c r="L108" s="31">
        <v>372.75400000000002</v>
      </c>
      <c r="M108" s="31">
        <v>439.37299999999999</v>
      </c>
      <c r="O108" s="28">
        <f t="shared" si="3"/>
        <v>372754000000</v>
      </c>
      <c r="P108" s="28">
        <f t="shared" si="5"/>
        <v>439373000000</v>
      </c>
    </row>
    <row r="109" spans="1:16" ht="15.75" thickBot="1" x14ac:dyDescent="0.3">
      <c r="A109" t="s">
        <v>399</v>
      </c>
      <c r="B109" t="s">
        <v>400</v>
      </c>
      <c r="C109" t="s">
        <v>275</v>
      </c>
      <c r="D109" t="s">
        <v>276</v>
      </c>
      <c r="E109" s="5">
        <v>33581689373310.398</v>
      </c>
      <c r="F109" s="5">
        <v>32364941970351.301</v>
      </c>
      <c r="G109" s="5">
        <v>37997904401783.5</v>
      </c>
      <c r="J109" s="31" t="s">
        <v>152</v>
      </c>
      <c r="K109" s="31">
        <v>3.7360000000000002</v>
      </c>
      <c r="L109" s="31">
        <v>5.07</v>
      </c>
      <c r="M109" s="31">
        <v>5.5019999999999998</v>
      </c>
      <c r="O109" s="28">
        <f t="shared" si="3"/>
        <v>5070000000</v>
      </c>
      <c r="P109" s="28">
        <f t="shared" si="5"/>
        <v>5502000000</v>
      </c>
    </row>
    <row r="110" spans="1:16" ht="15.75" thickBot="1" x14ac:dyDescent="0.3">
      <c r="A110" t="s">
        <v>401</v>
      </c>
      <c r="B110" t="s">
        <v>402</v>
      </c>
      <c r="C110" t="s">
        <v>275</v>
      </c>
      <c r="D110" t="s">
        <v>276</v>
      </c>
      <c r="E110" s="5">
        <v>2337492148245.2998</v>
      </c>
      <c r="F110" s="5">
        <v>2332329928471.1401</v>
      </c>
      <c r="G110" s="5">
        <v>2544817395142.8301</v>
      </c>
      <c r="J110" s="31" t="s">
        <v>119</v>
      </c>
      <c r="K110" s="31">
        <v>17.491</v>
      </c>
      <c r="L110" s="31">
        <v>19.187999999999999</v>
      </c>
      <c r="M110" s="31">
        <v>19.263999999999999</v>
      </c>
      <c r="O110" s="28">
        <f t="shared" si="3"/>
        <v>19188000000</v>
      </c>
      <c r="P110" s="28">
        <f t="shared" si="5"/>
        <v>19264000000</v>
      </c>
    </row>
    <row r="111" spans="1:16" ht="15.75" thickBot="1" x14ac:dyDescent="0.3">
      <c r="A111" t="s">
        <v>403</v>
      </c>
      <c r="B111" t="s">
        <v>404</v>
      </c>
      <c r="C111" t="s">
        <v>275</v>
      </c>
      <c r="D111" t="s">
        <v>276</v>
      </c>
      <c r="E111" s="5">
        <v>1040154261857.99</v>
      </c>
      <c r="F111" s="5">
        <v>999383582141.33704</v>
      </c>
      <c r="G111" s="5">
        <v>1090090509343.12</v>
      </c>
      <c r="J111" s="31" t="s">
        <v>129</v>
      </c>
      <c r="K111" s="31">
        <v>14.904999999999999</v>
      </c>
      <c r="L111" s="31">
        <v>17.201000000000001</v>
      </c>
      <c r="M111" s="31">
        <v>17.251000000000001</v>
      </c>
      <c r="O111" s="28">
        <f t="shared" si="3"/>
        <v>17201000000</v>
      </c>
      <c r="P111" s="28">
        <f t="shared" si="5"/>
        <v>17251000000</v>
      </c>
    </row>
    <row r="112" spans="1:16" ht="15.75" thickBot="1" x14ac:dyDescent="0.3">
      <c r="A112" t="s">
        <v>20</v>
      </c>
      <c r="B112" t="s">
        <v>405</v>
      </c>
      <c r="C112" t="s">
        <v>275</v>
      </c>
      <c r="D112" t="s">
        <v>276</v>
      </c>
      <c r="E112" s="5">
        <v>1119099868265.25</v>
      </c>
      <c r="F112" s="5">
        <v>1058688935454.78</v>
      </c>
      <c r="G112" s="5">
        <v>1186092991320.04</v>
      </c>
      <c r="J112" s="31" t="s">
        <v>190</v>
      </c>
      <c r="K112" s="31">
        <v>0.24399999999999999</v>
      </c>
      <c r="L112" s="31">
        <v>0.248</v>
      </c>
      <c r="M112" s="31">
        <v>0.26700000000000002</v>
      </c>
      <c r="O112" s="28">
        <f t="shared" si="3"/>
        <v>248000000</v>
      </c>
      <c r="P112" s="28">
        <f t="shared" si="5"/>
        <v>267000000.00000003</v>
      </c>
    </row>
    <row r="113" spans="1:16" ht="15.75" thickBot="1" x14ac:dyDescent="0.3">
      <c r="A113" t="s">
        <v>406</v>
      </c>
      <c r="B113" t="s">
        <v>407</v>
      </c>
      <c r="C113" t="s">
        <v>275</v>
      </c>
      <c r="D113" t="s">
        <v>276</v>
      </c>
      <c r="E113" s="5">
        <v>1297337886387.3101</v>
      </c>
      <c r="F113" s="5">
        <v>1333641390974.4199</v>
      </c>
      <c r="G113" s="5">
        <v>1455496866167.8799</v>
      </c>
      <c r="J113" s="31" t="s">
        <v>151</v>
      </c>
      <c r="K113" s="31">
        <v>8.11</v>
      </c>
      <c r="L113" s="31">
        <v>9.1300000000000008</v>
      </c>
      <c r="M113" s="31">
        <v>9.2799999999999994</v>
      </c>
      <c r="O113" s="28">
        <f t="shared" si="3"/>
        <v>9130000000</v>
      </c>
      <c r="P113" s="28">
        <f t="shared" si="5"/>
        <v>9280000000</v>
      </c>
    </row>
    <row r="114" spans="1:16" ht="15.75" thickBot="1" x14ac:dyDescent="0.3">
      <c r="A114" t="s">
        <v>205</v>
      </c>
      <c r="B114" t="s">
        <v>408</v>
      </c>
      <c r="C114" t="s">
        <v>275</v>
      </c>
      <c r="D114" t="s">
        <v>276</v>
      </c>
      <c r="E114" s="5">
        <v>7315388052.0806704</v>
      </c>
      <c r="F114" s="5"/>
      <c r="G114" s="5"/>
      <c r="J114" s="31" t="s">
        <v>125</v>
      </c>
      <c r="K114" s="31">
        <v>10.920999999999999</v>
      </c>
      <c r="L114" s="31">
        <v>11.077999999999999</v>
      </c>
      <c r="M114" s="31">
        <v>11.263</v>
      </c>
      <c r="O114" s="28">
        <f t="shared" si="3"/>
        <v>11078000000</v>
      </c>
      <c r="P114" s="28">
        <f t="shared" si="5"/>
        <v>11263000000</v>
      </c>
    </row>
    <row r="115" spans="1:16" ht="15.75" thickBot="1" x14ac:dyDescent="0.3">
      <c r="A115" t="s">
        <v>9</v>
      </c>
      <c r="B115" t="s">
        <v>409</v>
      </c>
      <c r="C115" t="s">
        <v>275</v>
      </c>
      <c r="D115" t="s">
        <v>276</v>
      </c>
      <c r="E115" s="5">
        <v>2831552222519.9902</v>
      </c>
      <c r="F115" s="5">
        <v>2667687951796.5601</v>
      </c>
      <c r="G115" s="5">
        <v>3173397590816.9102</v>
      </c>
      <c r="J115" s="31" t="s">
        <v>19</v>
      </c>
      <c r="K115" s="32">
        <v>1087.1199999999999</v>
      </c>
      <c r="L115" s="32">
        <v>1294.83</v>
      </c>
      <c r="M115" s="32">
        <v>1322.74</v>
      </c>
      <c r="O115" s="28">
        <f t="shared" si="3"/>
        <v>1294830000000</v>
      </c>
      <c r="P115" s="28">
        <f t="shared" si="5"/>
        <v>1322740000000</v>
      </c>
    </row>
    <row r="116" spans="1:16" ht="15.75" thickBot="1" x14ac:dyDescent="0.3">
      <c r="A116" t="s">
        <v>410</v>
      </c>
      <c r="B116" t="s">
        <v>411</v>
      </c>
      <c r="C116" t="s">
        <v>275</v>
      </c>
      <c r="D116" t="s">
        <v>276</v>
      </c>
      <c r="E116" s="5"/>
      <c r="F116" s="5"/>
      <c r="G116" s="5"/>
      <c r="J116" s="31" t="s">
        <v>188</v>
      </c>
      <c r="K116" s="31">
        <v>0.41199999999999998</v>
      </c>
      <c r="L116" s="31">
        <v>0.40699999999999997</v>
      </c>
      <c r="M116" s="31">
        <v>0.42699999999999999</v>
      </c>
      <c r="O116" s="28">
        <f t="shared" si="3"/>
        <v>407000000</v>
      </c>
      <c r="P116" s="28">
        <f t="shared" si="5"/>
        <v>427000000</v>
      </c>
    </row>
    <row r="117" spans="1:16" ht="15.75" thickBot="1" x14ac:dyDescent="0.3">
      <c r="A117" t="s">
        <v>38</v>
      </c>
      <c r="B117" t="s">
        <v>412</v>
      </c>
      <c r="C117" t="s">
        <v>275</v>
      </c>
      <c r="D117" t="s">
        <v>276</v>
      </c>
      <c r="E117" s="5">
        <v>399122063504.14801</v>
      </c>
      <c r="F117" s="5">
        <v>425888950992.00299</v>
      </c>
      <c r="G117" s="5">
        <v>498559576714.72101</v>
      </c>
      <c r="J117" s="31" t="s">
        <v>144</v>
      </c>
      <c r="K117" s="31">
        <v>11.53</v>
      </c>
      <c r="L117" s="31">
        <v>13.672000000000001</v>
      </c>
      <c r="M117" s="31">
        <v>13.811</v>
      </c>
      <c r="O117" s="28">
        <f t="shared" si="3"/>
        <v>13672000000</v>
      </c>
      <c r="P117" s="28">
        <f t="shared" si="5"/>
        <v>13811000000</v>
      </c>
    </row>
    <row r="118" spans="1:16" ht="15.75" thickBot="1" x14ac:dyDescent="0.3">
      <c r="A118" t="s">
        <v>30</v>
      </c>
      <c r="B118" t="s">
        <v>413</v>
      </c>
      <c r="C118" t="s">
        <v>275</v>
      </c>
      <c r="D118" t="s">
        <v>276</v>
      </c>
      <c r="E118" s="5">
        <v>291362916336.41498</v>
      </c>
      <c r="F118" s="5">
        <v>231547571240.46899</v>
      </c>
      <c r="G118" s="5"/>
      <c r="J118" s="31" t="s">
        <v>136</v>
      </c>
      <c r="K118" s="31">
        <v>13.313000000000001</v>
      </c>
      <c r="L118" s="31">
        <v>15.098000000000001</v>
      </c>
      <c r="M118" s="31">
        <v>18.102</v>
      </c>
      <c r="O118" s="28">
        <f t="shared" si="3"/>
        <v>15098000000</v>
      </c>
      <c r="P118" s="28">
        <f t="shared" si="5"/>
        <v>18102000000</v>
      </c>
    </row>
    <row r="119" spans="1:16" ht="15.75" thickBot="1" x14ac:dyDescent="0.3">
      <c r="A119" t="s">
        <v>55</v>
      </c>
      <c r="B119" t="s">
        <v>414</v>
      </c>
      <c r="C119" t="s">
        <v>275</v>
      </c>
      <c r="D119" t="s">
        <v>276</v>
      </c>
      <c r="E119" s="5">
        <v>233636097800.33801</v>
      </c>
      <c r="F119" s="5">
        <v>184369797315.436</v>
      </c>
      <c r="G119" s="5">
        <v>207889333724.138</v>
      </c>
      <c r="J119" s="31" t="s">
        <v>153</v>
      </c>
      <c r="K119" s="31">
        <v>4.7770000000000001</v>
      </c>
      <c r="L119" s="31">
        <v>5.8129999999999997</v>
      </c>
      <c r="M119" s="31">
        <v>6.0179999999999998</v>
      </c>
      <c r="O119" s="28">
        <f t="shared" si="3"/>
        <v>5813000000</v>
      </c>
      <c r="P119" s="28">
        <f t="shared" si="5"/>
        <v>6018000000</v>
      </c>
    </row>
    <row r="120" spans="1:16" ht="15.75" thickBot="1" x14ac:dyDescent="0.3">
      <c r="A120" t="s">
        <v>107</v>
      </c>
      <c r="B120" t="s">
        <v>415</v>
      </c>
      <c r="C120" t="s">
        <v>275</v>
      </c>
      <c r="D120" t="s">
        <v>276</v>
      </c>
      <c r="E120" s="5">
        <v>24857740445.0401</v>
      </c>
      <c r="F120" s="5">
        <v>21718075725.205399</v>
      </c>
      <c r="G120" s="5">
        <v>25458933915.874199</v>
      </c>
      <c r="J120" s="31" t="s">
        <v>64</v>
      </c>
      <c r="K120" s="31">
        <v>114.724</v>
      </c>
      <c r="L120" s="31">
        <v>131.465</v>
      </c>
      <c r="M120" s="31">
        <v>133.06200000000001</v>
      </c>
      <c r="O120" s="28">
        <f t="shared" si="3"/>
        <v>131465000000</v>
      </c>
      <c r="P120" s="28">
        <f t="shared" si="5"/>
        <v>133062000000.00002</v>
      </c>
    </row>
    <row r="121" spans="1:16" ht="15.75" thickBot="1" x14ac:dyDescent="0.3">
      <c r="A121" t="s">
        <v>35</v>
      </c>
      <c r="B121" t="s">
        <v>416</v>
      </c>
      <c r="C121" t="s">
        <v>275</v>
      </c>
      <c r="D121" t="s">
        <v>276</v>
      </c>
      <c r="E121" s="5">
        <v>397934596952.56</v>
      </c>
      <c r="F121" s="5">
        <v>407100736594.06403</v>
      </c>
      <c r="G121" s="5">
        <v>481591266133.409</v>
      </c>
      <c r="J121" s="31" t="s">
        <v>128</v>
      </c>
      <c r="K121" s="31">
        <v>14.029</v>
      </c>
      <c r="L121" s="31">
        <v>16.103999999999999</v>
      </c>
      <c r="M121" s="31">
        <v>18.091000000000001</v>
      </c>
      <c r="O121" s="28">
        <f t="shared" si="3"/>
        <v>16104000000</v>
      </c>
      <c r="P121" s="28">
        <f t="shared" si="5"/>
        <v>18091000000</v>
      </c>
    </row>
    <row r="122" spans="1:16" ht="15.75" thickBot="1" x14ac:dyDescent="0.3">
      <c r="A122" t="s">
        <v>13</v>
      </c>
      <c r="B122" t="s">
        <v>417</v>
      </c>
      <c r="C122" t="s">
        <v>275</v>
      </c>
      <c r="D122" t="s">
        <v>276</v>
      </c>
      <c r="E122" s="5">
        <v>2011285742552.1499</v>
      </c>
      <c r="F122" s="5">
        <v>1892574064222.1101</v>
      </c>
      <c r="G122" s="5">
        <v>2099880198258.8799</v>
      </c>
      <c r="J122" s="31" t="s">
        <v>74</v>
      </c>
      <c r="K122" s="31">
        <v>81.257000000000005</v>
      </c>
      <c r="L122" s="31">
        <v>65.16</v>
      </c>
      <c r="M122" s="31">
        <v>69.262</v>
      </c>
      <c r="O122" s="28">
        <f t="shared" si="3"/>
        <v>65160000000</v>
      </c>
      <c r="P122" s="28">
        <f t="shared" si="5"/>
        <v>69262000000</v>
      </c>
    </row>
    <row r="123" spans="1:16" ht="15.75" thickBot="1" x14ac:dyDescent="0.3">
      <c r="A123" t="s">
        <v>122</v>
      </c>
      <c r="B123" t="s">
        <v>418</v>
      </c>
      <c r="C123" t="s">
        <v>275</v>
      </c>
      <c r="D123" t="s">
        <v>276</v>
      </c>
      <c r="E123" s="5">
        <v>15830768549.8916</v>
      </c>
      <c r="F123" s="5">
        <v>13812425036.586399</v>
      </c>
      <c r="G123" s="5">
        <v>13638230995.679001</v>
      </c>
      <c r="J123" s="31" t="s">
        <v>126</v>
      </c>
      <c r="K123" s="31">
        <v>10.619</v>
      </c>
      <c r="L123" s="31">
        <v>12.346</v>
      </c>
      <c r="M123" s="31">
        <v>13.019</v>
      </c>
      <c r="O123" s="28">
        <f t="shared" si="3"/>
        <v>12346000000</v>
      </c>
      <c r="P123" s="28">
        <f t="shared" si="5"/>
        <v>13019000000</v>
      </c>
    </row>
    <row r="124" spans="1:16" ht="15.75" thickBot="1" x14ac:dyDescent="0.3">
      <c r="A124" t="s">
        <v>91</v>
      </c>
      <c r="B124" t="s">
        <v>419</v>
      </c>
      <c r="C124" t="s">
        <v>275</v>
      </c>
      <c r="D124" t="s">
        <v>276</v>
      </c>
      <c r="E124" s="5">
        <v>44502895915.492996</v>
      </c>
      <c r="F124" s="5">
        <v>43697659295.774696</v>
      </c>
      <c r="G124" s="5">
        <v>45243661971.831001</v>
      </c>
      <c r="J124" s="31" t="s">
        <v>245</v>
      </c>
      <c r="K124" s="31">
        <v>0.114</v>
      </c>
      <c r="L124" s="31">
        <v>0.13300000000000001</v>
      </c>
      <c r="M124" s="31">
        <v>0.13400000000000001</v>
      </c>
      <c r="O124" s="28">
        <f t="shared" si="3"/>
        <v>133000000</v>
      </c>
      <c r="P124" s="28">
        <f t="shared" si="5"/>
        <v>134000000.00000001</v>
      </c>
    </row>
    <row r="125" spans="1:16" ht="15.75" thickBot="1" x14ac:dyDescent="0.3">
      <c r="A125" t="s">
        <v>7</v>
      </c>
      <c r="B125" t="s">
        <v>420</v>
      </c>
      <c r="C125" t="s">
        <v>275</v>
      </c>
      <c r="D125" t="s">
        <v>276</v>
      </c>
      <c r="E125" s="5">
        <v>5123318151510.6201</v>
      </c>
      <c r="F125" s="5">
        <v>5040107754084.1104</v>
      </c>
      <c r="G125" s="5">
        <v>4937421880461.5498</v>
      </c>
      <c r="J125" s="31" t="s">
        <v>105</v>
      </c>
      <c r="K125" s="31">
        <v>33.981999999999999</v>
      </c>
      <c r="L125" s="31">
        <v>34.520000000000003</v>
      </c>
      <c r="M125" s="31">
        <v>36.314999999999998</v>
      </c>
      <c r="O125" s="28">
        <f t="shared" si="3"/>
        <v>34520000000</v>
      </c>
      <c r="P125" s="28">
        <f t="shared" si="5"/>
        <v>36315000000</v>
      </c>
    </row>
    <row r="126" spans="1:16" ht="15.75" thickBot="1" x14ac:dyDescent="0.3">
      <c r="A126" t="s">
        <v>58</v>
      </c>
      <c r="B126" t="s">
        <v>421</v>
      </c>
      <c r="C126" t="s">
        <v>275</v>
      </c>
      <c r="D126" t="s">
        <v>276</v>
      </c>
      <c r="E126" s="5">
        <v>181667190075.54099</v>
      </c>
      <c r="F126" s="5">
        <v>171082379532.98801</v>
      </c>
      <c r="G126" s="5">
        <v>190814274226.211</v>
      </c>
      <c r="J126" s="31" t="s">
        <v>22</v>
      </c>
      <c r="K126" s="31">
        <v>913.13400000000001</v>
      </c>
      <c r="L126" s="32">
        <v>1018.68</v>
      </c>
      <c r="M126" s="32">
        <v>1013.6</v>
      </c>
      <c r="O126" s="28">
        <f t="shared" si="3"/>
        <v>1018680000000</v>
      </c>
      <c r="P126" s="28">
        <f t="shared" si="5"/>
        <v>1013600000000</v>
      </c>
    </row>
    <row r="127" spans="1:16" ht="15.75" thickBot="1" x14ac:dyDescent="0.3">
      <c r="A127" t="s">
        <v>70</v>
      </c>
      <c r="B127" t="s">
        <v>422</v>
      </c>
      <c r="C127" t="s">
        <v>275</v>
      </c>
      <c r="D127" t="s">
        <v>276</v>
      </c>
      <c r="E127" s="5">
        <v>100379713697.42101</v>
      </c>
      <c r="F127" s="5">
        <v>100666542665.72</v>
      </c>
      <c r="G127" s="5">
        <v>110347079517.356</v>
      </c>
      <c r="J127" s="31" t="s">
        <v>53</v>
      </c>
      <c r="K127" s="31">
        <v>210.69800000000001</v>
      </c>
      <c r="L127" s="31">
        <v>247.685</v>
      </c>
      <c r="M127" s="31">
        <v>257.21100000000001</v>
      </c>
      <c r="O127" s="28">
        <f t="shared" si="3"/>
        <v>247685000000</v>
      </c>
      <c r="P127" s="28">
        <f t="shared" si="5"/>
        <v>257211000000</v>
      </c>
    </row>
    <row r="128" spans="1:16" ht="15.75" thickBot="1" x14ac:dyDescent="0.3">
      <c r="A128" t="s">
        <v>146</v>
      </c>
      <c r="B128" t="s">
        <v>423</v>
      </c>
      <c r="C128" t="s">
        <v>275</v>
      </c>
      <c r="D128" t="s">
        <v>276</v>
      </c>
      <c r="E128" s="5">
        <v>8871026074.1976204</v>
      </c>
      <c r="F128" s="5">
        <v>7780874536.6605396</v>
      </c>
      <c r="G128" s="5">
        <v>8543423502.6134005</v>
      </c>
      <c r="J128" s="31" t="s">
        <v>124</v>
      </c>
      <c r="K128" s="31">
        <v>12.62</v>
      </c>
      <c r="L128" s="31">
        <v>14.25</v>
      </c>
      <c r="M128" s="31">
        <v>15.763999999999999</v>
      </c>
      <c r="O128" s="28">
        <f t="shared" si="3"/>
        <v>14250000000</v>
      </c>
      <c r="P128" s="28">
        <f t="shared" si="5"/>
        <v>15764000000</v>
      </c>
    </row>
    <row r="129" spans="1:16" ht="15.75" thickBot="1" x14ac:dyDescent="0.3">
      <c r="A129" t="s">
        <v>109</v>
      </c>
      <c r="B129" t="s">
        <v>424</v>
      </c>
      <c r="C129" t="s">
        <v>275</v>
      </c>
      <c r="D129" t="s">
        <v>276</v>
      </c>
      <c r="E129" s="5">
        <v>27089389786.979</v>
      </c>
      <c r="F129" s="5">
        <v>25872798012.193802</v>
      </c>
      <c r="G129" s="5">
        <v>26961061119.7957</v>
      </c>
      <c r="J129" s="31" t="s">
        <v>145</v>
      </c>
      <c r="K129" s="31">
        <v>13.757999999999999</v>
      </c>
      <c r="L129" s="31">
        <v>14.959</v>
      </c>
      <c r="M129" s="31">
        <v>15.62</v>
      </c>
      <c r="O129" s="28">
        <f t="shared" si="3"/>
        <v>14959000000</v>
      </c>
      <c r="P129" s="28">
        <f t="shared" si="5"/>
        <v>15620000000</v>
      </c>
    </row>
    <row r="130" spans="1:16" ht="15.75" thickBot="1" x14ac:dyDescent="0.3">
      <c r="A130" t="s">
        <v>191</v>
      </c>
      <c r="B130" t="s">
        <v>425</v>
      </c>
      <c r="C130" t="s">
        <v>275</v>
      </c>
      <c r="D130" t="s">
        <v>276</v>
      </c>
      <c r="E130" s="5">
        <v>177935349.322211</v>
      </c>
      <c r="F130" s="5">
        <v>180911843.644622</v>
      </c>
      <c r="G130" s="5"/>
      <c r="J130" s="31" t="s">
        <v>34</v>
      </c>
      <c r="K130" s="31">
        <v>429.423</v>
      </c>
      <c r="L130" s="31">
        <v>441.541</v>
      </c>
      <c r="M130" s="31">
        <v>510.58800000000002</v>
      </c>
      <c r="O130" s="28">
        <f t="shared" si="3"/>
        <v>441541000000</v>
      </c>
      <c r="P130" s="28">
        <f t="shared" si="5"/>
        <v>510588000000</v>
      </c>
    </row>
    <row r="131" spans="1:16" ht="15.75" thickBot="1" x14ac:dyDescent="0.3">
      <c r="A131" t="s">
        <v>180</v>
      </c>
      <c r="B131" t="s">
        <v>426</v>
      </c>
      <c r="C131" t="s">
        <v>275</v>
      </c>
      <c r="D131" t="s">
        <v>276</v>
      </c>
      <c r="E131" s="5">
        <v>1164877851.85185</v>
      </c>
      <c r="F131" s="5">
        <v>980905888.88888896</v>
      </c>
      <c r="G131" s="5">
        <v>976150666.66666698</v>
      </c>
      <c r="J131" s="31" t="s">
        <v>137</v>
      </c>
      <c r="K131" s="31">
        <v>12.138</v>
      </c>
      <c r="L131" s="31">
        <v>13.888999999999999</v>
      </c>
      <c r="M131" s="31">
        <v>14.198</v>
      </c>
      <c r="O131" s="28">
        <f t="shared" si="3"/>
        <v>13889000000</v>
      </c>
      <c r="P131" s="28">
        <f t="shared" si="5"/>
        <v>14198000000</v>
      </c>
    </row>
    <row r="132" spans="1:16" ht="15.75" thickBot="1" x14ac:dyDescent="0.3">
      <c r="A132" t="s">
        <v>16</v>
      </c>
      <c r="B132" t="s">
        <v>427</v>
      </c>
      <c r="C132" t="s">
        <v>275</v>
      </c>
      <c r="D132" t="s">
        <v>276</v>
      </c>
      <c r="E132" s="5">
        <v>1651422932447.77</v>
      </c>
      <c r="F132" s="5">
        <v>1637895802792.8999</v>
      </c>
      <c r="G132" s="5">
        <v>1798533915091.1399</v>
      </c>
      <c r="J132" s="31" t="s">
        <v>32</v>
      </c>
      <c r="K132" s="31">
        <v>362.19799999999998</v>
      </c>
      <c r="L132" s="31">
        <v>482.43700000000001</v>
      </c>
      <c r="M132" s="31">
        <v>541.93799999999999</v>
      </c>
      <c r="O132" s="28">
        <f t="shared" si="3"/>
        <v>482437000000</v>
      </c>
      <c r="P132" s="28">
        <f t="shared" si="5"/>
        <v>541938000000</v>
      </c>
    </row>
    <row r="133" spans="1:16" ht="15.75" thickBot="1" x14ac:dyDescent="0.3">
      <c r="A133" t="s">
        <v>61</v>
      </c>
      <c r="B133" t="s">
        <v>428</v>
      </c>
      <c r="C133" t="s">
        <v>275</v>
      </c>
      <c r="D133" t="s">
        <v>276</v>
      </c>
      <c r="E133" s="5">
        <v>136196760180.976</v>
      </c>
      <c r="F133" s="5">
        <v>105960225688.145</v>
      </c>
      <c r="G133" s="5"/>
      <c r="J133" s="31" t="s">
        <v>73</v>
      </c>
      <c r="K133" s="31">
        <v>72.055999999999997</v>
      </c>
      <c r="L133" s="31">
        <v>83.656000000000006</v>
      </c>
      <c r="M133" s="31">
        <v>110.127</v>
      </c>
      <c r="O133" s="28">
        <f t="shared" si="3"/>
        <v>83656000000</v>
      </c>
      <c r="P133" s="28">
        <f t="shared" si="5"/>
        <v>110127000000</v>
      </c>
    </row>
    <row r="134" spans="1:16" ht="15.75" thickBot="1" x14ac:dyDescent="0.3">
      <c r="A134" t="s">
        <v>429</v>
      </c>
      <c r="B134" t="s">
        <v>430</v>
      </c>
      <c r="C134" t="s">
        <v>275</v>
      </c>
      <c r="D134" t="s">
        <v>276</v>
      </c>
      <c r="E134" s="5">
        <v>4778836894074.21</v>
      </c>
      <c r="F134" s="5">
        <v>3997944092006.9902</v>
      </c>
      <c r="G134" s="5">
        <v>4607069828667.4297</v>
      </c>
      <c r="J134" s="31" t="s">
        <v>44</v>
      </c>
      <c r="K134" s="31">
        <v>299.29599999999999</v>
      </c>
      <c r="L134" s="31">
        <v>347.74299999999999</v>
      </c>
      <c r="M134" s="31" t="s">
        <v>616</v>
      </c>
      <c r="O134" s="28">
        <f t="shared" si="3"/>
        <v>347743000000</v>
      </c>
      <c r="P134" s="28" t="e">
        <f t="shared" si="5"/>
        <v>#VALUE!</v>
      </c>
    </row>
    <row r="135" spans="1:16" ht="15.75" thickBot="1" x14ac:dyDescent="0.3">
      <c r="A135" t="s">
        <v>118</v>
      </c>
      <c r="B135" t="s">
        <v>431</v>
      </c>
      <c r="C135" t="s">
        <v>275</v>
      </c>
      <c r="D135" t="s">
        <v>276</v>
      </c>
      <c r="E135" s="5">
        <v>18740559554.1632</v>
      </c>
      <c r="F135" s="5">
        <v>18981800705.079399</v>
      </c>
      <c r="G135" s="5">
        <v>18827148530.015099</v>
      </c>
      <c r="J135" s="31" t="s">
        <v>189</v>
      </c>
      <c r="K135" s="31">
        <v>0.25800000000000001</v>
      </c>
      <c r="L135" s="31">
        <v>0.215</v>
      </c>
      <c r="M135" s="31">
        <v>0.24399999999999999</v>
      </c>
      <c r="O135" s="28">
        <f t="shared" ref="O135:O198" si="6">L135*1000000000</f>
        <v>215000000</v>
      </c>
      <c r="P135" s="28">
        <f t="shared" ref="P135:P166" si="7">M135*1000000000</f>
        <v>244000000</v>
      </c>
    </row>
    <row r="136" spans="1:16" ht="15.75" thickBot="1" x14ac:dyDescent="0.3">
      <c r="A136" t="s">
        <v>83</v>
      </c>
      <c r="B136" t="s">
        <v>432</v>
      </c>
      <c r="C136" t="s">
        <v>275</v>
      </c>
      <c r="D136" t="s">
        <v>276</v>
      </c>
      <c r="E136" s="5">
        <v>51605959131.338501</v>
      </c>
      <c r="F136" s="5">
        <v>25948915861.198502</v>
      </c>
      <c r="G136" s="5">
        <v>18076624840.184101</v>
      </c>
      <c r="J136" s="31" t="s">
        <v>76</v>
      </c>
      <c r="K136" s="31">
        <v>53.976999999999997</v>
      </c>
      <c r="L136" s="31">
        <v>63.604999999999997</v>
      </c>
      <c r="M136" s="31">
        <v>70.492000000000004</v>
      </c>
      <c r="O136" s="28">
        <f t="shared" si="6"/>
        <v>63605000000</v>
      </c>
      <c r="P136" s="28">
        <f t="shared" si="7"/>
        <v>70492000000</v>
      </c>
    </row>
    <row r="137" spans="1:16" ht="15.75" thickBot="1" x14ac:dyDescent="0.3">
      <c r="A137" t="s">
        <v>159</v>
      </c>
      <c r="B137" t="s">
        <v>433</v>
      </c>
      <c r="C137" t="s">
        <v>275</v>
      </c>
      <c r="D137" t="s">
        <v>276</v>
      </c>
      <c r="E137" s="5">
        <v>3319596500</v>
      </c>
      <c r="F137" s="5">
        <v>3039982540</v>
      </c>
      <c r="G137" s="5">
        <v>3486741370</v>
      </c>
      <c r="J137" s="31" t="s">
        <v>114</v>
      </c>
      <c r="K137" s="31">
        <v>24.664999999999999</v>
      </c>
      <c r="L137" s="31">
        <v>26.937000000000001</v>
      </c>
      <c r="M137" s="31">
        <v>29.919</v>
      </c>
      <c r="O137" s="28">
        <f t="shared" si="6"/>
        <v>26937000000</v>
      </c>
      <c r="P137" s="28">
        <f t="shared" si="7"/>
        <v>29919000000</v>
      </c>
    </row>
    <row r="138" spans="1:16" ht="15.75" thickBot="1" x14ac:dyDescent="0.3">
      <c r="A138" t="s">
        <v>94</v>
      </c>
      <c r="B138" t="s">
        <v>434</v>
      </c>
      <c r="C138" t="s">
        <v>275</v>
      </c>
      <c r="D138" t="s">
        <v>276</v>
      </c>
      <c r="E138" s="5">
        <v>69252306372.023193</v>
      </c>
      <c r="F138" s="5">
        <v>52320215472.093399</v>
      </c>
      <c r="G138" s="5">
        <v>41879579677.174698</v>
      </c>
      <c r="J138" s="31" t="s">
        <v>93</v>
      </c>
      <c r="K138" s="31">
        <v>35.432000000000002</v>
      </c>
      <c r="L138" s="31">
        <v>38.286999999999999</v>
      </c>
      <c r="M138" s="31">
        <v>41.935000000000002</v>
      </c>
      <c r="O138" s="28">
        <f t="shared" si="6"/>
        <v>38287000000</v>
      </c>
      <c r="P138" s="28">
        <f t="shared" si="7"/>
        <v>41935000000</v>
      </c>
    </row>
    <row r="139" spans="1:16" ht="15.75" thickBot="1" x14ac:dyDescent="0.3">
      <c r="A139" t="s">
        <v>170</v>
      </c>
      <c r="B139" t="s">
        <v>435</v>
      </c>
      <c r="C139" t="s">
        <v>275</v>
      </c>
      <c r="D139" t="s">
        <v>276</v>
      </c>
      <c r="E139" s="5">
        <v>2118791548.14815</v>
      </c>
      <c r="F139" s="5">
        <v>1616772748.14815</v>
      </c>
      <c r="G139" s="5">
        <v>1764901133.3333299</v>
      </c>
      <c r="J139" s="31" t="s">
        <v>52</v>
      </c>
      <c r="K139" s="31">
        <v>205.233</v>
      </c>
      <c r="L139" s="31">
        <v>224.72499999999999</v>
      </c>
      <c r="M139" s="31">
        <v>240.346</v>
      </c>
      <c r="O139" s="28">
        <f t="shared" si="6"/>
        <v>224725000000</v>
      </c>
      <c r="P139" s="28">
        <f t="shared" si="7"/>
        <v>240346000000</v>
      </c>
    </row>
    <row r="140" spans="1:16" ht="15.75" thickBot="1" x14ac:dyDescent="0.3">
      <c r="A140" t="s">
        <v>436</v>
      </c>
      <c r="B140" t="s">
        <v>437</v>
      </c>
      <c r="C140" t="s">
        <v>275</v>
      </c>
      <c r="D140" t="s">
        <v>276</v>
      </c>
      <c r="E140" s="5">
        <v>5623606841400.3096</v>
      </c>
      <c r="F140" s="5">
        <v>4743154434209.7197</v>
      </c>
      <c r="G140" s="5">
        <v>5488720386464.9004</v>
      </c>
      <c r="J140" s="31" t="s">
        <v>43</v>
      </c>
      <c r="K140" s="31">
        <v>361.48899999999998</v>
      </c>
      <c r="L140" s="31">
        <v>393.61200000000002</v>
      </c>
      <c r="M140" s="31">
        <v>411.97800000000001</v>
      </c>
      <c r="O140" s="28">
        <f t="shared" si="6"/>
        <v>393612000000</v>
      </c>
      <c r="P140" s="28">
        <f t="shared" si="7"/>
        <v>411978000000</v>
      </c>
    </row>
    <row r="141" spans="1:16" ht="15.75" thickBot="1" x14ac:dyDescent="0.3">
      <c r="A141" t="s">
        <v>438</v>
      </c>
      <c r="B141" t="s">
        <v>439</v>
      </c>
      <c r="C141" t="s">
        <v>275</v>
      </c>
      <c r="D141" t="s">
        <v>276</v>
      </c>
      <c r="E141" s="5">
        <v>1142304121430.5</v>
      </c>
      <c r="F141" s="5">
        <v>1162000059176.75</v>
      </c>
      <c r="G141" s="5">
        <v>1272906946634.4399</v>
      </c>
      <c r="J141" s="31" t="s">
        <v>27</v>
      </c>
      <c r="K141" s="31">
        <v>596.63300000000004</v>
      </c>
      <c r="L141" s="31">
        <v>674.12699999999995</v>
      </c>
      <c r="M141" s="31">
        <v>699.55899999999997</v>
      </c>
      <c r="O141" s="28">
        <f t="shared" si="6"/>
        <v>674127000000</v>
      </c>
      <c r="P141" s="28">
        <f t="shared" si="7"/>
        <v>699559000000</v>
      </c>
    </row>
    <row r="142" spans="1:16" ht="15.75" thickBot="1" x14ac:dyDescent="0.3">
      <c r="A142" t="s">
        <v>440</v>
      </c>
      <c r="B142" t="s">
        <v>441</v>
      </c>
      <c r="C142" t="s">
        <v>275</v>
      </c>
      <c r="D142" t="s">
        <v>276</v>
      </c>
      <c r="E142" s="5">
        <v>479642679708.74597</v>
      </c>
      <c r="F142" s="5">
        <v>481025300269.27399</v>
      </c>
      <c r="G142" s="5">
        <v>526277736196.31598</v>
      </c>
      <c r="J142" s="31" t="s">
        <v>50</v>
      </c>
      <c r="K142" s="31">
        <v>228.35599999999999</v>
      </c>
      <c r="L142" s="31">
        <v>250.053</v>
      </c>
      <c r="M142" s="31">
        <v>251.91499999999999</v>
      </c>
      <c r="O142" s="28">
        <f t="shared" si="6"/>
        <v>250053000000</v>
      </c>
      <c r="P142" s="28">
        <f t="shared" si="7"/>
        <v>251915000000</v>
      </c>
    </row>
    <row r="143" spans="1:16" ht="15.75" thickBot="1" x14ac:dyDescent="0.3">
      <c r="A143" t="s">
        <v>220</v>
      </c>
      <c r="B143" t="s">
        <v>442</v>
      </c>
      <c r="C143" t="s">
        <v>275</v>
      </c>
      <c r="D143" t="s">
        <v>276</v>
      </c>
      <c r="E143" s="5">
        <v>6427248943.4493904</v>
      </c>
      <c r="F143" s="5"/>
      <c r="G143" s="5"/>
      <c r="J143" s="31" t="s">
        <v>227</v>
      </c>
      <c r="K143" s="31">
        <v>103.13800000000001</v>
      </c>
      <c r="L143" s="31">
        <v>106.669</v>
      </c>
      <c r="M143" s="31">
        <v>116.762</v>
      </c>
      <c r="O143" s="28">
        <f t="shared" si="6"/>
        <v>106669000000</v>
      </c>
      <c r="P143" s="28">
        <f t="shared" si="7"/>
        <v>116762000000</v>
      </c>
    </row>
    <row r="144" spans="1:16" ht="15.75" thickBot="1" x14ac:dyDescent="0.3">
      <c r="A144" t="s">
        <v>68</v>
      </c>
      <c r="B144" t="s">
        <v>443</v>
      </c>
      <c r="C144" t="s">
        <v>275</v>
      </c>
      <c r="D144" t="s">
        <v>276</v>
      </c>
      <c r="E144" s="5">
        <v>83902574442.801407</v>
      </c>
      <c r="F144" s="5">
        <v>80969683537.454102</v>
      </c>
      <c r="G144" s="5">
        <v>84518830392.615707</v>
      </c>
      <c r="J144" s="31" t="s">
        <v>57</v>
      </c>
      <c r="K144" s="31">
        <v>144.411</v>
      </c>
      <c r="L144" s="31">
        <v>179.571</v>
      </c>
      <c r="M144" s="31">
        <v>225.71600000000001</v>
      </c>
      <c r="O144" s="28">
        <f t="shared" si="6"/>
        <v>179571000000</v>
      </c>
      <c r="P144" s="28">
        <f t="shared" si="7"/>
        <v>225716000000</v>
      </c>
    </row>
    <row r="145" spans="1:16" ht="15.75" thickBot="1" x14ac:dyDescent="0.3">
      <c r="A145" t="s">
        <v>444</v>
      </c>
      <c r="B145" t="s">
        <v>445</v>
      </c>
      <c r="C145" t="s">
        <v>275</v>
      </c>
      <c r="D145" t="s">
        <v>276</v>
      </c>
      <c r="E145" s="5">
        <v>7894761632394.7002</v>
      </c>
      <c r="F145" s="5">
        <v>7585548465069.8701</v>
      </c>
      <c r="G145" s="5">
        <v>8683293482839.04</v>
      </c>
      <c r="J145" s="31" t="s">
        <v>142</v>
      </c>
      <c r="K145" s="31">
        <v>10.329000000000001</v>
      </c>
      <c r="L145" s="31">
        <v>12.848000000000001</v>
      </c>
      <c r="M145" s="31">
        <v>15.951000000000001</v>
      </c>
      <c r="O145" s="28">
        <f t="shared" si="6"/>
        <v>12848000000</v>
      </c>
      <c r="P145" s="28">
        <f t="shared" si="7"/>
        <v>15951000000</v>
      </c>
    </row>
    <row r="146" spans="1:16" ht="15.75" thickBot="1" x14ac:dyDescent="0.3">
      <c r="A146" t="s">
        <v>446</v>
      </c>
      <c r="B146" t="s">
        <v>447</v>
      </c>
      <c r="C146" t="s">
        <v>275</v>
      </c>
      <c r="D146" t="s">
        <v>276</v>
      </c>
      <c r="E146" s="5">
        <v>32061336323529.699</v>
      </c>
      <c r="F146" s="5">
        <v>30913851917481.398</v>
      </c>
      <c r="G146" s="5">
        <v>36315909953199.602</v>
      </c>
      <c r="J146" s="31" t="s">
        <v>51</v>
      </c>
      <c r="K146" s="31">
        <v>249.512</v>
      </c>
      <c r="L146" s="31">
        <v>283.476</v>
      </c>
      <c r="M146" s="31">
        <v>286.50900000000001</v>
      </c>
      <c r="O146" s="28">
        <f t="shared" si="6"/>
        <v>283476000000</v>
      </c>
      <c r="P146" s="28">
        <f t="shared" si="7"/>
        <v>286509000000</v>
      </c>
    </row>
    <row r="147" spans="1:16" ht="15.75" thickBot="1" x14ac:dyDescent="0.3">
      <c r="A147" t="s">
        <v>165</v>
      </c>
      <c r="B147" t="s">
        <v>448</v>
      </c>
      <c r="C147" t="s">
        <v>275</v>
      </c>
      <c r="D147" t="s">
        <v>276</v>
      </c>
      <c r="E147" s="5">
        <v>2451257578.69383</v>
      </c>
      <c r="F147" s="5">
        <v>2250717718.4657698</v>
      </c>
      <c r="G147" s="5">
        <v>2518468891.0391302</v>
      </c>
      <c r="J147" s="31" t="s">
        <v>15</v>
      </c>
      <c r="K147" s="32">
        <v>1483.38</v>
      </c>
      <c r="L147" s="32">
        <v>1775.55</v>
      </c>
      <c r="M147" s="32">
        <v>1829.05</v>
      </c>
      <c r="O147" s="28">
        <f t="shared" si="6"/>
        <v>1775550000000</v>
      </c>
      <c r="P147" s="28">
        <f t="shared" si="7"/>
        <v>1829050000000</v>
      </c>
    </row>
    <row r="148" spans="1:16" ht="15.75" thickBot="1" x14ac:dyDescent="0.3">
      <c r="A148" t="s">
        <v>449</v>
      </c>
      <c r="B148" t="s">
        <v>450</v>
      </c>
      <c r="C148" t="s">
        <v>275</v>
      </c>
      <c r="D148" t="s">
        <v>276</v>
      </c>
      <c r="E148" s="5">
        <v>23026354774547.301</v>
      </c>
      <c r="F148" s="5">
        <v>22470885208733.398</v>
      </c>
      <c r="G148" s="5">
        <v>26594255163051.898</v>
      </c>
      <c r="J148" s="31" t="s">
        <v>141</v>
      </c>
      <c r="K148" s="31">
        <v>10.332000000000001</v>
      </c>
      <c r="L148" s="31">
        <v>11.131</v>
      </c>
      <c r="M148" s="31">
        <v>12.06</v>
      </c>
      <c r="O148" s="28">
        <f t="shared" si="6"/>
        <v>11131000000</v>
      </c>
      <c r="P148" s="28">
        <f t="shared" si="7"/>
        <v>12060000000</v>
      </c>
    </row>
    <row r="149" spans="1:16" ht="15.75" thickBot="1" x14ac:dyDescent="0.3">
      <c r="A149" t="s">
        <v>88</v>
      </c>
      <c r="B149" t="s">
        <v>451</v>
      </c>
      <c r="C149" t="s">
        <v>275</v>
      </c>
      <c r="D149" t="s">
        <v>276</v>
      </c>
      <c r="E149" s="5">
        <v>54697379017.333199</v>
      </c>
      <c r="F149" s="5">
        <v>56546957475.491203</v>
      </c>
      <c r="G149" s="5">
        <v>65503849704.599701</v>
      </c>
      <c r="J149" s="31" t="s">
        <v>182</v>
      </c>
      <c r="K149" s="31">
        <v>0.80700000000000005</v>
      </c>
      <c r="L149" s="31">
        <v>0.78800000000000003</v>
      </c>
      <c r="M149" s="31">
        <v>0.81599999999999995</v>
      </c>
      <c r="O149" s="28">
        <f t="shared" si="6"/>
        <v>788000000</v>
      </c>
      <c r="P149" s="28">
        <f t="shared" si="7"/>
        <v>816000000</v>
      </c>
    </row>
    <row r="150" spans="1:16" ht="15.75" thickBot="1" x14ac:dyDescent="0.3">
      <c r="A150" t="s">
        <v>75</v>
      </c>
      <c r="B150" t="s">
        <v>452</v>
      </c>
      <c r="C150" t="s">
        <v>275</v>
      </c>
      <c r="D150" t="s">
        <v>276</v>
      </c>
      <c r="E150" s="5">
        <v>70195715495.513596</v>
      </c>
      <c r="F150" s="5">
        <v>73353132793.707596</v>
      </c>
      <c r="G150" s="5">
        <v>86710803337.099396</v>
      </c>
      <c r="J150" s="31" t="s">
        <v>171</v>
      </c>
      <c r="K150" s="31">
        <v>1.5429999999999999</v>
      </c>
      <c r="L150" s="31">
        <v>1.712</v>
      </c>
      <c r="M150" s="31">
        <v>1.698</v>
      </c>
      <c r="O150" s="28">
        <f t="shared" si="6"/>
        <v>1712000000</v>
      </c>
      <c r="P150" s="28">
        <f t="shared" si="7"/>
        <v>1698000000</v>
      </c>
    </row>
    <row r="151" spans="1:16" ht="15.75" thickBot="1" x14ac:dyDescent="0.3">
      <c r="A151" t="s">
        <v>101</v>
      </c>
      <c r="B151" t="s">
        <v>453</v>
      </c>
      <c r="C151" t="s">
        <v>275</v>
      </c>
      <c r="D151" t="s">
        <v>276</v>
      </c>
      <c r="E151" s="5">
        <v>34308783825.301899</v>
      </c>
      <c r="F151" s="5">
        <v>33645460617.238998</v>
      </c>
      <c r="G151" s="5">
        <v>38872546228.5653</v>
      </c>
      <c r="J151" s="31" t="s">
        <v>187</v>
      </c>
      <c r="K151" s="31">
        <v>0.47699999999999998</v>
      </c>
      <c r="L151" s="31">
        <v>0.52</v>
      </c>
      <c r="M151" s="31">
        <v>0.52600000000000002</v>
      </c>
      <c r="O151" s="28">
        <f t="shared" si="6"/>
        <v>520000000</v>
      </c>
      <c r="P151" s="28">
        <f t="shared" si="7"/>
        <v>526000000</v>
      </c>
    </row>
    <row r="152" spans="1:16" ht="15.75" thickBot="1" x14ac:dyDescent="0.3">
      <c r="A152" t="s">
        <v>85</v>
      </c>
      <c r="B152" t="s">
        <v>454</v>
      </c>
      <c r="C152" t="s">
        <v>275</v>
      </c>
      <c r="D152" t="s">
        <v>276</v>
      </c>
      <c r="E152" s="5">
        <v>55204758069.512398</v>
      </c>
      <c r="F152" s="5">
        <v>25586111076.341499</v>
      </c>
      <c r="G152" s="5">
        <v>29905190181.75</v>
      </c>
      <c r="J152" s="31" t="s">
        <v>23</v>
      </c>
      <c r="K152" s="31">
        <v>703.36800000000005</v>
      </c>
      <c r="L152" s="31">
        <v>833.54100000000005</v>
      </c>
      <c r="M152" s="32">
        <v>1040.17</v>
      </c>
      <c r="O152" s="28">
        <f t="shared" si="6"/>
        <v>833541000000</v>
      </c>
      <c r="P152" s="28">
        <f t="shared" si="7"/>
        <v>1040170000000.0001</v>
      </c>
    </row>
    <row r="153" spans="1:16" ht="15.75" thickBot="1" x14ac:dyDescent="0.3">
      <c r="A153" t="s">
        <v>455</v>
      </c>
      <c r="B153" t="s">
        <v>456</v>
      </c>
      <c r="C153" t="s">
        <v>275</v>
      </c>
      <c r="D153" t="s">
        <v>276</v>
      </c>
      <c r="E153" s="5"/>
      <c r="F153" s="5"/>
      <c r="G153" s="5"/>
      <c r="J153" s="31" t="s">
        <v>113</v>
      </c>
      <c r="K153" s="31">
        <v>24.533999999999999</v>
      </c>
      <c r="L153" s="31">
        <v>27.64</v>
      </c>
      <c r="M153" s="31">
        <v>28.434999999999999</v>
      </c>
      <c r="O153" s="28">
        <f t="shared" si="6"/>
        <v>27640000000</v>
      </c>
      <c r="P153" s="28">
        <f t="shared" si="7"/>
        <v>28435000000</v>
      </c>
    </row>
    <row r="154" spans="1:16" ht="15.75" thickBot="1" x14ac:dyDescent="0.3">
      <c r="A154" t="s">
        <v>64</v>
      </c>
      <c r="B154" t="s">
        <v>457</v>
      </c>
      <c r="C154" t="s">
        <v>275</v>
      </c>
      <c r="D154" t="s">
        <v>276</v>
      </c>
      <c r="E154" s="5">
        <v>119870439113.662</v>
      </c>
      <c r="F154" s="5">
        <v>114725065285.149</v>
      </c>
      <c r="G154" s="5">
        <v>132725261467.431</v>
      </c>
      <c r="J154" s="31" t="s">
        <v>89</v>
      </c>
      <c r="K154" s="31">
        <v>53.335000000000001</v>
      </c>
      <c r="L154" s="31">
        <v>63.067999999999998</v>
      </c>
      <c r="M154" s="31">
        <v>65.037000000000006</v>
      </c>
      <c r="O154" s="28">
        <f t="shared" si="6"/>
        <v>63068000000</v>
      </c>
      <c r="P154" s="28">
        <f t="shared" si="7"/>
        <v>65037000000.000008</v>
      </c>
    </row>
    <row r="155" spans="1:16" ht="15.75" thickBot="1" x14ac:dyDescent="0.3">
      <c r="A155" t="s">
        <v>217</v>
      </c>
      <c r="B155" t="s">
        <v>458</v>
      </c>
      <c r="C155" t="s">
        <v>275</v>
      </c>
      <c r="D155" t="s">
        <v>276</v>
      </c>
      <c r="E155" s="5">
        <v>7383745662.1515703</v>
      </c>
      <c r="F155" s="5">
        <v>6816219303.2552795</v>
      </c>
      <c r="G155" s="5"/>
      <c r="J155" s="31" t="s">
        <v>174</v>
      </c>
      <c r="K155" s="31">
        <v>1.202</v>
      </c>
      <c r="L155" s="31">
        <v>1.464</v>
      </c>
      <c r="M155" s="31">
        <v>1.75</v>
      </c>
      <c r="O155" s="28">
        <f t="shared" si="6"/>
        <v>1464000000</v>
      </c>
      <c r="P155" s="28">
        <f t="shared" si="7"/>
        <v>1750000000</v>
      </c>
    </row>
    <row r="156" spans="1:16" ht="15.75" thickBot="1" x14ac:dyDescent="0.3">
      <c r="A156" t="s">
        <v>144</v>
      </c>
      <c r="B156" t="s">
        <v>459</v>
      </c>
      <c r="C156" t="s">
        <v>275</v>
      </c>
      <c r="D156" t="s">
        <v>276</v>
      </c>
      <c r="E156" s="5">
        <v>11971345002.7757</v>
      </c>
      <c r="F156" s="5">
        <v>11859730543.5525</v>
      </c>
      <c r="G156" s="5">
        <v>13679221333.2052</v>
      </c>
      <c r="J156" s="31" t="s">
        <v>157</v>
      </c>
      <c r="K156" s="31">
        <v>4.0590000000000002</v>
      </c>
      <c r="L156" s="31">
        <v>4.2389999999999999</v>
      </c>
      <c r="M156" s="31">
        <v>4.2679999999999998</v>
      </c>
      <c r="O156" s="28">
        <f t="shared" si="6"/>
        <v>4239000000</v>
      </c>
      <c r="P156" s="28">
        <f t="shared" si="7"/>
        <v>4268000000</v>
      </c>
    </row>
    <row r="157" spans="1:16" ht="15.75" thickBot="1" x14ac:dyDescent="0.3">
      <c r="A157" t="s">
        <v>135</v>
      </c>
      <c r="B157" t="s">
        <v>460</v>
      </c>
      <c r="C157" t="s">
        <v>275</v>
      </c>
      <c r="D157" t="s">
        <v>276</v>
      </c>
      <c r="E157" s="5">
        <v>14191911512.046499</v>
      </c>
      <c r="F157" s="5">
        <v>13225591803.623199</v>
      </c>
      <c r="G157" s="5">
        <v>14637400395.688999</v>
      </c>
      <c r="J157" s="31" t="s">
        <v>40</v>
      </c>
      <c r="K157" s="31">
        <v>345.286</v>
      </c>
      <c r="L157" s="31">
        <v>396.99200000000002</v>
      </c>
      <c r="M157" s="31">
        <v>424.43099999999998</v>
      </c>
      <c r="O157" s="28">
        <f t="shared" si="6"/>
        <v>396992000000</v>
      </c>
      <c r="P157" s="28">
        <f t="shared" si="7"/>
        <v>424431000000</v>
      </c>
    </row>
    <row r="158" spans="1:16" ht="15.75" thickBot="1" x14ac:dyDescent="0.3">
      <c r="A158" t="s">
        <v>152</v>
      </c>
      <c r="B158" t="s">
        <v>461</v>
      </c>
      <c r="C158" t="s">
        <v>275</v>
      </c>
      <c r="D158" t="s">
        <v>276</v>
      </c>
      <c r="E158" s="5">
        <v>5607762625.1462698</v>
      </c>
      <c r="F158" s="5">
        <v>3742769967.4279799</v>
      </c>
      <c r="G158" s="5">
        <v>4889666931.6385498</v>
      </c>
      <c r="J158" s="31" t="s">
        <v>67</v>
      </c>
      <c r="K158" s="31">
        <v>105.08799999999999</v>
      </c>
      <c r="L158" s="31">
        <v>114.947</v>
      </c>
      <c r="M158" s="31">
        <v>118.434</v>
      </c>
      <c r="O158" s="28">
        <f t="shared" si="6"/>
        <v>114947000000</v>
      </c>
      <c r="P158" s="28">
        <f t="shared" si="7"/>
        <v>118434000000</v>
      </c>
    </row>
    <row r="159" spans="1:16" ht="15.75" thickBot="1" x14ac:dyDescent="0.3">
      <c r="A159" t="s">
        <v>462</v>
      </c>
      <c r="B159" t="s">
        <v>463</v>
      </c>
      <c r="C159" t="s">
        <v>275</v>
      </c>
      <c r="D159" t="s">
        <v>276</v>
      </c>
      <c r="E159" s="5">
        <v>3465217350186.8101</v>
      </c>
      <c r="F159" s="5">
        <v>3106899915587.77</v>
      </c>
      <c r="G159" s="5">
        <v>3636731834007.3599</v>
      </c>
      <c r="J159" s="31" t="s">
        <v>87</v>
      </c>
      <c r="K159" s="31">
        <v>53.546999999999997</v>
      </c>
      <c r="L159" s="31">
        <v>61.567</v>
      </c>
      <c r="M159" s="31">
        <v>63.646999999999998</v>
      </c>
      <c r="O159" s="28">
        <f t="shared" si="6"/>
        <v>61567000000</v>
      </c>
      <c r="P159" s="28">
        <f t="shared" si="7"/>
        <v>63647000000</v>
      </c>
    </row>
    <row r="160" spans="1:16" ht="15.75" thickBot="1" x14ac:dyDescent="0.3">
      <c r="A160" t="s">
        <v>19</v>
      </c>
      <c r="B160" t="s">
        <v>464</v>
      </c>
      <c r="C160" t="s">
        <v>275</v>
      </c>
      <c r="D160" t="s">
        <v>276</v>
      </c>
      <c r="E160" s="5">
        <v>1269404276770.7</v>
      </c>
      <c r="F160" s="5">
        <v>1087117783073.3101</v>
      </c>
      <c r="G160" s="5">
        <v>1293037866360.1699</v>
      </c>
      <c r="J160" s="31" t="s">
        <v>177</v>
      </c>
      <c r="K160" s="31">
        <v>1.546</v>
      </c>
      <c r="L160" s="31">
        <v>1.611</v>
      </c>
      <c r="M160" s="31">
        <v>1.669</v>
      </c>
      <c r="O160" s="28">
        <f t="shared" si="6"/>
        <v>1611000000</v>
      </c>
      <c r="P160" s="28">
        <f t="shared" si="7"/>
        <v>1669000000</v>
      </c>
    </row>
    <row r="161" spans="1:16" ht="15.75" thickBot="1" x14ac:dyDescent="0.3">
      <c r="A161" t="s">
        <v>190</v>
      </c>
      <c r="B161" t="s">
        <v>465</v>
      </c>
      <c r="C161" t="s">
        <v>275</v>
      </c>
      <c r="D161" t="s">
        <v>276</v>
      </c>
      <c r="E161" s="5">
        <v>239462200</v>
      </c>
      <c r="F161" s="5">
        <v>244462400</v>
      </c>
      <c r="G161" s="5">
        <v>248665600</v>
      </c>
      <c r="J161" s="31" t="s">
        <v>240</v>
      </c>
      <c r="K161" s="31">
        <v>6.9649999999999999</v>
      </c>
      <c r="L161" s="31">
        <v>7.39</v>
      </c>
      <c r="M161" s="31">
        <v>8.4909999999999997</v>
      </c>
      <c r="O161" s="28">
        <f t="shared" si="6"/>
        <v>7390000000</v>
      </c>
      <c r="P161" s="28">
        <f t="shared" si="7"/>
        <v>8491000000</v>
      </c>
    </row>
    <row r="162" spans="1:16" ht="15.75" thickBot="1" x14ac:dyDescent="0.3">
      <c r="A162" t="s">
        <v>466</v>
      </c>
      <c r="B162" t="s">
        <v>467</v>
      </c>
      <c r="C162" t="s">
        <v>275</v>
      </c>
      <c r="D162" t="s">
        <v>276</v>
      </c>
      <c r="E162" s="5">
        <v>31581053756606.801</v>
      </c>
      <c r="F162" s="5">
        <v>30433799984879</v>
      </c>
      <c r="G162" s="5">
        <v>35785944374024.398</v>
      </c>
      <c r="J162" s="31" t="s">
        <v>36</v>
      </c>
      <c r="K162" s="31">
        <v>335.34399999999999</v>
      </c>
      <c r="L162" s="31">
        <v>418.02</v>
      </c>
      <c r="M162" s="31">
        <v>426.166</v>
      </c>
      <c r="O162" s="28">
        <f t="shared" si="6"/>
        <v>418020000000</v>
      </c>
      <c r="P162" s="28">
        <f t="shared" si="7"/>
        <v>426166000000</v>
      </c>
    </row>
    <row r="163" spans="1:16" ht="15.75" thickBot="1" x14ac:dyDescent="0.3">
      <c r="A163" t="s">
        <v>137</v>
      </c>
      <c r="B163" t="s">
        <v>468</v>
      </c>
      <c r="C163" t="s">
        <v>275</v>
      </c>
      <c r="D163" t="s">
        <v>276</v>
      </c>
      <c r="E163" s="5">
        <v>12606338448.547001</v>
      </c>
      <c r="F163" s="5">
        <v>12116981815.226101</v>
      </c>
      <c r="G163" s="5">
        <v>13879269151.5718</v>
      </c>
      <c r="J163" s="31" t="s">
        <v>244</v>
      </c>
      <c r="K163" s="31">
        <v>6.71</v>
      </c>
      <c r="L163" s="31">
        <v>5.1669999999999998</v>
      </c>
      <c r="M163" s="31">
        <v>5.73</v>
      </c>
      <c r="O163" s="28">
        <f t="shared" si="6"/>
        <v>5167000000</v>
      </c>
      <c r="P163" s="28">
        <f t="shared" si="7"/>
        <v>5730000000</v>
      </c>
    </row>
    <row r="164" spans="1:16" ht="15.75" thickBot="1" x14ac:dyDescent="0.3">
      <c r="A164" t="s">
        <v>119</v>
      </c>
      <c r="B164" t="s">
        <v>469</v>
      </c>
      <c r="C164" t="s">
        <v>275</v>
      </c>
      <c r="D164" t="s">
        <v>276</v>
      </c>
      <c r="E164" s="5">
        <v>17280250805.224499</v>
      </c>
      <c r="F164" s="5">
        <v>17465392779.036598</v>
      </c>
      <c r="G164" s="5">
        <v>19143741503.148201</v>
      </c>
      <c r="J164" s="31" t="s">
        <v>18</v>
      </c>
      <c r="K164" s="32">
        <v>1280.46</v>
      </c>
      <c r="L164" s="32">
        <v>1426.22</v>
      </c>
      <c r="M164" s="32">
        <v>1435.56</v>
      </c>
      <c r="O164" s="28">
        <f t="shared" si="6"/>
        <v>1426220000000</v>
      </c>
      <c r="P164" s="28">
        <f t="shared" si="7"/>
        <v>1435560000000</v>
      </c>
    </row>
    <row r="165" spans="1:16" ht="15.75" thickBot="1" x14ac:dyDescent="0.3">
      <c r="A165" t="s">
        <v>129</v>
      </c>
      <c r="B165" t="s">
        <v>470</v>
      </c>
      <c r="C165" t="s">
        <v>275</v>
      </c>
      <c r="D165" t="s">
        <v>276</v>
      </c>
      <c r="E165" s="5">
        <v>15719500920.5362</v>
      </c>
      <c r="F165" s="5">
        <v>14917038504.285</v>
      </c>
      <c r="G165" s="5">
        <v>17189730469.555401</v>
      </c>
      <c r="J165" s="31" t="s">
        <v>68</v>
      </c>
      <c r="K165" s="31">
        <v>80.677000000000007</v>
      </c>
      <c r="L165" s="31">
        <v>82.471999999999994</v>
      </c>
      <c r="M165" s="31">
        <v>81.933999999999997</v>
      </c>
      <c r="O165" s="28">
        <f t="shared" si="6"/>
        <v>82472000000</v>
      </c>
      <c r="P165" s="28">
        <f t="shared" si="7"/>
        <v>81934000000</v>
      </c>
    </row>
    <row r="166" spans="1:16" ht="15.75" thickBot="1" x14ac:dyDescent="0.3">
      <c r="A166" t="s">
        <v>74</v>
      </c>
      <c r="B166" t="s">
        <v>471</v>
      </c>
      <c r="C166" t="s">
        <v>275</v>
      </c>
      <c r="D166" t="s">
        <v>276</v>
      </c>
      <c r="E166" s="5">
        <v>68697759361.231003</v>
      </c>
      <c r="F166" s="5">
        <v>78930257227.090805</v>
      </c>
      <c r="G166" s="5">
        <v>65067808984.679199</v>
      </c>
      <c r="J166" s="31" t="s">
        <v>180</v>
      </c>
      <c r="K166" s="31">
        <v>0.98099999999999998</v>
      </c>
      <c r="L166" s="31">
        <v>0.95</v>
      </c>
      <c r="M166" s="31">
        <v>1.1140000000000001</v>
      </c>
      <c r="O166" s="28">
        <f t="shared" si="6"/>
        <v>950000000</v>
      </c>
      <c r="P166" s="28">
        <f t="shared" si="7"/>
        <v>1114000000</v>
      </c>
    </row>
    <row r="167" spans="1:16" ht="15.75" thickBot="1" x14ac:dyDescent="0.3">
      <c r="A167" t="s">
        <v>472</v>
      </c>
      <c r="B167" t="s">
        <v>473</v>
      </c>
      <c r="C167" t="s">
        <v>275</v>
      </c>
      <c r="D167" t="s">
        <v>276</v>
      </c>
      <c r="E167" s="5">
        <v>1391982940489.5801</v>
      </c>
      <c r="F167" s="5">
        <v>1263840405685.4099</v>
      </c>
      <c r="G167" s="5">
        <v>1455921395695.4399</v>
      </c>
      <c r="J167" s="31" t="s">
        <v>170</v>
      </c>
      <c r="K167" s="31">
        <v>1.617</v>
      </c>
      <c r="L167" s="31">
        <v>1.776</v>
      </c>
      <c r="M167" s="31">
        <v>2.0819999999999999</v>
      </c>
      <c r="O167" s="28">
        <f t="shared" si="6"/>
        <v>1776000000</v>
      </c>
      <c r="P167" s="28">
        <f t="shared" ref="P167:P200" si="8">M167*1000000000</f>
        <v>2081999999.9999998</v>
      </c>
    </row>
    <row r="168" spans="1:16" ht="21" customHeight="1" thickBot="1" x14ac:dyDescent="0.3">
      <c r="A168" t="s">
        <v>153</v>
      </c>
      <c r="B168" t="s">
        <v>474</v>
      </c>
      <c r="C168" t="s">
        <v>275</v>
      </c>
      <c r="D168" t="s">
        <v>276</v>
      </c>
      <c r="E168" s="5">
        <v>5542201150.9104795</v>
      </c>
      <c r="F168" s="5">
        <v>4780722121.9622698</v>
      </c>
      <c r="G168" s="5">
        <v>5809170961.7828503</v>
      </c>
      <c r="J168" s="31" t="s">
        <v>183</v>
      </c>
      <c r="K168" s="31">
        <v>0.872</v>
      </c>
      <c r="L168" s="31">
        <v>0.873</v>
      </c>
      <c r="M168" s="31">
        <v>0.95299999999999996</v>
      </c>
      <c r="O168" s="28">
        <f t="shared" si="6"/>
        <v>873000000</v>
      </c>
      <c r="P168" s="28">
        <f t="shared" si="8"/>
        <v>953000000</v>
      </c>
    </row>
    <row r="169" spans="1:16" ht="15.75" thickBot="1" x14ac:dyDescent="0.3">
      <c r="A169" t="s">
        <v>136</v>
      </c>
      <c r="B169" t="s">
        <v>475</v>
      </c>
      <c r="C169" t="s">
        <v>275</v>
      </c>
      <c r="D169" t="s">
        <v>276</v>
      </c>
      <c r="E169" s="5">
        <v>14206359006.8095</v>
      </c>
      <c r="F169" s="5">
        <v>13312981594.573</v>
      </c>
      <c r="G169" s="5">
        <v>15098022828.6106</v>
      </c>
      <c r="J169" s="31" t="s">
        <v>62</v>
      </c>
      <c r="K169" s="31">
        <v>34.381</v>
      </c>
      <c r="L169" s="31">
        <v>35.151000000000003</v>
      </c>
      <c r="M169" s="31">
        <v>31.46</v>
      </c>
      <c r="O169" s="28">
        <f t="shared" si="6"/>
        <v>35151000000</v>
      </c>
      <c r="P169" s="28">
        <f t="shared" si="8"/>
        <v>31460000000</v>
      </c>
    </row>
    <row r="170" spans="1:16" ht="15.75" thickBot="1" x14ac:dyDescent="0.3">
      <c r="A170" t="s">
        <v>172</v>
      </c>
      <c r="B170" t="s">
        <v>476</v>
      </c>
      <c r="C170" t="s">
        <v>275</v>
      </c>
      <c r="D170" t="s">
        <v>276</v>
      </c>
      <c r="E170" s="5">
        <v>1182000000</v>
      </c>
      <c r="F170" s="5"/>
      <c r="G170" s="5"/>
      <c r="J170" s="31" t="s">
        <v>162</v>
      </c>
      <c r="K170" s="31">
        <v>2.8839999999999999</v>
      </c>
      <c r="L170" s="31">
        <v>2.8540000000000001</v>
      </c>
      <c r="M170" s="31">
        <v>2.988</v>
      </c>
      <c r="O170" s="28">
        <f t="shared" si="6"/>
        <v>2854000000</v>
      </c>
      <c r="P170" s="28">
        <f t="shared" si="8"/>
        <v>2988000000</v>
      </c>
    </row>
    <row r="171" spans="1:16" ht="15.75" thickBot="1" x14ac:dyDescent="0.3">
      <c r="A171" t="s">
        <v>128</v>
      </c>
      <c r="B171" t="s">
        <v>477</v>
      </c>
      <c r="C171" t="s">
        <v>275</v>
      </c>
      <c r="D171" t="s">
        <v>276</v>
      </c>
      <c r="E171" s="5">
        <v>15390031039.995701</v>
      </c>
      <c r="F171" s="5">
        <v>14028811071.7628</v>
      </c>
      <c r="G171" s="5">
        <v>16095828896.634199</v>
      </c>
      <c r="J171" s="31" t="s">
        <v>26</v>
      </c>
      <c r="K171" s="31">
        <v>541.48699999999997</v>
      </c>
      <c r="L171" s="31">
        <v>627.43799999999999</v>
      </c>
      <c r="M171" s="31">
        <v>621.24099999999999</v>
      </c>
      <c r="O171" s="28">
        <f t="shared" si="6"/>
        <v>627438000000</v>
      </c>
      <c r="P171" s="28">
        <f t="shared" si="8"/>
        <v>621241000000</v>
      </c>
    </row>
    <row r="172" spans="1:16" ht="15.75" thickBot="1" x14ac:dyDescent="0.3">
      <c r="A172" t="s">
        <v>151</v>
      </c>
      <c r="B172" t="s">
        <v>478</v>
      </c>
      <c r="C172" t="s">
        <v>275</v>
      </c>
      <c r="D172" t="s">
        <v>276</v>
      </c>
      <c r="E172" s="5">
        <v>7889655284.4716101</v>
      </c>
      <c r="F172" s="5">
        <v>7915985513.7024603</v>
      </c>
      <c r="G172" s="5">
        <v>8227580740.4988899</v>
      </c>
      <c r="J172" s="31" t="s">
        <v>24</v>
      </c>
      <c r="K172" s="31">
        <v>751.74300000000005</v>
      </c>
      <c r="L172" s="31">
        <v>812.55200000000002</v>
      </c>
      <c r="M172" s="31">
        <v>841.96900000000005</v>
      </c>
      <c r="O172" s="28">
        <f t="shared" si="6"/>
        <v>812552000000</v>
      </c>
      <c r="P172" s="28">
        <f t="shared" si="8"/>
        <v>841969000000</v>
      </c>
    </row>
    <row r="173" spans="1:16" ht="15.75" thickBot="1" x14ac:dyDescent="0.3">
      <c r="A173" t="s">
        <v>125</v>
      </c>
      <c r="B173" t="s">
        <v>479</v>
      </c>
      <c r="C173" t="s">
        <v>275</v>
      </c>
      <c r="D173" t="s">
        <v>276</v>
      </c>
      <c r="E173" s="5">
        <v>14045808843.221001</v>
      </c>
      <c r="F173" s="5">
        <v>10926820603.402</v>
      </c>
      <c r="G173" s="5">
        <v>11156657769.697399</v>
      </c>
      <c r="J173" s="31" t="s">
        <v>615</v>
      </c>
      <c r="K173" s="31">
        <v>669.25</v>
      </c>
      <c r="L173" s="31">
        <v>789.505</v>
      </c>
      <c r="M173" s="31">
        <v>841.20899999999995</v>
      </c>
      <c r="O173" s="28">
        <f t="shared" si="6"/>
        <v>789505000000</v>
      </c>
      <c r="P173" s="28">
        <f t="shared" si="8"/>
        <v>841209000000</v>
      </c>
    </row>
    <row r="174" spans="1:16" ht="15.75" thickBot="1" x14ac:dyDescent="0.3">
      <c r="A174" t="s">
        <v>148</v>
      </c>
      <c r="B174" t="s">
        <v>480</v>
      </c>
      <c r="C174" t="s">
        <v>275</v>
      </c>
      <c r="D174" t="s">
        <v>276</v>
      </c>
      <c r="E174" s="5">
        <v>11025370768.813499</v>
      </c>
      <c r="F174" s="5">
        <v>12172128469.5737</v>
      </c>
      <c r="G174" s="5">
        <v>12626718073.7439</v>
      </c>
      <c r="J174" s="31" t="s">
        <v>147</v>
      </c>
      <c r="K174" s="31">
        <v>8.1340000000000003</v>
      </c>
      <c r="L174" s="31">
        <v>8.4740000000000002</v>
      </c>
      <c r="M174" s="31">
        <v>7.82</v>
      </c>
      <c r="O174" s="28">
        <f t="shared" si="6"/>
        <v>8474000000</v>
      </c>
      <c r="P174" s="28">
        <f t="shared" si="8"/>
        <v>7820000000</v>
      </c>
    </row>
    <row r="175" spans="1:16" ht="15.75" thickBot="1" x14ac:dyDescent="0.3">
      <c r="A175" t="s">
        <v>41</v>
      </c>
      <c r="B175" t="s">
        <v>481</v>
      </c>
      <c r="C175" t="s">
        <v>275</v>
      </c>
      <c r="D175" t="s">
        <v>276</v>
      </c>
      <c r="E175" s="5">
        <v>365276379480.98999</v>
      </c>
      <c r="F175" s="5">
        <v>337006023789.69897</v>
      </c>
      <c r="G175" s="5">
        <v>372701358820.26398</v>
      </c>
      <c r="J175" s="31" t="s">
        <v>84</v>
      </c>
      <c r="K175" s="31">
        <v>64.403000000000006</v>
      </c>
      <c r="L175" s="31">
        <v>70.281000000000006</v>
      </c>
      <c r="M175" s="31">
        <v>77.506</v>
      </c>
      <c r="O175" s="28">
        <f t="shared" si="6"/>
        <v>70281000000</v>
      </c>
      <c r="P175" s="28">
        <f t="shared" si="8"/>
        <v>77506000000</v>
      </c>
    </row>
    <row r="176" spans="1:16" ht="15.75" thickBot="1" x14ac:dyDescent="0.3">
      <c r="A176" t="s">
        <v>482</v>
      </c>
      <c r="B176" t="s">
        <v>483</v>
      </c>
      <c r="C176" t="s">
        <v>275</v>
      </c>
      <c r="D176" t="s">
        <v>276</v>
      </c>
      <c r="E176" s="5">
        <v>23122010947482.301</v>
      </c>
      <c r="F176" s="5">
        <v>22546048902568.398</v>
      </c>
      <c r="G176" s="5">
        <v>24993942509665.199</v>
      </c>
      <c r="J176" s="31" t="s">
        <v>29</v>
      </c>
      <c r="K176" s="31">
        <v>500.29300000000001</v>
      </c>
      <c r="L176" s="31">
        <v>513.16499999999996</v>
      </c>
      <c r="M176" s="31">
        <v>522.01199999999994</v>
      </c>
      <c r="O176" s="28">
        <f t="shared" si="6"/>
        <v>513164999999.99994</v>
      </c>
      <c r="P176" s="28">
        <f t="shared" si="8"/>
        <v>522011999999.99994</v>
      </c>
    </row>
    <row r="177" spans="1:16" ht="15.75" thickBot="1" x14ac:dyDescent="0.3">
      <c r="A177" t="s">
        <v>126</v>
      </c>
      <c r="B177" t="s">
        <v>484</v>
      </c>
      <c r="C177" t="s">
        <v>275</v>
      </c>
      <c r="D177" t="s">
        <v>276</v>
      </c>
      <c r="E177" s="5">
        <v>12543203410.692801</v>
      </c>
      <c r="F177" s="5">
        <v>10562637375.594</v>
      </c>
      <c r="G177" s="5">
        <v>12236250784.1336</v>
      </c>
      <c r="J177" s="31" t="s">
        <v>132</v>
      </c>
      <c r="K177" s="31">
        <v>9.9079999999999995</v>
      </c>
      <c r="L177" s="31">
        <v>11.125999999999999</v>
      </c>
      <c r="M177" s="31">
        <v>12.627000000000001</v>
      </c>
      <c r="O177" s="28">
        <f t="shared" si="6"/>
        <v>11126000000</v>
      </c>
      <c r="P177" s="28">
        <f t="shared" si="8"/>
        <v>12627000000</v>
      </c>
    </row>
    <row r="178" spans="1:16" ht="15.75" thickBot="1" x14ac:dyDescent="0.3">
      <c r="A178" t="s">
        <v>228</v>
      </c>
      <c r="B178" t="s">
        <v>485</v>
      </c>
      <c r="C178" t="s">
        <v>275</v>
      </c>
      <c r="D178" t="s">
        <v>276</v>
      </c>
      <c r="E178" s="5">
        <v>9438130987.3729801</v>
      </c>
      <c r="F178" s="5">
        <v>9435529927.2471008</v>
      </c>
      <c r="G178" s="5"/>
      <c r="J178" s="31" t="s">
        <v>175</v>
      </c>
      <c r="K178" s="31">
        <v>1.8280000000000001</v>
      </c>
      <c r="L178" s="31">
        <v>2.0249999999999999</v>
      </c>
      <c r="M178" s="31">
        <v>2.1659999999999999</v>
      </c>
      <c r="O178" s="28">
        <f t="shared" si="6"/>
        <v>2025000000</v>
      </c>
      <c r="P178" s="28">
        <f t="shared" si="8"/>
        <v>2166000000</v>
      </c>
    </row>
    <row r="179" spans="1:16" ht="15.75" thickBot="1" x14ac:dyDescent="0.3">
      <c r="A179" t="s">
        <v>145</v>
      </c>
      <c r="B179" t="s">
        <v>486</v>
      </c>
      <c r="C179" t="s">
        <v>275</v>
      </c>
      <c r="D179" t="s">
        <v>276</v>
      </c>
      <c r="E179" s="5">
        <v>12916455161.108101</v>
      </c>
      <c r="F179" s="5">
        <v>13741378450.136</v>
      </c>
      <c r="G179" s="5">
        <v>14950949875.2729</v>
      </c>
      <c r="J179" s="31" t="s">
        <v>163</v>
      </c>
      <c r="K179" s="31">
        <v>1.9019999999999999</v>
      </c>
      <c r="L179" s="31">
        <v>2.3620000000000001</v>
      </c>
      <c r="M179" s="31">
        <v>1.92</v>
      </c>
      <c r="O179" s="28">
        <f t="shared" si="6"/>
        <v>2362000000</v>
      </c>
      <c r="P179" s="28">
        <f t="shared" si="8"/>
        <v>1920000000</v>
      </c>
    </row>
    <row r="180" spans="1:16" ht="15.75" thickBot="1" x14ac:dyDescent="0.3">
      <c r="A180" t="s">
        <v>34</v>
      </c>
      <c r="B180" t="s">
        <v>487</v>
      </c>
      <c r="C180" t="s">
        <v>275</v>
      </c>
      <c r="D180" t="s">
        <v>276</v>
      </c>
      <c r="E180" s="5">
        <v>448120428858.76898</v>
      </c>
      <c r="F180" s="5">
        <v>432293776262.39801</v>
      </c>
      <c r="G180" s="5">
        <v>440776971536.01501</v>
      </c>
      <c r="J180" s="31" t="s">
        <v>154</v>
      </c>
      <c r="K180" s="31">
        <v>7.5860000000000003</v>
      </c>
      <c r="L180" s="31">
        <v>8.4179999999999993</v>
      </c>
      <c r="M180" s="31">
        <v>8.6989999999999998</v>
      </c>
      <c r="O180" s="28">
        <f t="shared" si="6"/>
        <v>8417999999.999999</v>
      </c>
      <c r="P180" s="28">
        <f t="shared" si="8"/>
        <v>8699000000</v>
      </c>
    </row>
    <row r="181" spans="1:16" ht="15.75" thickBot="1" x14ac:dyDescent="0.3">
      <c r="A181" t="s">
        <v>124</v>
      </c>
      <c r="B181" t="s">
        <v>488</v>
      </c>
      <c r="C181" t="s">
        <v>275</v>
      </c>
      <c r="D181" t="s">
        <v>276</v>
      </c>
      <c r="E181" s="5">
        <v>12596636042.2321</v>
      </c>
      <c r="F181" s="5">
        <v>12586941392.634701</v>
      </c>
      <c r="G181" s="5">
        <v>14013022092.064501</v>
      </c>
      <c r="J181" s="31" t="s">
        <v>186</v>
      </c>
      <c r="K181" s="31">
        <v>0.49399999999999999</v>
      </c>
      <c r="L181" s="31">
        <v>0.501</v>
      </c>
      <c r="M181" s="31">
        <v>0.52800000000000002</v>
      </c>
      <c r="O181" s="28">
        <f t="shared" si="6"/>
        <v>501000000</v>
      </c>
      <c r="P181" s="28">
        <f t="shared" si="8"/>
        <v>528000000</v>
      </c>
    </row>
    <row r="182" spans="1:16" ht="15.75" thickBot="1" x14ac:dyDescent="0.3">
      <c r="A182" t="s">
        <v>22</v>
      </c>
      <c r="B182" t="s">
        <v>489</v>
      </c>
      <c r="C182" t="s">
        <v>275</v>
      </c>
      <c r="D182" t="s">
        <v>276</v>
      </c>
      <c r="E182" s="5">
        <v>910194347568.62598</v>
      </c>
      <c r="F182" s="5">
        <v>913865395789.88599</v>
      </c>
      <c r="G182" s="5">
        <v>1018007056949.6</v>
      </c>
      <c r="J182" s="31" t="s">
        <v>110</v>
      </c>
      <c r="K182" s="31">
        <v>21.393000000000001</v>
      </c>
      <c r="L182" s="31">
        <v>21.385000000000002</v>
      </c>
      <c r="M182" s="31">
        <v>25.341999999999999</v>
      </c>
      <c r="O182" s="28">
        <f t="shared" si="6"/>
        <v>21385000000</v>
      </c>
      <c r="P182" s="28">
        <f t="shared" si="8"/>
        <v>25342000000</v>
      </c>
    </row>
    <row r="183" spans="1:16" ht="15.75" thickBot="1" x14ac:dyDescent="0.3">
      <c r="A183" t="s">
        <v>32</v>
      </c>
      <c r="B183" t="s">
        <v>490</v>
      </c>
      <c r="C183" t="s">
        <v>275</v>
      </c>
      <c r="D183" t="s">
        <v>276</v>
      </c>
      <c r="E183" s="5">
        <v>404941363636.36401</v>
      </c>
      <c r="F183" s="5">
        <v>362198318435.26001</v>
      </c>
      <c r="G183" s="5">
        <v>482437019790.45398</v>
      </c>
      <c r="J183" s="31" t="s">
        <v>92</v>
      </c>
      <c r="K183" s="31">
        <v>42.502000000000002</v>
      </c>
      <c r="L183" s="31">
        <v>46.478999999999999</v>
      </c>
      <c r="M183" s="31">
        <v>45.642000000000003</v>
      </c>
      <c r="O183" s="28">
        <f t="shared" si="6"/>
        <v>46479000000</v>
      </c>
      <c r="P183" s="28">
        <f t="shared" si="8"/>
        <v>45642000000</v>
      </c>
    </row>
    <row r="184" spans="1:16" ht="15.75" thickBot="1" x14ac:dyDescent="0.3">
      <c r="A184" t="s">
        <v>105</v>
      </c>
      <c r="B184" t="s">
        <v>491</v>
      </c>
      <c r="C184" t="s">
        <v>275</v>
      </c>
      <c r="D184" t="s">
        <v>276</v>
      </c>
      <c r="E184" s="5">
        <v>34186190995.956501</v>
      </c>
      <c r="F184" s="5">
        <v>33433670511.936401</v>
      </c>
      <c r="G184" s="5">
        <v>36288830373.410599</v>
      </c>
      <c r="J184" s="31" t="s">
        <v>21</v>
      </c>
      <c r="K184" s="31">
        <v>719.91899999999998</v>
      </c>
      <c r="L184" s="31">
        <v>806.80399999999997</v>
      </c>
      <c r="M184" s="31">
        <v>692.38</v>
      </c>
      <c r="O184" s="28">
        <f t="shared" si="6"/>
        <v>806804000000</v>
      </c>
      <c r="P184" s="28">
        <f t="shared" si="8"/>
        <v>692380000000</v>
      </c>
    </row>
    <row r="185" spans="1:16" ht="15.75" thickBot="1" x14ac:dyDescent="0.3">
      <c r="A185" t="s">
        <v>245</v>
      </c>
      <c r="B185" t="s">
        <v>492</v>
      </c>
      <c r="C185" t="s">
        <v>275</v>
      </c>
      <c r="D185" t="s">
        <v>276</v>
      </c>
      <c r="E185" s="5">
        <v>118724073.809183</v>
      </c>
      <c r="F185" s="5">
        <v>114626625.553023</v>
      </c>
      <c r="G185" s="5">
        <v>133218896.932607</v>
      </c>
      <c r="J185" s="31" t="s">
        <v>95</v>
      </c>
      <c r="K185" s="31">
        <v>53.186999999999998</v>
      </c>
      <c r="L185" s="31">
        <v>63.427999999999997</v>
      </c>
      <c r="M185" s="31">
        <v>76.590999999999994</v>
      </c>
      <c r="O185" s="28">
        <f t="shared" si="6"/>
        <v>63428000000</v>
      </c>
      <c r="P185" s="28">
        <f t="shared" si="8"/>
        <v>76591000000</v>
      </c>
    </row>
    <row r="186" spans="1:16" ht="15.75" thickBot="1" x14ac:dyDescent="0.3">
      <c r="A186" t="s">
        <v>53</v>
      </c>
      <c r="B186" t="s">
        <v>493</v>
      </c>
      <c r="C186" t="s">
        <v>275</v>
      </c>
      <c r="D186" t="s">
        <v>276</v>
      </c>
      <c r="E186" s="5">
        <v>213434571357.98401</v>
      </c>
      <c r="F186" s="5">
        <v>211734532308.013</v>
      </c>
      <c r="G186" s="5">
        <v>249991512236.526</v>
      </c>
      <c r="J186" s="31" t="s">
        <v>192</v>
      </c>
      <c r="K186" s="31">
        <v>5.5E-2</v>
      </c>
      <c r="L186" s="31">
        <v>6.3E-2</v>
      </c>
      <c r="M186" s="31">
        <v>6.6000000000000003E-2</v>
      </c>
      <c r="O186" s="28">
        <f t="shared" si="6"/>
        <v>63000000</v>
      </c>
      <c r="P186" s="28">
        <f t="shared" si="8"/>
        <v>66000000</v>
      </c>
    </row>
    <row r="187" spans="1:16" ht="15.75" thickBot="1" x14ac:dyDescent="0.3">
      <c r="A187" t="s">
        <v>494</v>
      </c>
      <c r="B187" t="s">
        <v>495</v>
      </c>
      <c r="C187" t="s">
        <v>275</v>
      </c>
      <c r="D187" t="s">
        <v>276</v>
      </c>
      <c r="E187" s="5">
        <v>53898740687188.203</v>
      </c>
      <c r="F187" s="5">
        <v>52333093047631.898</v>
      </c>
      <c r="G187" s="5">
        <v>57920170928484.398</v>
      </c>
      <c r="J187" s="31" t="s">
        <v>103</v>
      </c>
      <c r="K187" s="31">
        <v>37.444000000000003</v>
      </c>
      <c r="L187" s="31">
        <v>42.48</v>
      </c>
      <c r="M187" s="31">
        <v>46.377000000000002</v>
      </c>
      <c r="O187" s="28">
        <f t="shared" si="6"/>
        <v>42480000000</v>
      </c>
      <c r="P187" s="28">
        <f t="shared" si="8"/>
        <v>46377000000</v>
      </c>
    </row>
    <row r="188" spans="1:16" ht="15.75" thickBot="1" x14ac:dyDescent="0.3">
      <c r="A188" t="s">
        <v>73</v>
      </c>
      <c r="B188" t="s">
        <v>496</v>
      </c>
      <c r="C188" t="s">
        <v>275</v>
      </c>
      <c r="D188" t="s">
        <v>276</v>
      </c>
      <c r="E188" s="5">
        <v>88060858257.477203</v>
      </c>
      <c r="F188" s="5">
        <v>73971391417.425201</v>
      </c>
      <c r="G188" s="5">
        <v>85868626527.958405</v>
      </c>
      <c r="J188" s="31" t="s">
        <v>63</v>
      </c>
      <c r="K188" s="31">
        <v>155.30000000000001</v>
      </c>
      <c r="L188" s="31">
        <v>198.316</v>
      </c>
      <c r="M188" s="31" t="s">
        <v>616</v>
      </c>
      <c r="O188" s="28">
        <f t="shared" si="6"/>
        <v>198316000000</v>
      </c>
      <c r="P188" s="28" t="e">
        <f t="shared" si="8"/>
        <v>#VALUE!</v>
      </c>
    </row>
    <row r="189" spans="1:16" ht="15.75" thickBot="1" x14ac:dyDescent="0.3">
      <c r="A189" t="s">
        <v>497</v>
      </c>
      <c r="B189" t="s">
        <v>498</v>
      </c>
      <c r="C189" t="s">
        <v>275</v>
      </c>
      <c r="D189" t="s">
        <v>276</v>
      </c>
      <c r="E189" s="5">
        <v>432762687769.92401</v>
      </c>
      <c r="F189" s="5">
        <v>376519277668.35999</v>
      </c>
      <c r="G189" s="5">
        <v>447252486851.26501</v>
      </c>
      <c r="J189" s="31" t="s">
        <v>33</v>
      </c>
      <c r="K189" s="31">
        <v>358.86900000000003</v>
      </c>
      <c r="L189" s="31">
        <v>409.96699999999998</v>
      </c>
      <c r="M189" s="31">
        <v>501.35399999999998</v>
      </c>
      <c r="O189" s="28">
        <f t="shared" si="6"/>
        <v>409967000000</v>
      </c>
      <c r="P189" s="28">
        <f t="shared" si="8"/>
        <v>501354000000</v>
      </c>
    </row>
    <row r="190" spans="1:16" ht="15.75" thickBot="1" x14ac:dyDescent="0.3">
      <c r="A190" t="s">
        <v>44</v>
      </c>
      <c r="B190" t="s">
        <v>499</v>
      </c>
      <c r="C190" t="s">
        <v>275</v>
      </c>
      <c r="D190" t="s">
        <v>276</v>
      </c>
      <c r="E190" s="5">
        <v>320909489229.72302</v>
      </c>
      <c r="F190" s="5">
        <v>300306331697.66803</v>
      </c>
      <c r="G190" s="5">
        <v>346343170486.07202</v>
      </c>
      <c r="J190" s="31" t="s">
        <v>10</v>
      </c>
      <c r="K190" s="32">
        <v>2758.87</v>
      </c>
      <c r="L190" s="32">
        <v>3187.63</v>
      </c>
      <c r="M190" s="32">
        <v>3376</v>
      </c>
      <c r="O190" s="28">
        <f t="shared" si="6"/>
        <v>3187630000000</v>
      </c>
      <c r="P190" s="28">
        <f t="shared" si="8"/>
        <v>3376000000000</v>
      </c>
    </row>
    <row r="191" spans="1:16" ht="15.75" thickBot="1" x14ac:dyDescent="0.3">
      <c r="A191" t="s">
        <v>76</v>
      </c>
      <c r="B191" t="s">
        <v>500</v>
      </c>
      <c r="C191" t="s">
        <v>275</v>
      </c>
      <c r="D191" t="s">
        <v>276</v>
      </c>
      <c r="E191" s="5">
        <v>66984427200</v>
      </c>
      <c r="F191" s="5">
        <v>53977037000</v>
      </c>
      <c r="G191" s="5">
        <v>63605065800</v>
      </c>
      <c r="J191" s="31" t="s">
        <v>5</v>
      </c>
      <c r="K191" s="32">
        <v>20893.75</v>
      </c>
      <c r="L191" s="32">
        <v>22997.5</v>
      </c>
      <c r="M191" s="32">
        <v>25346.81</v>
      </c>
      <c r="O191" s="28">
        <f t="shared" si="6"/>
        <v>22997500000000</v>
      </c>
      <c r="P191" s="28">
        <f t="shared" si="8"/>
        <v>25346810000000</v>
      </c>
    </row>
    <row r="192" spans="1:16" ht="15.75" thickBot="1" x14ac:dyDescent="0.3">
      <c r="A192" t="s">
        <v>52</v>
      </c>
      <c r="B192" t="s">
        <v>501</v>
      </c>
      <c r="C192" t="s">
        <v>275</v>
      </c>
      <c r="D192" t="s">
        <v>276</v>
      </c>
      <c r="E192" s="5">
        <v>228323495040.901</v>
      </c>
      <c r="F192" s="5">
        <v>201705055938.65302</v>
      </c>
      <c r="G192" s="5">
        <v>223249497500.38699</v>
      </c>
      <c r="J192" s="31" t="s">
        <v>80</v>
      </c>
      <c r="K192" s="31">
        <v>53.561</v>
      </c>
      <c r="L192" s="31">
        <v>59.368000000000002</v>
      </c>
      <c r="M192" s="31">
        <v>64.283000000000001</v>
      </c>
      <c r="O192" s="28">
        <f t="shared" si="6"/>
        <v>59368000000</v>
      </c>
      <c r="P192" s="28">
        <f t="shared" si="8"/>
        <v>64283000000</v>
      </c>
    </row>
    <row r="193" spans="1:16" ht="15.75" thickBot="1" x14ac:dyDescent="0.3">
      <c r="A193" t="s">
        <v>43</v>
      </c>
      <c r="B193" t="s">
        <v>502</v>
      </c>
      <c r="C193" t="s">
        <v>275</v>
      </c>
      <c r="D193" t="s">
        <v>276</v>
      </c>
      <c r="E193" s="5">
        <v>376823278561.19598</v>
      </c>
      <c r="F193" s="5">
        <v>361751116292.54102</v>
      </c>
      <c r="G193" s="5">
        <v>394086419343.05603</v>
      </c>
      <c r="J193" s="31" t="s">
        <v>86</v>
      </c>
      <c r="K193" s="31">
        <v>59.893000000000001</v>
      </c>
      <c r="L193" s="31">
        <v>69.201999999999998</v>
      </c>
      <c r="M193" s="31">
        <v>73.06</v>
      </c>
      <c r="O193" s="28">
        <f t="shared" si="6"/>
        <v>69202000000</v>
      </c>
      <c r="P193" s="28">
        <f t="shared" si="8"/>
        <v>73060000000</v>
      </c>
    </row>
    <row r="194" spans="1:16" ht="15.75" thickBot="1" x14ac:dyDescent="0.3">
      <c r="A194" t="s">
        <v>189</v>
      </c>
      <c r="B194" t="s">
        <v>503</v>
      </c>
      <c r="C194" t="s">
        <v>275</v>
      </c>
      <c r="D194" t="s">
        <v>276</v>
      </c>
      <c r="E194" s="5">
        <v>274200000</v>
      </c>
      <c r="F194" s="5">
        <v>257700000</v>
      </c>
      <c r="G194" s="5"/>
      <c r="J194" s="31" t="s">
        <v>181</v>
      </c>
      <c r="K194" s="31">
        <v>0.99399999999999999</v>
      </c>
      <c r="L194" s="31">
        <v>0.95</v>
      </c>
      <c r="M194" s="31">
        <v>1.0149999999999999</v>
      </c>
      <c r="O194" s="28">
        <f t="shared" si="6"/>
        <v>950000000</v>
      </c>
      <c r="P194" s="28">
        <f t="shared" si="8"/>
        <v>1014999999.9999999</v>
      </c>
    </row>
    <row r="195" spans="1:16" ht="15.75" thickBot="1" x14ac:dyDescent="0.3">
      <c r="A195" t="s">
        <v>114</v>
      </c>
      <c r="B195" t="s">
        <v>504</v>
      </c>
      <c r="C195" t="s">
        <v>275</v>
      </c>
      <c r="D195" t="s">
        <v>276</v>
      </c>
      <c r="E195" s="5">
        <v>24751344560.885601</v>
      </c>
      <c r="F195" s="5">
        <v>24667052023.121399</v>
      </c>
      <c r="G195" s="5">
        <v>26594277245.782001</v>
      </c>
      <c r="J195" s="31" t="s">
        <v>229</v>
      </c>
      <c r="K195" s="31">
        <v>47.255000000000003</v>
      </c>
      <c r="L195" s="31">
        <v>46.500999999999998</v>
      </c>
      <c r="M195" s="31">
        <v>49.085999999999999</v>
      </c>
      <c r="O195" s="28">
        <f t="shared" si="6"/>
        <v>46501000000</v>
      </c>
      <c r="P195" s="28">
        <f t="shared" si="8"/>
        <v>49086000000</v>
      </c>
    </row>
    <row r="196" spans="1:16" ht="15.75" thickBot="1" x14ac:dyDescent="0.3">
      <c r="A196" t="s">
        <v>27</v>
      </c>
      <c r="B196" t="s">
        <v>505</v>
      </c>
      <c r="C196" t="s">
        <v>275</v>
      </c>
      <c r="D196" t="s">
        <v>276</v>
      </c>
      <c r="E196" s="5">
        <v>597280564671.56299</v>
      </c>
      <c r="F196" s="5">
        <v>596624355719.67102</v>
      </c>
      <c r="G196" s="5">
        <v>674048266397.36902</v>
      </c>
      <c r="J196" s="31" t="s">
        <v>49</v>
      </c>
      <c r="K196" s="31">
        <v>342.94099999999997</v>
      </c>
      <c r="L196" s="31">
        <v>366.20100000000002</v>
      </c>
      <c r="M196" s="31">
        <v>408.947</v>
      </c>
      <c r="O196" s="28">
        <f t="shared" si="6"/>
        <v>366201000000</v>
      </c>
      <c r="P196" s="28">
        <f t="shared" si="8"/>
        <v>408947000000</v>
      </c>
    </row>
    <row r="197" spans="1:16" ht="15.75" thickBot="1" x14ac:dyDescent="0.3">
      <c r="A197" t="s">
        <v>506</v>
      </c>
      <c r="B197" t="s">
        <v>507</v>
      </c>
      <c r="C197" t="s">
        <v>275</v>
      </c>
      <c r="D197" t="s">
        <v>276</v>
      </c>
      <c r="E197" s="5">
        <v>1393565082221.8201</v>
      </c>
      <c r="F197" s="5">
        <v>1309752047432.1001</v>
      </c>
      <c r="G197" s="5">
        <v>1433124281341.1201</v>
      </c>
      <c r="J197" s="31" t="s">
        <v>513</v>
      </c>
      <c r="K197" s="31">
        <v>15.532</v>
      </c>
      <c r="L197" s="31">
        <v>17.774999999999999</v>
      </c>
      <c r="M197" s="31">
        <v>19.698</v>
      </c>
      <c r="O197" s="28">
        <f t="shared" si="6"/>
        <v>17775000000</v>
      </c>
      <c r="P197" s="28">
        <f t="shared" si="8"/>
        <v>19698000000</v>
      </c>
    </row>
    <row r="198" spans="1:16" ht="15.75" thickBot="1" x14ac:dyDescent="0.3">
      <c r="A198" t="s">
        <v>227</v>
      </c>
      <c r="B198" t="s">
        <v>508</v>
      </c>
      <c r="C198" t="s">
        <v>275</v>
      </c>
      <c r="D198" t="s">
        <v>276</v>
      </c>
      <c r="E198" s="5">
        <v>104914600000</v>
      </c>
      <c r="F198" s="5">
        <v>103138300000</v>
      </c>
      <c r="G198" s="5"/>
      <c r="J198" s="31" t="s">
        <v>100</v>
      </c>
      <c r="K198" s="31">
        <v>18.84</v>
      </c>
      <c r="L198" s="31">
        <v>22.018000000000001</v>
      </c>
      <c r="M198" s="31">
        <v>28.134</v>
      </c>
      <c r="O198" s="28">
        <f t="shared" si="6"/>
        <v>22018000000</v>
      </c>
      <c r="P198" s="28">
        <f t="shared" si="8"/>
        <v>28134000000</v>
      </c>
    </row>
    <row r="199" spans="1:16" ht="15.75" thickBot="1" x14ac:dyDescent="0.3">
      <c r="A199" t="s">
        <v>509</v>
      </c>
      <c r="B199" t="s">
        <v>510</v>
      </c>
      <c r="C199" t="s">
        <v>275</v>
      </c>
      <c r="D199" t="s">
        <v>276</v>
      </c>
      <c r="E199" s="5"/>
      <c r="F199" s="5"/>
      <c r="G199" s="5"/>
      <c r="J199" s="31" t="s">
        <v>104</v>
      </c>
      <c r="K199" s="31">
        <v>18.111000000000001</v>
      </c>
      <c r="L199" s="31">
        <v>20.753</v>
      </c>
      <c r="M199" s="31">
        <v>26.664999999999999</v>
      </c>
      <c r="O199" s="28">
        <f t="shared" ref="O199:O200" si="9">L199*1000000000</f>
        <v>20753000000</v>
      </c>
      <c r="P199" s="28">
        <f t="shared" si="8"/>
        <v>26665000000</v>
      </c>
    </row>
    <row r="200" spans="1:16" ht="15.75" thickBot="1" x14ac:dyDescent="0.3">
      <c r="A200" t="s">
        <v>50</v>
      </c>
      <c r="B200" t="s">
        <v>511</v>
      </c>
      <c r="C200" t="s">
        <v>275</v>
      </c>
      <c r="D200" t="s">
        <v>276</v>
      </c>
      <c r="E200" s="5">
        <v>239986922638.90201</v>
      </c>
      <c r="F200" s="5">
        <v>228539245045.341</v>
      </c>
      <c r="G200" s="5">
        <v>249886464354.75201</v>
      </c>
      <c r="J200" s="34" t="s">
        <v>112</v>
      </c>
      <c r="K200" s="34">
        <v>23.146000000000001</v>
      </c>
      <c r="L200" s="34">
        <v>32.567999999999998</v>
      </c>
      <c r="M200" s="34">
        <v>36.387</v>
      </c>
      <c r="O200" s="28">
        <f t="shared" si="9"/>
        <v>32567999999.999996</v>
      </c>
      <c r="P200" s="28">
        <f t="shared" si="8"/>
        <v>36387000000</v>
      </c>
    </row>
    <row r="201" spans="1:16" x14ac:dyDescent="0.25">
      <c r="A201" t="s">
        <v>93</v>
      </c>
      <c r="B201" t="s">
        <v>512</v>
      </c>
      <c r="C201" t="s">
        <v>275</v>
      </c>
      <c r="D201" t="s">
        <v>276</v>
      </c>
      <c r="E201" s="5">
        <v>37925338329.155998</v>
      </c>
      <c r="F201" s="5">
        <v>35432178068.175598</v>
      </c>
      <c r="G201" s="5">
        <v>38986810989.001099</v>
      </c>
    </row>
    <row r="202" spans="1:16" x14ac:dyDescent="0.25">
      <c r="A202" t="s">
        <v>513</v>
      </c>
      <c r="B202" t="s">
        <v>514</v>
      </c>
      <c r="C202" t="s">
        <v>275</v>
      </c>
      <c r="D202" t="s">
        <v>276</v>
      </c>
      <c r="E202" s="5">
        <v>17133500000</v>
      </c>
      <c r="F202" s="5">
        <v>15531700000</v>
      </c>
      <c r="G202" s="5">
        <v>18036800000</v>
      </c>
    </row>
    <row r="203" spans="1:16" x14ac:dyDescent="0.25">
      <c r="A203" t="s">
        <v>515</v>
      </c>
      <c r="B203" t="s">
        <v>516</v>
      </c>
      <c r="C203" t="s">
        <v>275</v>
      </c>
      <c r="D203" t="s">
        <v>276</v>
      </c>
      <c r="E203" s="5">
        <v>10644265612.3514</v>
      </c>
      <c r="F203" s="5">
        <v>9573379122.1421909</v>
      </c>
      <c r="G203" s="5">
        <v>9749476210.0164299</v>
      </c>
    </row>
    <row r="204" spans="1:16" x14ac:dyDescent="0.25">
      <c r="A204" t="s">
        <v>517</v>
      </c>
      <c r="B204" t="s">
        <v>518</v>
      </c>
      <c r="C204" t="s">
        <v>275</v>
      </c>
      <c r="D204" t="s">
        <v>276</v>
      </c>
      <c r="E204" s="5">
        <v>50901911073586.602</v>
      </c>
      <c r="F204" s="5">
        <v>49529282835846.203</v>
      </c>
      <c r="G204" s="5">
        <v>54622502733268.797</v>
      </c>
    </row>
    <row r="205" spans="1:16" x14ac:dyDescent="0.25">
      <c r="A205" t="s">
        <v>230</v>
      </c>
      <c r="B205" t="s">
        <v>519</v>
      </c>
      <c r="C205" t="s">
        <v>275</v>
      </c>
      <c r="D205" t="s">
        <v>276</v>
      </c>
      <c r="E205" s="5">
        <v>6008055247.7790804</v>
      </c>
      <c r="F205" s="5">
        <v>5669368717.2072401</v>
      </c>
      <c r="G205" s="5"/>
    </row>
    <row r="206" spans="1:16" x14ac:dyDescent="0.25">
      <c r="A206" t="s">
        <v>57</v>
      </c>
      <c r="B206" t="s">
        <v>520</v>
      </c>
      <c r="C206" t="s">
        <v>275</v>
      </c>
      <c r="D206" t="s">
        <v>276</v>
      </c>
      <c r="E206" s="5">
        <v>175837550996.185</v>
      </c>
      <c r="F206" s="5">
        <v>144411363345.26999</v>
      </c>
      <c r="G206" s="5">
        <v>179570783550.54901</v>
      </c>
    </row>
    <row r="207" spans="1:16" x14ac:dyDescent="0.25">
      <c r="A207" t="s">
        <v>51</v>
      </c>
      <c r="B207" t="s">
        <v>521</v>
      </c>
      <c r="C207" t="s">
        <v>275</v>
      </c>
      <c r="D207" t="s">
        <v>276</v>
      </c>
      <c r="E207" s="5">
        <v>249881592298.07199</v>
      </c>
      <c r="F207" s="5">
        <v>249511333647.50201</v>
      </c>
      <c r="G207" s="5">
        <v>284087563695.79797</v>
      </c>
    </row>
    <row r="208" spans="1:16" x14ac:dyDescent="0.25">
      <c r="A208" t="s">
        <v>15</v>
      </c>
      <c r="B208" t="s">
        <v>522</v>
      </c>
      <c r="C208" t="s">
        <v>275</v>
      </c>
      <c r="D208" t="s">
        <v>276</v>
      </c>
      <c r="E208" s="5">
        <v>1693113904262.8899</v>
      </c>
      <c r="F208" s="5">
        <v>1488321875489.74</v>
      </c>
      <c r="G208" s="5">
        <v>1775799919352.98</v>
      </c>
    </row>
    <row r="209" spans="1:7" x14ac:dyDescent="0.25">
      <c r="A209" t="s">
        <v>141</v>
      </c>
      <c r="B209" t="s">
        <v>523</v>
      </c>
      <c r="C209" t="s">
        <v>275</v>
      </c>
      <c r="D209" t="s">
        <v>276</v>
      </c>
      <c r="E209" s="5">
        <v>10356327149.426201</v>
      </c>
      <c r="F209" s="5">
        <v>10184345442.170799</v>
      </c>
      <c r="G209" s="5">
        <v>11070356519.4804</v>
      </c>
    </row>
    <row r="210" spans="1:7" x14ac:dyDescent="0.25">
      <c r="A210" t="s">
        <v>524</v>
      </c>
      <c r="B210" t="s">
        <v>525</v>
      </c>
      <c r="C210" t="s">
        <v>275</v>
      </c>
      <c r="D210" t="s">
        <v>276</v>
      </c>
      <c r="E210" s="5">
        <v>3648731786168.25</v>
      </c>
      <c r="F210" s="5">
        <v>3482474115840.5801</v>
      </c>
      <c r="G210" s="5">
        <v>4087773969795.48</v>
      </c>
    </row>
    <row r="211" spans="1:7" x14ac:dyDescent="0.25">
      <c r="A211" t="s">
        <v>23</v>
      </c>
      <c r="B211" t="s">
        <v>526</v>
      </c>
      <c r="C211" t="s">
        <v>275</v>
      </c>
      <c r="D211" t="s">
        <v>276</v>
      </c>
      <c r="E211" s="5">
        <v>803616264791.02405</v>
      </c>
      <c r="F211" s="5">
        <v>703367841222.55505</v>
      </c>
      <c r="G211" s="5">
        <v>833541236569.31494</v>
      </c>
    </row>
    <row r="212" spans="1:7" x14ac:dyDescent="0.25">
      <c r="A212" t="s">
        <v>62</v>
      </c>
      <c r="B212" t="s">
        <v>527</v>
      </c>
      <c r="C212" t="s">
        <v>275</v>
      </c>
      <c r="D212" t="s">
        <v>276</v>
      </c>
      <c r="E212" s="5">
        <v>32338079165.289299</v>
      </c>
      <c r="F212" s="5">
        <v>26987563444.148899</v>
      </c>
      <c r="G212" s="5">
        <v>34326058557.435902</v>
      </c>
    </row>
    <row r="213" spans="1:7" x14ac:dyDescent="0.25">
      <c r="A213" t="s">
        <v>113</v>
      </c>
      <c r="B213" t="s">
        <v>528</v>
      </c>
      <c r="C213" t="s">
        <v>275</v>
      </c>
      <c r="D213" t="s">
        <v>276</v>
      </c>
      <c r="E213" s="5">
        <v>23398811423.577999</v>
      </c>
      <c r="F213" s="5">
        <v>24493157583.228199</v>
      </c>
      <c r="G213" s="5">
        <v>27625388352.1688</v>
      </c>
    </row>
    <row r="214" spans="1:7" x14ac:dyDescent="0.25">
      <c r="A214" t="s">
        <v>40</v>
      </c>
      <c r="B214" t="s">
        <v>529</v>
      </c>
      <c r="C214" t="s">
        <v>275</v>
      </c>
      <c r="D214" t="s">
        <v>276</v>
      </c>
      <c r="E214" s="5">
        <v>375472731271.07501</v>
      </c>
      <c r="F214" s="5">
        <v>345295933898.67401</v>
      </c>
      <c r="G214" s="5">
        <v>396986899888.35101</v>
      </c>
    </row>
    <row r="215" spans="1:7" x14ac:dyDescent="0.25">
      <c r="A215" t="s">
        <v>177</v>
      </c>
      <c r="B215" t="s">
        <v>530</v>
      </c>
      <c r="C215" t="s">
        <v>275</v>
      </c>
      <c r="D215" t="s">
        <v>276</v>
      </c>
      <c r="E215" s="5">
        <v>1570093229.2558801</v>
      </c>
      <c r="F215" s="5">
        <v>1545888426.23031</v>
      </c>
      <c r="G215" s="5">
        <v>1645213881.6201601</v>
      </c>
    </row>
    <row r="216" spans="1:7" x14ac:dyDescent="0.25">
      <c r="A216" t="s">
        <v>157</v>
      </c>
      <c r="B216" t="s">
        <v>531</v>
      </c>
      <c r="C216" t="s">
        <v>275</v>
      </c>
      <c r="D216" t="s">
        <v>276</v>
      </c>
      <c r="E216" s="5">
        <v>4076578542.5620699</v>
      </c>
      <c r="F216" s="5">
        <v>4063289449.5879502</v>
      </c>
      <c r="G216" s="5">
        <v>4200380124.3291101</v>
      </c>
    </row>
    <row r="217" spans="1:7" x14ac:dyDescent="0.25">
      <c r="A217" t="s">
        <v>106</v>
      </c>
      <c r="B217" t="s">
        <v>532</v>
      </c>
      <c r="C217" t="s">
        <v>275</v>
      </c>
      <c r="D217" t="s">
        <v>276</v>
      </c>
      <c r="E217" s="5">
        <v>26896660000</v>
      </c>
      <c r="F217" s="5">
        <v>24638720000</v>
      </c>
      <c r="G217" s="5">
        <v>28736940000</v>
      </c>
    </row>
    <row r="218" spans="1:7" x14ac:dyDescent="0.25">
      <c r="A218" t="s">
        <v>171</v>
      </c>
      <c r="B218" t="s">
        <v>533</v>
      </c>
      <c r="C218" t="s">
        <v>275</v>
      </c>
      <c r="D218" t="s">
        <v>276</v>
      </c>
      <c r="E218" s="5">
        <v>1616231696.0486</v>
      </c>
      <c r="F218" s="5">
        <v>1544713784.6767099</v>
      </c>
      <c r="G218" s="5"/>
    </row>
    <row r="219" spans="1:7" x14ac:dyDescent="0.25">
      <c r="A219" t="s">
        <v>240</v>
      </c>
      <c r="B219" t="s">
        <v>534</v>
      </c>
      <c r="C219" t="s">
        <v>275</v>
      </c>
      <c r="D219" t="s">
        <v>276</v>
      </c>
      <c r="E219" s="5">
        <v>6476674591.8747196</v>
      </c>
      <c r="F219" s="5">
        <v>6965285324.5215597</v>
      </c>
      <c r="G219" s="5">
        <v>7292721820.0000095</v>
      </c>
    </row>
    <row r="220" spans="1:7" x14ac:dyDescent="0.25">
      <c r="A220" t="s">
        <v>89</v>
      </c>
      <c r="B220" t="s">
        <v>535</v>
      </c>
      <c r="C220" t="s">
        <v>275</v>
      </c>
      <c r="D220" t="s">
        <v>276</v>
      </c>
      <c r="E220" s="5">
        <v>51514222381.842796</v>
      </c>
      <c r="F220" s="5">
        <v>53335016425.414803</v>
      </c>
      <c r="G220" s="5">
        <v>63068134601.125397</v>
      </c>
    </row>
    <row r="221" spans="1:7" x14ac:dyDescent="0.25">
      <c r="A221" t="s">
        <v>536</v>
      </c>
      <c r="B221" t="s">
        <v>537</v>
      </c>
      <c r="C221" t="s">
        <v>275</v>
      </c>
      <c r="D221" t="s">
        <v>276</v>
      </c>
      <c r="E221" s="5">
        <v>1790392859446.6201</v>
      </c>
      <c r="F221" s="5">
        <v>1704891034067.3301</v>
      </c>
      <c r="G221" s="5">
        <v>1916583951084.6699</v>
      </c>
    </row>
    <row r="222" spans="1:7" x14ac:dyDescent="0.25">
      <c r="A222" t="s">
        <v>244</v>
      </c>
      <c r="B222" t="s">
        <v>538</v>
      </c>
      <c r="C222" t="s">
        <v>275</v>
      </c>
      <c r="D222" t="s">
        <v>276</v>
      </c>
      <c r="E222" s="5"/>
      <c r="F222" s="5"/>
      <c r="G222" s="5"/>
    </row>
    <row r="223" spans="1:7" x14ac:dyDescent="0.25">
      <c r="A223" t="s">
        <v>539</v>
      </c>
      <c r="B223" t="s">
        <v>540</v>
      </c>
      <c r="C223" t="s">
        <v>275</v>
      </c>
      <c r="D223" t="s">
        <v>276</v>
      </c>
      <c r="E223" s="5">
        <v>1792077087975.3</v>
      </c>
      <c r="F223" s="5">
        <v>1706091668556.6699</v>
      </c>
      <c r="G223" s="5">
        <v>1917904004877.71</v>
      </c>
    </row>
    <row r="224" spans="1:7" x14ac:dyDescent="0.25">
      <c r="A224" t="s">
        <v>541</v>
      </c>
      <c r="B224" t="s">
        <v>542</v>
      </c>
      <c r="C224" t="s">
        <v>275</v>
      </c>
      <c r="D224" t="s">
        <v>276</v>
      </c>
      <c r="E224" s="5">
        <v>520430771503.02399</v>
      </c>
      <c r="F224" s="5">
        <v>452015509831.42902</v>
      </c>
      <c r="G224" s="5">
        <v>526938134965.75098</v>
      </c>
    </row>
    <row r="225" spans="1:7" x14ac:dyDescent="0.25">
      <c r="A225" t="s">
        <v>187</v>
      </c>
      <c r="B225" t="s">
        <v>543</v>
      </c>
      <c r="C225" t="s">
        <v>275</v>
      </c>
      <c r="D225" t="s">
        <v>276</v>
      </c>
      <c r="E225" s="5">
        <v>427425039.68433899</v>
      </c>
      <c r="F225" s="5">
        <v>472914469.91933</v>
      </c>
      <c r="G225" s="5">
        <v>547092915.03633404</v>
      </c>
    </row>
    <row r="226" spans="1:7" x14ac:dyDescent="0.25">
      <c r="A226" t="s">
        <v>162</v>
      </c>
      <c r="B226" t="s">
        <v>544</v>
      </c>
      <c r="C226" t="s">
        <v>275</v>
      </c>
      <c r="D226" t="s">
        <v>276</v>
      </c>
      <c r="E226" s="5">
        <v>3984483762.3712301</v>
      </c>
      <c r="F226" s="5">
        <v>2884248048.4906802</v>
      </c>
      <c r="G226" s="5">
        <v>2862131979.6954298</v>
      </c>
    </row>
    <row r="227" spans="1:7" x14ac:dyDescent="0.25">
      <c r="A227" t="s">
        <v>67</v>
      </c>
      <c r="B227" t="s">
        <v>545</v>
      </c>
      <c r="C227" t="s">
        <v>275</v>
      </c>
      <c r="D227" t="s">
        <v>276</v>
      </c>
      <c r="E227" s="5">
        <v>105284375640.698</v>
      </c>
      <c r="F227" s="5">
        <v>105172564491.569</v>
      </c>
      <c r="G227" s="5">
        <v>114870706410.16499</v>
      </c>
    </row>
    <row r="228" spans="1:7" x14ac:dyDescent="0.25">
      <c r="A228" t="s">
        <v>87</v>
      </c>
      <c r="B228" t="s">
        <v>546</v>
      </c>
      <c r="C228" t="s">
        <v>275</v>
      </c>
      <c r="D228" t="s">
        <v>276</v>
      </c>
      <c r="E228" s="5">
        <v>54178877605.999901</v>
      </c>
      <c r="F228" s="5">
        <v>53589609580.7099</v>
      </c>
      <c r="G228" s="5">
        <v>61526331889.499001</v>
      </c>
    </row>
    <row r="229" spans="1:7" x14ac:dyDescent="0.25">
      <c r="A229" t="s">
        <v>26</v>
      </c>
      <c r="B229" t="s">
        <v>547</v>
      </c>
      <c r="C229" t="s">
        <v>275</v>
      </c>
      <c r="D229" t="s">
        <v>276</v>
      </c>
      <c r="E229" s="5">
        <v>533879529188.45398</v>
      </c>
      <c r="F229" s="5">
        <v>541487151474.55701</v>
      </c>
      <c r="G229" s="5">
        <v>627437898887.29004</v>
      </c>
    </row>
    <row r="230" spans="1:7" x14ac:dyDescent="0.25">
      <c r="A230" t="s">
        <v>156</v>
      </c>
      <c r="B230" t="s">
        <v>548</v>
      </c>
      <c r="C230" t="s">
        <v>275</v>
      </c>
      <c r="D230" t="s">
        <v>276</v>
      </c>
      <c r="E230" s="5">
        <v>4466066557.37957</v>
      </c>
      <c r="F230" s="5">
        <v>3984840580.4063401</v>
      </c>
      <c r="G230" s="5">
        <v>4941373182.0826101</v>
      </c>
    </row>
    <row r="231" spans="1:7" x14ac:dyDescent="0.25">
      <c r="A231" t="s">
        <v>549</v>
      </c>
      <c r="B231" t="s">
        <v>550</v>
      </c>
      <c r="C231" t="s">
        <v>275</v>
      </c>
      <c r="D231" t="s">
        <v>276</v>
      </c>
      <c r="E231" s="5"/>
      <c r="F231" s="5"/>
      <c r="G231" s="5"/>
    </row>
    <row r="232" spans="1:7" x14ac:dyDescent="0.25">
      <c r="A232" t="s">
        <v>174</v>
      </c>
      <c r="B232" t="s">
        <v>551</v>
      </c>
      <c r="C232" t="s">
        <v>275</v>
      </c>
      <c r="D232" t="s">
        <v>276</v>
      </c>
      <c r="E232" s="5">
        <v>1684228528.6729701</v>
      </c>
      <c r="F232" s="5">
        <v>1200634489.3484099</v>
      </c>
      <c r="G232" s="5">
        <v>1320053793.0390301</v>
      </c>
    </row>
    <row r="233" spans="1:7" x14ac:dyDescent="0.25">
      <c r="A233" t="s">
        <v>236</v>
      </c>
      <c r="B233" t="s">
        <v>553</v>
      </c>
      <c r="C233" t="s">
        <v>275</v>
      </c>
      <c r="D233" t="s">
        <v>276</v>
      </c>
      <c r="E233" s="5"/>
      <c r="F233" s="5"/>
      <c r="G233" s="5"/>
    </row>
    <row r="234" spans="1:7" x14ac:dyDescent="0.25">
      <c r="A234" t="s">
        <v>554</v>
      </c>
      <c r="B234" t="s">
        <v>555</v>
      </c>
      <c r="C234" t="s">
        <v>275</v>
      </c>
      <c r="D234" t="s">
        <v>276</v>
      </c>
      <c r="E234" s="5">
        <v>1197415000</v>
      </c>
      <c r="F234" s="5">
        <v>924583000</v>
      </c>
      <c r="G234" s="5">
        <v>943269768</v>
      </c>
    </row>
    <row r="235" spans="1:7" x14ac:dyDescent="0.25">
      <c r="A235" t="s">
        <v>139</v>
      </c>
      <c r="B235" t="s">
        <v>556</v>
      </c>
      <c r="C235" t="s">
        <v>275</v>
      </c>
      <c r="D235" t="s">
        <v>276</v>
      </c>
      <c r="E235" s="5">
        <v>11314951342.780701</v>
      </c>
      <c r="F235" s="5">
        <v>10715396135.4168</v>
      </c>
      <c r="G235" s="5">
        <v>11779980801.7843</v>
      </c>
    </row>
    <row r="236" spans="1:7" x14ac:dyDescent="0.25">
      <c r="A236" t="s">
        <v>557</v>
      </c>
      <c r="B236" t="s">
        <v>558</v>
      </c>
      <c r="C236" t="s">
        <v>275</v>
      </c>
      <c r="D236" t="s">
        <v>276</v>
      </c>
      <c r="E236" s="5">
        <v>17181787022158.199</v>
      </c>
      <c r="F236" s="5">
        <v>17461284721761.5</v>
      </c>
      <c r="G236" s="5">
        <v>20719819524210.801</v>
      </c>
    </row>
    <row r="237" spans="1:7" x14ac:dyDescent="0.25">
      <c r="A237" t="s">
        <v>559</v>
      </c>
      <c r="B237" t="s">
        <v>560</v>
      </c>
      <c r="C237" t="s">
        <v>275</v>
      </c>
      <c r="D237" t="s">
        <v>276</v>
      </c>
      <c r="E237" s="5">
        <v>4159113945157.0898</v>
      </c>
      <c r="F237" s="5">
        <v>3884826500881.0298</v>
      </c>
      <c r="G237" s="5">
        <v>4525639233067.1299</v>
      </c>
    </row>
    <row r="238" spans="1:7" x14ac:dyDescent="0.25">
      <c r="A238" t="s">
        <v>154</v>
      </c>
      <c r="B238" t="s">
        <v>561</v>
      </c>
      <c r="C238" t="s">
        <v>275</v>
      </c>
      <c r="D238" t="s">
        <v>276</v>
      </c>
      <c r="E238" s="5">
        <v>7220395247.7424002</v>
      </c>
      <c r="F238" s="5">
        <v>7574636978.6617498</v>
      </c>
      <c r="G238" s="5">
        <v>8413200567.6150999</v>
      </c>
    </row>
    <row r="239" spans="1:7" x14ac:dyDescent="0.25">
      <c r="A239" t="s">
        <v>29</v>
      </c>
      <c r="B239" t="s">
        <v>562</v>
      </c>
      <c r="C239" t="s">
        <v>275</v>
      </c>
      <c r="D239" t="s">
        <v>276</v>
      </c>
      <c r="E239" s="5">
        <v>544081056184.69702</v>
      </c>
      <c r="F239" s="5">
        <v>499681757030.96802</v>
      </c>
      <c r="G239" s="5">
        <v>505981655622.30499</v>
      </c>
    </row>
    <row r="240" spans="1:7" x14ac:dyDescent="0.25">
      <c r="A240" t="s">
        <v>147</v>
      </c>
      <c r="B240" t="s">
        <v>563</v>
      </c>
      <c r="C240" t="s">
        <v>275</v>
      </c>
      <c r="D240" t="s">
        <v>276</v>
      </c>
      <c r="E240" s="5">
        <v>8300784856.8790398</v>
      </c>
      <c r="F240" s="5">
        <v>8133996647.9039698</v>
      </c>
      <c r="G240" s="5">
        <v>8746270636.4014206</v>
      </c>
    </row>
    <row r="241" spans="1:7" x14ac:dyDescent="0.25">
      <c r="A241" t="s">
        <v>95</v>
      </c>
      <c r="B241" t="s">
        <v>564</v>
      </c>
      <c r="C241" t="s">
        <v>275</v>
      </c>
      <c r="D241" t="s">
        <v>276</v>
      </c>
      <c r="E241" s="5">
        <v>45231428571.428596</v>
      </c>
      <c r="F241" s="5"/>
      <c r="G241" s="5"/>
    </row>
    <row r="242" spans="1:7" x14ac:dyDescent="0.25">
      <c r="A242" t="s">
        <v>565</v>
      </c>
      <c r="B242" t="s">
        <v>566</v>
      </c>
      <c r="C242" t="s">
        <v>275</v>
      </c>
      <c r="D242" t="s">
        <v>276</v>
      </c>
      <c r="E242" s="5">
        <v>5372623255716.8496</v>
      </c>
      <c r="F242" s="5">
        <v>4495215145995.8496</v>
      </c>
      <c r="G242" s="5">
        <v>5202510610993.7998</v>
      </c>
    </row>
    <row r="243" spans="1:7" x14ac:dyDescent="0.25">
      <c r="A243" t="s">
        <v>163</v>
      </c>
      <c r="B243" t="s">
        <v>567</v>
      </c>
      <c r="C243" t="s">
        <v>275</v>
      </c>
      <c r="D243" t="s">
        <v>276</v>
      </c>
      <c r="E243" s="5">
        <v>2047931700</v>
      </c>
      <c r="F243" s="5">
        <v>1902156800</v>
      </c>
      <c r="G243" s="5">
        <v>1959134743.8354101</v>
      </c>
    </row>
    <row r="244" spans="1:7" x14ac:dyDescent="0.25">
      <c r="A244" t="s">
        <v>568</v>
      </c>
      <c r="B244" t="s">
        <v>569</v>
      </c>
      <c r="C244" t="s">
        <v>275</v>
      </c>
      <c r="D244" t="s">
        <v>276</v>
      </c>
      <c r="E244" s="5">
        <v>1374849440489.5801</v>
      </c>
      <c r="F244" s="5">
        <v>1248309123457.6101</v>
      </c>
      <c r="G244" s="5">
        <v>1437882615132.05</v>
      </c>
    </row>
    <row r="245" spans="1:7" x14ac:dyDescent="0.25">
      <c r="A245" t="s">
        <v>186</v>
      </c>
      <c r="B245" t="s">
        <v>570</v>
      </c>
      <c r="C245" t="s">
        <v>275</v>
      </c>
      <c r="D245" t="s">
        <v>276</v>
      </c>
      <c r="E245" s="5">
        <v>512350059.42162901</v>
      </c>
      <c r="F245" s="5">
        <v>488829964.07081902</v>
      </c>
      <c r="G245" s="5"/>
    </row>
    <row r="246" spans="1:7" x14ac:dyDescent="0.25">
      <c r="A246" t="s">
        <v>571</v>
      </c>
      <c r="B246" t="s">
        <v>572</v>
      </c>
      <c r="C246" t="s">
        <v>275</v>
      </c>
      <c r="D246" t="s">
        <v>276</v>
      </c>
      <c r="E246" s="5">
        <v>3648731786168.25</v>
      </c>
      <c r="F246" s="5">
        <v>3482474115840.5801</v>
      </c>
      <c r="G246" s="5">
        <v>4087773969795.48</v>
      </c>
    </row>
    <row r="247" spans="1:7" x14ac:dyDescent="0.25">
      <c r="A247" t="s">
        <v>573</v>
      </c>
      <c r="B247" t="s">
        <v>574</v>
      </c>
      <c r="C247" t="s">
        <v>275</v>
      </c>
      <c r="D247" t="s">
        <v>276</v>
      </c>
      <c r="E247" s="5">
        <v>1792077087975.3</v>
      </c>
      <c r="F247" s="5">
        <v>1706091668556.6699</v>
      </c>
      <c r="G247" s="5">
        <v>1917904004877.71</v>
      </c>
    </row>
    <row r="248" spans="1:7" x14ac:dyDescent="0.25">
      <c r="A248" t="s">
        <v>110</v>
      </c>
      <c r="B248" t="s">
        <v>575</v>
      </c>
      <c r="C248" t="s">
        <v>275</v>
      </c>
      <c r="D248" t="s">
        <v>276</v>
      </c>
      <c r="E248" s="5">
        <v>23886216403.345501</v>
      </c>
      <c r="F248" s="5">
        <v>21392536137.7724</v>
      </c>
      <c r="G248" s="5">
        <v>21391802311.011799</v>
      </c>
    </row>
    <row r="249" spans="1:7" x14ac:dyDescent="0.25">
      <c r="A249" t="s">
        <v>92</v>
      </c>
      <c r="B249" t="s">
        <v>576</v>
      </c>
      <c r="C249" t="s">
        <v>275</v>
      </c>
      <c r="D249" t="s">
        <v>276</v>
      </c>
      <c r="E249" s="5">
        <v>41772900763.358803</v>
      </c>
      <c r="F249" s="5">
        <v>42514151614.279602</v>
      </c>
      <c r="G249" s="5">
        <v>46840042941.492203</v>
      </c>
    </row>
    <row r="250" spans="1:7" x14ac:dyDescent="0.25">
      <c r="A250" t="s">
        <v>21</v>
      </c>
      <c r="B250" t="s">
        <v>577</v>
      </c>
      <c r="C250" t="s">
        <v>275</v>
      </c>
      <c r="D250" t="s">
        <v>276</v>
      </c>
      <c r="E250" s="5">
        <v>761004425605.41394</v>
      </c>
      <c r="F250" s="5">
        <v>719954821683.31006</v>
      </c>
      <c r="G250" s="5">
        <v>815271751724.42297</v>
      </c>
    </row>
    <row r="251" spans="1:7" x14ac:dyDescent="0.25">
      <c r="A251" t="s">
        <v>192</v>
      </c>
      <c r="B251" t="s">
        <v>578</v>
      </c>
      <c r="C251" t="s">
        <v>275</v>
      </c>
      <c r="D251" t="s">
        <v>276</v>
      </c>
      <c r="E251" s="5">
        <v>54223149.113660097</v>
      </c>
      <c r="F251" s="5">
        <v>55054710.618677303</v>
      </c>
      <c r="G251" s="5">
        <v>63100961.538461499</v>
      </c>
    </row>
    <row r="252" spans="1:7" x14ac:dyDescent="0.25">
      <c r="A252" t="s">
        <v>84</v>
      </c>
      <c r="B252" t="s">
        <v>579</v>
      </c>
      <c r="C252" t="s">
        <v>275</v>
      </c>
      <c r="D252" t="s">
        <v>276</v>
      </c>
      <c r="E252" s="5">
        <v>61136873692.398499</v>
      </c>
      <c r="F252" s="5">
        <v>62409709110.953796</v>
      </c>
      <c r="G252" s="5">
        <v>67775101794.347801</v>
      </c>
    </row>
    <row r="253" spans="1:7" x14ac:dyDescent="0.25">
      <c r="A253" t="s">
        <v>103</v>
      </c>
      <c r="B253" t="s">
        <v>580</v>
      </c>
      <c r="C253" t="s">
        <v>275</v>
      </c>
      <c r="D253" t="s">
        <v>276</v>
      </c>
      <c r="E253" s="5">
        <v>35353060634.202202</v>
      </c>
      <c r="F253" s="5">
        <v>37600368180.939903</v>
      </c>
      <c r="G253" s="5">
        <v>40434701516.952797</v>
      </c>
    </row>
    <row r="254" spans="1:7" x14ac:dyDescent="0.25">
      <c r="A254" t="s">
        <v>63</v>
      </c>
      <c r="B254" t="s">
        <v>581</v>
      </c>
      <c r="C254" t="s">
        <v>275</v>
      </c>
      <c r="D254" t="s">
        <v>276</v>
      </c>
      <c r="E254" s="5">
        <v>153882982016.28101</v>
      </c>
      <c r="F254" s="5">
        <v>156617861448.57599</v>
      </c>
      <c r="G254" s="5">
        <v>200085537744.354</v>
      </c>
    </row>
    <row r="255" spans="1:7" x14ac:dyDescent="0.25">
      <c r="A255" t="s">
        <v>582</v>
      </c>
      <c r="B255" t="s">
        <v>583</v>
      </c>
      <c r="C255" t="s">
        <v>275</v>
      </c>
      <c r="D255" t="s">
        <v>276</v>
      </c>
      <c r="E255" s="5">
        <v>23686292124212.102</v>
      </c>
      <c r="F255" s="5">
        <v>22848294411119.398</v>
      </c>
      <c r="G255" s="5">
        <v>27104280387250.602</v>
      </c>
    </row>
    <row r="256" spans="1:7" x14ac:dyDescent="0.25">
      <c r="A256" t="s">
        <v>80</v>
      </c>
      <c r="B256" t="s">
        <v>584</v>
      </c>
      <c r="C256" t="s">
        <v>275</v>
      </c>
      <c r="D256" t="s">
        <v>276</v>
      </c>
      <c r="E256" s="5">
        <v>61231149880.585701</v>
      </c>
      <c r="F256" s="5">
        <v>53560755046.572601</v>
      </c>
      <c r="G256" s="5">
        <v>59319547636.087601</v>
      </c>
    </row>
    <row r="257" spans="1:7" x14ac:dyDescent="0.25">
      <c r="A257" t="s">
        <v>5</v>
      </c>
      <c r="B257" t="s">
        <v>585</v>
      </c>
      <c r="C257" t="s">
        <v>275</v>
      </c>
      <c r="D257" t="s">
        <v>276</v>
      </c>
      <c r="E257" s="5">
        <v>21372572437000</v>
      </c>
      <c r="F257" s="5">
        <v>20893743833000</v>
      </c>
      <c r="G257" s="5">
        <v>22996100000000</v>
      </c>
    </row>
    <row r="258" spans="1:7" x14ac:dyDescent="0.25">
      <c r="A258" t="s">
        <v>86</v>
      </c>
      <c r="B258" t="s">
        <v>586</v>
      </c>
      <c r="C258" t="s">
        <v>275</v>
      </c>
      <c r="D258" t="s">
        <v>276</v>
      </c>
      <c r="E258" s="5">
        <v>59907674027.467598</v>
      </c>
      <c r="F258" s="5">
        <v>59894305352.8955</v>
      </c>
      <c r="G258" s="5">
        <v>69238903106.173798</v>
      </c>
    </row>
    <row r="259" spans="1:7" x14ac:dyDescent="0.25">
      <c r="A259" t="s">
        <v>183</v>
      </c>
      <c r="B259" t="s">
        <v>587</v>
      </c>
      <c r="C259" t="s">
        <v>275</v>
      </c>
      <c r="D259" t="s">
        <v>276</v>
      </c>
      <c r="E259" s="5">
        <v>910149698.90941095</v>
      </c>
      <c r="F259" s="5">
        <v>872134546.80340695</v>
      </c>
      <c r="G259" s="5">
        <v>889775243.37835205</v>
      </c>
    </row>
    <row r="260" spans="1:7" x14ac:dyDescent="0.25">
      <c r="A260" t="s">
        <v>588</v>
      </c>
      <c r="B260" t="s">
        <v>589</v>
      </c>
      <c r="C260" t="s">
        <v>275</v>
      </c>
      <c r="D260" t="s">
        <v>276</v>
      </c>
      <c r="E260" s="5"/>
      <c r="F260" s="5"/>
      <c r="G260" s="5"/>
    </row>
    <row r="261" spans="1:7" x14ac:dyDescent="0.25">
      <c r="A261" t="s">
        <v>225</v>
      </c>
      <c r="B261" t="s">
        <v>590</v>
      </c>
      <c r="C261" t="s">
        <v>275</v>
      </c>
      <c r="D261" t="s">
        <v>276</v>
      </c>
      <c r="E261" s="5"/>
      <c r="F261" s="5"/>
      <c r="G261" s="5"/>
    </row>
    <row r="262" spans="1:7" x14ac:dyDescent="0.25">
      <c r="A262" t="s">
        <v>591</v>
      </c>
      <c r="B262" t="s">
        <v>592</v>
      </c>
      <c r="C262" t="s">
        <v>275</v>
      </c>
      <c r="D262" t="s">
        <v>276</v>
      </c>
      <c r="E262" s="5">
        <v>4117000000</v>
      </c>
      <c r="F262" s="5">
        <v>4204000000</v>
      </c>
      <c r="G262" s="5"/>
    </row>
    <row r="263" spans="1:7" x14ac:dyDescent="0.25">
      <c r="A263" t="s">
        <v>49</v>
      </c>
      <c r="B263" t="s">
        <v>593</v>
      </c>
      <c r="C263" t="s">
        <v>275</v>
      </c>
      <c r="D263" t="s">
        <v>276</v>
      </c>
      <c r="E263" s="5">
        <v>330391329475.73401</v>
      </c>
      <c r="F263" s="5">
        <v>343242570827.35101</v>
      </c>
      <c r="G263" s="5">
        <v>362637524070.96899</v>
      </c>
    </row>
    <row r="264" spans="1:7" x14ac:dyDescent="0.25">
      <c r="A264" t="s">
        <v>181</v>
      </c>
      <c r="B264" t="s">
        <v>594</v>
      </c>
      <c r="C264" t="s">
        <v>275</v>
      </c>
      <c r="D264" t="s">
        <v>276</v>
      </c>
      <c r="E264" s="5">
        <v>936526267.62251306</v>
      </c>
      <c r="F264" s="5">
        <v>896827873.11492503</v>
      </c>
      <c r="G264" s="5">
        <v>983469256.84962904</v>
      </c>
    </row>
    <row r="265" spans="1:7" x14ac:dyDescent="0.25">
      <c r="A265" t="s">
        <v>200</v>
      </c>
      <c r="B265" t="s">
        <v>595</v>
      </c>
      <c r="C265" t="s">
        <v>275</v>
      </c>
      <c r="D265" t="s">
        <v>276</v>
      </c>
      <c r="E265" s="5">
        <v>87652863215992.594</v>
      </c>
      <c r="F265" s="5">
        <v>84906814189239.5</v>
      </c>
      <c r="G265" s="5">
        <v>96100091004540.906</v>
      </c>
    </row>
    <row r="266" spans="1:7" x14ac:dyDescent="0.25">
      <c r="A266" t="s">
        <v>182</v>
      </c>
      <c r="B266" t="s">
        <v>596</v>
      </c>
      <c r="C266" t="s">
        <v>275</v>
      </c>
      <c r="D266" t="s">
        <v>276</v>
      </c>
      <c r="E266" s="5">
        <v>852007104.66004598</v>
      </c>
      <c r="F266" s="5">
        <v>807147527.61509395</v>
      </c>
      <c r="G266" s="5">
        <v>788389971.60306501</v>
      </c>
    </row>
    <row r="267" spans="1:7" x14ac:dyDescent="0.25">
      <c r="A267" t="s">
        <v>597</v>
      </c>
      <c r="B267" t="s">
        <v>598</v>
      </c>
      <c r="C267" t="s">
        <v>275</v>
      </c>
      <c r="D267" t="s">
        <v>276</v>
      </c>
      <c r="E267" s="5">
        <v>7899879086.43081</v>
      </c>
      <c r="F267" s="5">
        <v>7716925356.1253595</v>
      </c>
      <c r="G267" s="5">
        <v>9007159195.7421608</v>
      </c>
    </row>
    <row r="268" spans="1:7" x14ac:dyDescent="0.25">
      <c r="A268" t="s">
        <v>100</v>
      </c>
      <c r="B268" t="s">
        <v>599</v>
      </c>
      <c r="C268" t="s">
        <v>275</v>
      </c>
      <c r="D268" t="s">
        <v>276</v>
      </c>
      <c r="E268" s="5">
        <v>21887614217.174599</v>
      </c>
      <c r="F268" s="5">
        <v>18840511908.248402</v>
      </c>
      <c r="G268" s="5">
        <v>21061691629.5369</v>
      </c>
    </row>
    <row r="269" spans="1:7" x14ac:dyDescent="0.25">
      <c r="A269" t="s">
        <v>36</v>
      </c>
      <c r="B269" t="s">
        <v>600</v>
      </c>
      <c r="C269" t="s">
        <v>275</v>
      </c>
      <c r="D269" t="s">
        <v>276</v>
      </c>
      <c r="E269" s="5">
        <v>387934574098.16998</v>
      </c>
      <c r="F269" s="5">
        <v>335442101366.41699</v>
      </c>
      <c r="G269" s="5">
        <v>419946428126.008</v>
      </c>
    </row>
    <row r="270" spans="1:7" x14ac:dyDescent="0.25">
      <c r="A270" t="s">
        <v>104</v>
      </c>
      <c r="B270" t="s">
        <v>601</v>
      </c>
      <c r="C270" t="s">
        <v>275</v>
      </c>
      <c r="D270" t="s">
        <v>276</v>
      </c>
      <c r="E270" s="5">
        <v>23308667781.2258</v>
      </c>
      <c r="F270" s="5">
        <v>18110631358.311401</v>
      </c>
      <c r="G270" s="5">
        <v>21203059080.3507</v>
      </c>
    </row>
    <row r="271" spans="1:7" x14ac:dyDescent="0.25">
      <c r="A271" t="s">
        <v>112</v>
      </c>
      <c r="B271" t="s">
        <v>602</v>
      </c>
      <c r="C271" t="s">
        <v>275</v>
      </c>
      <c r="D271" t="s">
        <v>276</v>
      </c>
      <c r="E271" s="5">
        <v>19284289739.051701</v>
      </c>
      <c r="F271" s="5">
        <v>18051170798.941002</v>
      </c>
      <c r="G271" s="5">
        <v>26217726717.3386</v>
      </c>
    </row>
  </sheetData>
  <sortState xmlns:xlrd2="http://schemas.microsoft.com/office/spreadsheetml/2017/richdata2" ref="J6:P200">
    <sortCondition ref="J6:J200"/>
  </sortState>
  <hyperlinks>
    <hyperlink ref="A49" r:id="rId1" display="https://www.worldometers.info/gdp/democratic-republic-of-the-congo-gdp/" xr:uid="{67EB4F0F-608F-4745-8F96-667D377C1434}"/>
    <hyperlink ref="A50" r:id="rId2" display="https://www.worldometers.info/gdp/congo-gdp/" xr:uid="{B7D90EA4-27DC-4143-AC07-E8D5EECD676A}"/>
    <hyperlink ref="J2" r:id="rId3" xr:uid="{A1492484-ADA6-4AC8-8725-99C870800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71AC-C9C4-4768-B378-65C6AAA3AFF4}">
  <dimension ref="A1:D88"/>
  <sheetViews>
    <sheetView topLeftCell="A35" workbookViewId="0">
      <selection activeCell="E52" sqref="E52"/>
    </sheetView>
  </sheetViews>
  <sheetFormatPr defaultRowHeight="15" x14ac:dyDescent="0.25"/>
  <cols>
    <col min="1" max="1" width="36.28515625" customWidth="1"/>
    <col min="2" max="2" width="10.7109375" customWidth="1"/>
    <col min="3" max="3" width="8.42578125" customWidth="1"/>
    <col min="4" max="4" width="29.140625" style="48" customWidth="1"/>
  </cols>
  <sheetData>
    <row r="1" spans="1:4" x14ac:dyDescent="0.25">
      <c r="A1" t="s">
        <v>666</v>
      </c>
      <c r="B1" t="s">
        <v>667</v>
      </c>
      <c r="C1" t="s">
        <v>668</v>
      </c>
      <c r="D1" s="48" t="s">
        <v>669</v>
      </c>
    </row>
    <row r="2" spans="1:4" x14ac:dyDescent="0.25">
      <c r="A2" t="s">
        <v>670</v>
      </c>
      <c r="C2">
        <v>2021</v>
      </c>
      <c r="D2" s="48">
        <v>14837000000</v>
      </c>
    </row>
    <row r="3" spans="1:4" x14ac:dyDescent="0.25">
      <c r="A3" t="s">
        <v>671</v>
      </c>
      <c r="C3">
        <v>2021</v>
      </c>
      <c r="D3" s="48">
        <v>341962000000</v>
      </c>
    </row>
    <row r="4" spans="1:4" x14ac:dyDescent="0.25">
      <c r="A4" t="s">
        <v>686</v>
      </c>
      <c r="C4">
        <v>2021</v>
      </c>
      <c r="D4" s="48">
        <v>459750000000</v>
      </c>
    </row>
    <row r="5" spans="1:4" x14ac:dyDescent="0.25">
      <c r="A5" t="s">
        <v>17</v>
      </c>
      <c r="B5" t="s">
        <v>292</v>
      </c>
      <c r="C5">
        <v>2021</v>
      </c>
      <c r="D5" s="48">
        <v>150227000000</v>
      </c>
    </row>
    <row r="6" spans="1:4" x14ac:dyDescent="0.25">
      <c r="A6" t="s">
        <v>12</v>
      </c>
      <c r="B6" t="s">
        <v>308</v>
      </c>
      <c r="C6">
        <v>2021</v>
      </c>
      <c r="D6" s="48">
        <v>6596000000</v>
      </c>
    </row>
    <row r="7" spans="1:4" x14ac:dyDescent="0.25">
      <c r="A7" t="s">
        <v>78</v>
      </c>
      <c r="B7" t="s">
        <v>300</v>
      </c>
      <c r="C7">
        <v>2021</v>
      </c>
      <c r="D7" s="48">
        <v>2366000000</v>
      </c>
    </row>
    <row r="8" spans="1:4" x14ac:dyDescent="0.25">
      <c r="A8" t="s">
        <v>14</v>
      </c>
      <c r="B8" t="s">
        <v>314</v>
      </c>
      <c r="C8">
        <v>2021</v>
      </c>
      <c r="D8" s="48">
        <v>6582000000</v>
      </c>
    </row>
    <row r="9" spans="1:4" x14ac:dyDescent="0.25">
      <c r="A9" t="s">
        <v>6</v>
      </c>
      <c r="B9" t="s">
        <v>320</v>
      </c>
      <c r="C9">
        <v>2021</v>
      </c>
      <c r="D9" s="48">
        <v>143197000000</v>
      </c>
    </row>
    <row r="10" spans="1:4" x14ac:dyDescent="0.25">
      <c r="A10" t="s">
        <v>687</v>
      </c>
      <c r="C10">
        <v>2021</v>
      </c>
      <c r="D10" s="48">
        <v>190655000000</v>
      </c>
    </row>
    <row r="11" spans="1:4" x14ac:dyDescent="0.25">
      <c r="A11" t="s">
        <v>42</v>
      </c>
      <c r="B11" t="s">
        <v>326</v>
      </c>
      <c r="C11">
        <v>2021</v>
      </c>
      <c r="D11" s="48">
        <v>4554000000</v>
      </c>
    </row>
    <row r="12" spans="1:4" x14ac:dyDescent="0.25">
      <c r="A12" t="s">
        <v>337</v>
      </c>
      <c r="B12" t="s">
        <v>338</v>
      </c>
      <c r="C12">
        <v>2021</v>
      </c>
      <c r="D12" s="48">
        <v>3595000000</v>
      </c>
    </row>
    <row r="13" spans="1:4" x14ac:dyDescent="0.25">
      <c r="A13" t="s">
        <v>672</v>
      </c>
      <c r="C13">
        <v>2021</v>
      </c>
      <c r="D13" s="48">
        <v>287881000000</v>
      </c>
    </row>
    <row r="14" spans="1:4" x14ac:dyDescent="0.25">
      <c r="A14" t="s">
        <v>672</v>
      </c>
      <c r="C14">
        <v>2021</v>
      </c>
      <c r="D14" s="48">
        <v>137240000000</v>
      </c>
    </row>
    <row r="15" spans="1:4" x14ac:dyDescent="0.25">
      <c r="A15" t="s">
        <v>8</v>
      </c>
      <c r="B15" t="s">
        <v>339</v>
      </c>
      <c r="C15">
        <v>2021</v>
      </c>
      <c r="D15" s="48">
        <v>35900000000</v>
      </c>
    </row>
    <row r="16" spans="1:4" x14ac:dyDescent="0.25">
      <c r="A16" t="s">
        <v>54</v>
      </c>
      <c r="B16" t="s">
        <v>382</v>
      </c>
      <c r="C16">
        <v>2021</v>
      </c>
      <c r="D16" s="48">
        <v>2876000000</v>
      </c>
    </row>
    <row r="17" spans="1:4" x14ac:dyDescent="0.25">
      <c r="A17" t="s">
        <v>673</v>
      </c>
      <c r="C17">
        <v>2021</v>
      </c>
      <c r="D17" s="48">
        <v>488889000000</v>
      </c>
    </row>
    <row r="18" spans="1:4" x14ac:dyDescent="0.25">
      <c r="A18" t="s">
        <v>59</v>
      </c>
      <c r="B18" t="s">
        <v>396</v>
      </c>
      <c r="C18">
        <v>2021</v>
      </c>
      <c r="D18" s="48">
        <v>2909000000</v>
      </c>
    </row>
    <row r="19" spans="1:4" x14ac:dyDescent="0.25">
      <c r="A19" t="s">
        <v>9</v>
      </c>
      <c r="B19" t="s">
        <v>409</v>
      </c>
      <c r="C19">
        <v>2021</v>
      </c>
      <c r="D19" s="48">
        <v>111052000000</v>
      </c>
    </row>
    <row r="20" spans="1:4" x14ac:dyDescent="0.25">
      <c r="A20" t="s">
        <v>20</v>
      </c>
      <c r="B20" t="s">
        <v>405</v>
      </c>
      <c r="C20">
        <v>2021</v>
      </c>
      <c r="D20" s="48">
        <v>34869000000</v>
      </c>
    </row>
    <row r="21" spans="1:4" x14ac:dyDescent="0.25">
      <c r="A21" t="s">
        <v>7</v>
      </c>
      <c r="B21" t="s">
        <v>420</v>
      </c>
      <c r="C21">
        <v>2021</v>
      </c>
      <c r="D21" s="48">
        <v>350000000</v>
      </c>
    </row>
    <row r="22" spans="1:4" x14ac:dyDescent="0.25">
      <c r="A22" t="s">
        <v>58</v>
      </c>
      <c r="B22" t="s">
        <v>421</v>
      </c>
      <c r="C22">
        <v>2021</v>
      </c>
      <c r="D22" s="48">
        <v>25605000000</v>
      </c>
    </row>
    <row r="23" spans="1:4" x14ac:dyDescent="0.25">
      <c r="A23" t="s">
        <v>674</v>
      </c>
      <c r="C23">
        <v>2021</v>
      </c>
      <c r="D23" s="48">
        <v>191117000000</v>
      </c>
    </row>
    <row r="24" spans="1:4" x14ac:dyDescent="0.25">
      <c r="A24" t="s">
        <v>19</v>
      </c>
      <c r="B24" t="s">
        <v>464</v>
      </c>
      <c r="C24">
        <v>2021</v>
      </c>
      <c r="D24" s="48">
        <v>1211000000</v>
      </c>
    </row>
    <row r="25" spans="1:4" x14ac:dyDescent="0.25">
      <c r="A25" t="s">
        <v>688</v>
      </c>
      <c r="C25">
        <v>2021</v>
      </c>
      <c r="D25" s="48">
        <v>1203000000</v>
      </c>
    </row>
    <row r="26" spans="1:4" x14ac:dyDescent="0.25">
      <c r="A26" t="s">
        <v>136</v>
      </c>
      <c r="B26" t="s">
        <v>475</v>
      </c>
      <c r="C26">
        <v>2021</v>
      </c>
      <c r="D26" s="48">
        <v>2520000000</v>
      </c>
    </row>
    <row r="27" spans="1:4" x14ac:dyDescent="0.25">
      <c r="A27" t="s">
        <v>53</v>
      </c>
      <c r="B27" t="s">
        <v>493</v>
      </c>
      <c r="C27">
        <v>2021</v>
      </c>
      <c r="D27" s="48">
        <v>7575000000</v>
      </c>
    </row>
    <row r="28" spans="1:4" x14ac:dyDescent="0.25">
      <c r="A28" t="s">
        <v>482</v>
      </c>
      <c r="C28">
        <v>2021</v>
      </c>
      <c r="D28" s="48">
        <v>256734000000</v>
      </c>
    </row>
    <row r="29" spans="1:4" x14ac:dyDescent="0.25">
      <c r="A29" t="s">
        <v>482</v>
      </c>
      <c r="C29">
        <v>2021</v>
      </c>
      <c r="D29" s="48">
        <v>256734000000</v>
      </c>
    </row>
    <row r="30" spans="1:4" x14ac:dyDescent="0.25">
      <c r="A30" t="s">
        <v>675</v>
      </c>
      <c r="C30">
        <v>2021</v>
      </c>
      <c r="D30" s="48">
        <v>157802000000</v>
      </c>
    </row>
    <row r="31" spans="1:4" x14ac:dyDescent="0.25">
      <c r="A31" t="s">
        <v>676</v>
      </c>
      <c r="C31">
        <v>2021</v>
      </c>
      <c r="D31" s="48">
        <v>4442000000</v>
      </c>
    </row>
    <row r="32" spans="1:4" x14ac:dyDescent="0.25">
      <c r="A32" t="s">
        <v>677</v>
      </c>
      <c r="C32">
        <v>2021</v>
      </c>
      <c r="D32" s="48">
        <v>2147000000</v>
      </c>
    </row>
    <row r="33" spans="1:4" x14ac:dyDescent="0.25">
      <c r="A33" t="s">
        <v>678</v>
      </c>
      <c r="C33">
        <v>2021</v>
      </c>
      <c r="D33" s="48">
        <v>1509000000</v>
      </c>
    </row>
    <row r="34" spans="1:4" x14ac:dyDescent="0.25">
      <c r="A34" t="s">
        <v>679</v>
      </c>
      <c r="C34">
        <v>2021</v>
      </c>
      <c r="D34" s="48">
        <v>6281000000</v>
      </c>
    </row>
    <row r="35" spans="1:4" x14ac:dyDescent="0.25">
      <c r="A35" t="s">
        <v>680</v>
      </c>
      <c r="C35">
        <v>2021</v>
      </c>
      <c r="D35" s="48">
        <v>1808000000</v>
      </c>
    </row>
    <row r="36" spans="1:4" x14ac:dyDescent="0.25">
      <c r="A36" t="s">
        <v>44</v>
      </c>
      <c r="B36" t="s">
        <v>499</v>
      </c>
      <c r="C36">
        <v>2021</v>
      </c>
      <c r="D36" s="48">
        <v>3064000000</v>
      </c>
    </row>
    <row r="37" spans="1:4" x14ac:dyDescent="0.25">
      <c r="A37" t="s">
        <v>27</v>
      </c>
      <c r="B37" t="s">
        <v>505</v>
      </c>
      <c r="C37">
        <v>2021</v>
      </c>
      <c r="D37" s="48">
        <v>28395000000</v>
      </c>
    </row>
    <row r="38" spans="1:4" x14ac:dyDescent="0.25">
      <c r="A38" t="s">
        <v>51</v>
      </c>
      <c r="B38" t="s">
        <v>521</v>
      </c>
      <c r="C38">
        <v>2021</v>
      </c>
      <c r="D38" s="48">
        <v>291000000</v>
      </c>
    </row>
    <row r="39" spans="1:4" x14ac:dyDescent="0.25">
      <c r="A39" t="s">
        <v>15</v>
      </c>
      <c r="B39" t="s">
        <v>522</v>
      </c>
      <c r="C39">
        <v>2021</v>
      </c>
      <c r="D39" s="48">
        <v>162166000000</v>
      </c>
    </row>
    <row r="40" spans="1:4" x14ac:dyDescent="0.25">
      <c r="A40" t="s">
        <v>89</v>
      </c>
      <c r="B40" t="s">
        <v>535</v>
      </c>
      <c r="C40">
        <v>2021</v>
      </c>
      <c r="D40" s="48">
        <v>7514000000</v>
      </c>
    </row>
    <row r="41" spans="1:4" x14ac:dyDescent="0.25">
      <c r="A41" t="s">
        <v>36</v>
      </c>
      <c r="B41" t="s">
        <v>600</v>
      </c>
      <c r="C41">
        <v>2021</v>
      </c>
      <c r="D41" s="48">
        <v>9893000000</v>
      </c>
    </row>
    <row r="42" spans="1:4" x14ac:dyDescent="0.25">
      <c r="A42" t="s">
        <v>681</v>
      </c>
      <c r="C42">
        <v>2021</v>
      </c>
      <c r="D42" s="48">
        <v>11881000000</v>
      </c>
    </row>
    <row r="43" spans="1:4" x14ac:dyDescent="0.25">
      <c r="A43" t="s">
        <v>682</v>
      </c>
      <c r="C43">
        <v>2021</v>
      </c>
      <c r="D43" s="48">
        <v>13689000000</v>
      </c>
    </row>
    <row r="44" spans="1:4" x14ac:dyDescent="0.25">
      <c r="A44" t="s">
        <v>16</v>
      </c>
      <c r="B44" t="s">
        <v>427</v>
      </c>
      <c r="C44">
        <v>2021</v>
      </c>
      <c r="D44" s="48">
        <v>326000000</v>
      </c>
    </row>
    <row r="45" spans="1:4" x14ac:dyDescent="0.25">
      <c r="A45" t="s">
        <v>18</v>
      </c>
      <c r="B45" t="s">
        <v>360</v>
      </c>
      <c r="C45">
        <v>2021</v>
      </c>
      <c r="D45" s="48">
        <v>1187000000</v>
      </c>
    </row>
    <row r="46" spans="1:4" x14ac:dyDescent="0.25">
      <c r="A46" t="s">
        <v>29</v>
      </c>
      <c r="B46" t="s">
        <v>562</v>
      </c>
      <c r="C46">
        <v>2021</v>
      </c>
      <c r="D46" s="48">
        <v>1063000000</v>
      </c>
    </row>
    <row r="47" spans="1:4" x14ac:dyDescent="0.25">
      <c r="A47" t="s">
        <v>683</v>
      </c>
      <c r="C47">
        <v>2021</v>
      </c>
      <c r="D47" s="48">
        <v>16040000000</v>
      </c>
    </row>
    <row r="48" spans="1:4" x14ac:dyDescent="0.25">
      <c r="A48" t="s">
        <v>21</v>
      </c>
      <c r="B48" t="s">
        <v>577</v>
      </c>
      <c r="C48">
        <v>2021</v>
      </c>
      <c r="D48" s="48">
        <v>11525000000</v>
      </c>
    </row>
    <row r="49" spans="1:4" x14ac:dyDescent="0.25">
      <c r="A49" t="s">
        <v>63</v>
      </c>
      <c r="B49" t="s">
        <v>581</v>
      </c>
      <c r="C49">
        <v>2021</v>
      </c>
      <c r="D49" s="48">
        <v>34375000000</v>
      </c>
    </row>
    <row r="50" spans="1:4" x14ac:dyDescent="0.25">
      <c r="A50" t="s">
        <v>10</v>
      </c>
      <c r="B50" t="s">
        <v>374</v>
      </c>
      <c r="C50">
        <v>2021</v>
      </c>
      <c r="D50" s="48">
        <v>26000000</v>
      </c>
    </row>
    <row r="51" spans="1:4" x14ac:dyDescent="0.25">
      <c r="A51" t="s">
        <v>5</v>
      </c>
      <c r="B51" t="s">
        <v>585</v>
      </c>
      <c r="C51">
        <v>2021</v>
      </c>
      <c r="D51" s="48">
        <v>248941000000</v>
      </c>
    </row>
    <row r="52" spans="1:4" x14ac:dyDescent="0.25">
      <c r="A52" t="s">
        <v>684</v>
      </c>
      <c r="C52">
        <v>2021</v>
      </c>
      <c r="D52" s="48">
        <v>375981000000</v>
      </c>
    </row>
    <row r="53" spans="1:4" x14ac:dyDescent="0.25">
      <c r="A53" t="s">
        <v>86</v>
      </c>
      <c r="B53" t="s">
        <v>586</v>
      </c>
      <c r="C53">
        <v>2021</v>
      </c>
      <c r="D53" s="48">
        <v>1375000000</v>
      </c>
    </row>
    <row r="54" spans="1:4" x14ac:dyDescent="0.25">
      <c r="A54" t="s">
        <v>229</v>
      </c>
      <c r="B54" t="s">
        <v>589</v>
      </c>
      <c r="C54">
        <v>2021</v>
      </c>
      <c r="D54" s="48">
        <v>731000000</v>
      </c>
    </row>
    <row r="55" spans="1:4" x14ac:dyDescent="0.25">
      <c r="A55" t="s">
        <v>49</v>
      </c>
      <c r="B55" t="s">
        <v>593</v>
      </c>
      <c r="C55">
        <v>2021</v>
      </c>
      <c r="D55" s="48">
        <v>3360000000</v>
      </c>
    </row>
    <row r="56" spans="1:4" x14ac:dyDescent="0.25">
      <c r="A56" t="s">
        <v>200</v>
      </c>
      <c r="B56" t="s">
        <v>685</v>
      </c>
      <c r="C56">
        <v>2021</v>
      </c>
      <c r="D56" s="48">
        <v>1074108000000</v>
      </c>
    </row>
    <row r="57" spans="1:4" x14ac:dyDescent="0.25">
      <c r="A57" t="s">
        <v>112</v>
      </c>
      <c r="B57" t="s">
        <v>602</v>
      </c>
      <c r="C57">
        <v>2021</v>
      </c>
      <c r="D57" s="48">
        <v>502000000</v>
      </c>
    </row>
    <row r="58" spans="1:4" x14ac:dyDescent="0.25">
      <c r="A58" t="s">
        <v>17</v>
      </c>
      <c r="B58" t="s">
        <v>292</v>
      </c>
      <c r="C58">
        <v>2020</v>
      </c>
      <c r="D58" s="48">
        <v>150227000000</v>
      </c>
    </row>
    <row r="59" spans="1:4" x14ac:dyDescent="0.25">
      <c r="A59" t="s">
        <v>12</v>
      </c>
      <c r="B59" t="s">
        <v>308</v>
      </c>
      <c r="C59">
        <v>2020</v>
      </c>
      <c r="D59" s="48">
        <v>6596000000</v>
      </c>
    </row>
    <row r="60" spans="1:4" x14ac:dyDescent="0.25">
      <c r="A60" t="s">
        <v>78</v>
      </c>
      <c r="B60" t="s">
        <v>300</v>
      </c>
      <c r="C60">
        <v>2020</v>
      </c>
      <c r="D60" s="48">
        <v>2366000000</v>
      </c>
    </row>
    <row r="61" spans="1:4" x14ac:dyDescent="0.25">
      <c r="A61" t="s">
        <v>14</v>
      </c>
      <c r="B61" t="s">
        <v>314</v>
      </c>
      <c r="C61">
        <v>2020</v>
      </c>
      <c r="D61" s="48">
        <v>6582000000</v>
      </c>
    </row>
    <row r="62" spans="1:4" x14ac:dyDescent="0.25">
      <c r="A62" t="s">
        <v>6</v>
      </c>
      <c r="B62" t="s">
        <v>320</v>
      </c>
      <c r="C62">
        <v>2020</v>
      </c>
      <c r="D62" s="48">
        <v>143197000000</v>
      </c>
    </row>
    <row r="63" spans="1:4" x14ac:dyDescent="0.25">
      <c r="A63" t="s">
        <v>42</v>
      </c>
      <c r="B63" t="s">
        <v>326</v>
      </c>
      <c r="C63">
        <v>2020</v>
      </c>
      <c r="D63" s="48">
        <v>4554000000</v>
      </c>
    </row>
    <row r="64" spans="1:4" x14ac:dyDescent="0.25">
      <c r="A64" t="s">
        <v>337</v>
      </c>
      <c r="B64" t="s">
        <v>338</v>
      </c>
      <c r="C64">
        <v>2020</v>
      </c>
      <c r="D64" s="48">
        <v>3595000000</v>
      </c>
    </row>
    <row r="65" spans="1:4" x14ac:dyDescent="0.25">
      <c r="A65" t="s">
        <v>8</v>
      </c>
      <c r="B65" t="s">
        <v>339</v>
      </c>
      <c r="C65">
        <v>2020</v>
      </c>
      <c r="D65" s="48">
        <v>35900000000</v>
      </c>
    </row>
    <row r="66" spans="1:4" x14ac:dyDescent="0.25">
      <c r="A66" t="s">
        <v>54</v>
      </c>
      <c r="B66" t="s">
        <v>382</v>
      </c>
      <c r="C66">
        <v>2020</v>
      </c>
      <c r="D66" s="48">
        <v>2876000000</v>
      </c>
    </row>
    <row r="67" spans="1:4" x14ac:dyDescent="0.25">
      <c r="A67" t="s">
        <v>59</v>
      </c>
      <c r="B67" t="s">
        <v>396</v>
      </c>
      <c r="C67">
        <v>2020</v>
      </c>
      <c r="D67" s="48">
        <v>2909000000</v>
      </c>
    </row>
    <row r="68" spans="1:4" x14ac:dyDescent="0.25">
      <c r="A68" t="s">
        <v>9</v>
      </c>
      <c r="B68" t="s">
        <v>409</v>
      </c>
      <c r="C68">
        <v>2020</v>
      </c>
      <c r="D68" s="48">
        <v>111052000000</v>
      </c>
    </row>
    <row r="69" spans="1:4" x14ac:dyDescent="0.25">
      <c r="A69" t="s">
        <v>20</v>
      </c>
      <c r="B69" t="s">
        <v>405</v>
      </c>
      <c r="C69">
        <v>2020</v>
      </c>
      <c r="D69" s="48">
        <v>34869000000</v>
      </c>
    </row>
    <row r="70" spans="1:4" x14ac:dyDescent="0.25">
      <c r="A70" t="s">
        <v>7</v>
      </c>
      <c r="B70" t="s">
        <v>420</v>
      </c>
      <c r="C70">
        <v>2020</v>
      </c>
      <c r="D70" s="48">
        <v>350000000</v>
      </c>
    </row>
    <row r="71" spans="1:4" x14ac:dyDescent="0.25">
      <c r="A71" t="s">
        <v>19</v>
      </c>
      <c r="B71" t="s">
        <v>464</v>
      </c>
      <c r="C71">
        <v>2020</v>
      </c>
      <c r="D71" s="48">
        <v>1211000000</v>
      </c>
    </row>
    <row r="72" spans="1:4" x14ac:dyDescent="0.25">
      <c r="A72" t="s">
        <v>136</v>
      </c>
      <c r="B72" t="s">
        <v>475</v>
      </c>
      <c r="C72">
        <v>2020</v>
      </c>
      <c r="D72" s="48">
        <v>2520000000</v>
      </c>
    </row>
    <row r="73" spans="1:4" x14ac:dyDescent="0.25">
      <c r="A73" t="s">
        <v>53</v>
      </c>
      <c r="B73" t="s">
        <v>493</v>
      </c>
      <c r="C73">
        <v>2020</v>
      </c>
      <c r="D73" s="48">
        <v>7575000000</v>
      </c>
    </row>
    <row r="74" spans="1:4" x14ac:dyDescent="0.25">
      <c r="A74" t="s">
        <v>44</v>
      </c>
      <c r="B74" t="s">
        <v>499</v>
      </c>
      <c r="C74">
        <v>2020</v>
      </c>
      <c r="D74" s="48">
        <v>3064000000</v>
      </c>
    </row>
    <row r="75" spans="1:4" x14ac:dyDescent="0.25">
      <c r="A75" t="s">
        <v>27</v>
      </c>
      <c r="B75" t="s">
        <v>505</v>
      </c>
      <c r="C75">
        <v>2020</v>
      </c>
      <c r="D75" s="48">
        <v>28395000000</v>
      </c>
    </row>
    <row r="76" spans="1:4" x14ac:dyDescent="0.25">
      <c r="A76" t="s">
        <v>51</v>
      </c>
      <c r="B76" t="s">
        <v>521</v>
      </c>
      <c r="C76">
        <v>2020</v>
      </c>
      <c r="D76" s="48">
        <v>291000000</v>
      </c>
    </row>
    <row r="77" spans="1:4" x14ac:dyDescent="0.25">
      <c r="A77" t="s">
        <v>89</v>
      </c>
      <c r="B77" t="s">
        <v>535</v>
      </c>
      <c r="C77">
        <v>2020</v>
      </c>
      <c r="D77" s="48">
        <v>7514000000</v>
      </c>
    </row>
    <row r="78" spans="1:4" x14ac:dyDescent="0.25">
      <c r="A78" t="s">
        <v>36</v>
      </c>
      <c r="B78" t="s">
        <v>600</v>
      </c>
      <c r="C78">
        <v>2020</v>
      </c>
      <c r="D78" s="48">
        <v>9893000000</v>
      </c>
    </row>
    <row r="79" spans="1:4" x14ac:dyDescent="0.25">
      <c r="A79" t="s">
        <v>16</v>
      </c>
      <c r="B79" t="s">
        <v>427</v>
      </c>
      <c r="C79">
        <v>2020</v>
      </c>
      <c r="D79" s="48">
        <v>326000000</v>
      </c>
    </row>
    <row r="80" spans="1:4" x14ac:dyDescent="0.25">
      <c r="A80" t="s">
        <v>18</v>
      </c>
      <c r="B80" t="s">
        <v>360</v>
      </c>
      <c r="C80">
        <v>2020</v>
      </c>
      <c r="D80" s="48">
        <v>1187000000</v>
      </c>
    </row>
    <row r="81" spans="1:4" x14ac:dyDescent="0.25">
      <c r="A81" t="s">
        <v>29</v>
      </c>
      <c r="B81" t="s">
        <v>562</v>
      </c>
      <c r="C81">
        <v>2020</v>
      </c>
      <c r="D81" s="48">
        <v>1063000000</v>
      </c>
    </row>
    <row r="82" spans="1:4" x14ac:dyDescent="0.25">
      <c r="A82" t="s">
        <v>21</v>
      </c>
      <c r="B82" t="s">
        <v>577</v>
      </c>
      <c r="C82">
        <v>2020</v>
      </c>
      <c r="D82" s="48">
        <v>11525000000</v>
      </c>
    </row>
    <row r="83" spans="1:4" x14ac:dyDescent="0.25">
      <c r="A83" t="s">
        <v>10</v>
      </c>
      <c r="B83" t="s">
        <v>374</v>
      </c>
      <c r="C83">
        <v>2020</v>
      </c>
      <c r="D83" s="48">
        <v>26000000</v>
      </c>
    </row>
    <row r="84" spans="1:4" x14ac:dyDescent="0.25">
      <c r="A84" t="s">
        <v>5</v>
      </c>
      <c r="B84" t="s">
        <v>585</v>
      </c>
      <c r="C84">
        <v>2020</v>
      </c>
      <c r="D84" s="48">
        <v>248941000000</v>
      </c>
    </row>
    <row r="85" spans="1:4" x14ac:dyDescent="0.25">
      <c r="A85" t="s">
        <v>229</v>
      </c>
      <c r="B85" t="s">
        <v>589</v>
      </c>
      <c r="C85">
        <v>2020</v>
      </c>
      <c r="D85" s="48">
        <v>731000000</v>
      </c>
    </row>
    <row r="86" spans="1:4" x14ac:dyDescent="0.25">
      <c r="A86" t="s">
        <v>49</v>
      </c>
      <c r="B86" t="s">
        <v>593</v>
      </c>
      <c r="C86">
        <v>2020</v>
      </c>
      <c r="D86" s="48">
        <v>3360000000</v>
      </c>
    </row>
    <row r="87" spans="1:4" x14ac:dyDescent="0.25">
      <c r="A87" t="s">
        <v>200</v>
      </c>
      <c r="B87" t="s">
        <v>685</v>
      </c>
      <c r="C87">
        <v>2020</v>
      </c>
      <c r="D87" s="48">
        <v>1074108000000</v>
      </c>
    </row>
    <row r="88" spans="1:4" x14ac:dyDescent="0.25">
      <c r="A88" t="s">
        <v>112</v>
      </c>
      <c r="B88" t="s">
        <v>602</v>
      </c>
      <c r="C88">
        <v>2020</v>
      </c>
      <c r="D88" s="48">
        <v>502000000</v>
      </c>
    </row>
  </sheetData>
  <sortState xmlns:xlrd2="http://schemas.microsoft.com/office/spreadsheetml/2017/richdata2" ref="A2:D88">
    <sortCondition descending="1" ref="C2:C88"/>
    <sortCondition ref="A2:A8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1615-CEAF-4747-93A8-AA678FAEDC3E}">
  <dimension ref="B1:D56"/>
  <sheetViews>
    <sheetView workbookViewId="0">
      <selection activeCell="C2" sqref="C2"/>
    </sheetView>
  </sheetViews>
  <sheetFormatPr defaultRowHeight="15" x14ac:dyDescent="0.25"/>
  <cols>
    <col min="2" max="2" width="17.5703125" customWidth="1"/>
    <col min="3" max="3" width="28.140625" customWidth="1"/>
    <col min="4" max="4" width="44.85546875" bestFit="1" customWidth="1"/>
  </cols>
  <sheetData>
    <row r="1" spans="2:4" x14ac:dyDescent="0.25">
      <c r="B1" t="s">
        <v>699</v>
      </c>
      <c r="C1" t="s">
        <v>692</v>
      </c>
    </row>
    <row r="2" spans="2:4" x14ac:dyDescent="0.25">
      <c r="C2" s="38">
        <v>7.1475</v>
      </c>
      <c r="D2" t="s">
        <v>693</v>
      </c>
    </row>
    <row r="3" spans="2:4" x14ac:dyDescent="0.25">
      <c r="B3" t="s">
        <v>2</v>
      </c>
      <c r="C3" t="s">
        <v>698</v>
      </c>
      <c r="D3" s="27" t="s">
        <v>694</v>
      </c>
    </row>
    <row r="4" spans="2:4" x14ac:dyDescent="0.25">
      <c r="B4" t="s">
        <v>56</v>
      </c>
      <c r="C4">
        <v>1664079973.9837601</v>
      </c>
      <c r="D4">
        <v>11894011614.048925</v>
      </c>
    </row>
    <row r="5" spans="2:4" x14ac:dyDescent="0.25">
      <c r="B5" t="s">
        <v>60</v>
      </c>
      <c r="C5">
        <v>1061601198.95935</v>
      </c>
      <c r="D5">
        <v>7587794569.5619535</v>
      </c>
    </row>
    <row r="6" spans="2:4" x14ac:dyDescent="0.25">
      <c r="B6" t="s">
        <v>25</v>
      </c>
      <c r="C6">
        <v>338641303.06243801</v>
      </c>
      <c r="D6">
        <v>2420438713.6387758</v>
      </c>
    </row>
    <row r="7" spans="2:4" x14ac:dyDescent="0.25">
      <c r="B7" t="s">
        <v>17</v>
      </c>
      <c r="C7">
        <v>326042648.410797</v>
      </c>
      <c r="D7">
        <v>2330389829.5161715</v>
      </c>
    </row>
    <row r="8" spans="2:4" x14ac:dyDescent="0.25">
      <c r="B8" t="s">
        <v>90</v>
      </c>
      <c r="C8">
        <v>954800000</v>
      </c>
      <c r="D8">
        <v>6824433000</v>
      </c>
    </row>
    <row r="9" spans="2:4" x14ac:dyDescent="0.25">
      <c r="B9" t="s">
        <v>12</v>
      </c>
      <c r="C9">
        <v>1626571586.99035</v>
      </c>
      <c r="D9">
        <v>11625920418.013527</v>
      </c>
    </row>
    <row r="10" spans="2:4" x14ac:dyDescent="0.25">
      <c r="B10" t="s">
        <v>133</v>
      </c>
      <c r="C10">
        <v>150040003.252029</v>
      </c>
      <c r="D10">
        <v>1072410923.2438773</v>
      </c>
    </row>
    <row r="11" spans="2:4" x14ac:dyDescent="0.25">
      <c r="B11" t="s">
        <v>14</v>
      </c>
      <c r="C11">
        <v>22927150817.870998</v>
      </c>
      <c r="D11">
        <v>163871810470.73297</v>
      </c>
    </row>
    <row r="12" spans="2:4" x14ac:dyDescent="0.25">
      <c r="B12" t="s">
        <v>139</v>
      </c>
      <c r="C12">
        <v>204600000</v>
      </c>
      <c r="D12">
        <v>1462378500</v>
      </c>
    </row>
    <row r="13" spans="2:4" x14ac:dyDescent="0.25">
      <c r="B13" t="s">
        <v>6</v>
      </c>
      <c r="C13">
        <v>3541320069.8852501</v>
      </c>
      <c r="D13">
        <v>25311585199.504826</v>
      </c>
    </row>
    <row r="14" spans="2:4" x14ac:dyDescent="0.25">
      <c r="B14" t="s">
        <v>42</v>
      </c>
      <c r="C14">
        <v>277710401.821136</v>
      </c>
      <c r="D14">
        <v>1984935097.0165696</v>
      </c>
    </row>
    <row r="15" spans="2:4" x14ac:dyDescent="0.25">
      <c r="B15" t="s">
        <v>142</v>
      </c>
      <c r="C15">
        <v>393104795.83740199</v>
      </c>
      <c r="D15">
        <v>2809716528.2478309</v>
      </c>
    </row>
    <row r="16" spans="2:4" x14ac:dyDescent="0.25">
      <c r="B16" t="s">
        <v>39</v>
      </c>
      <c r="C16">
        <v>58339253.306388803</v>
      </c>
      <c r="D16">
        <v>416979813.00741398</v>
      </c>
    </row>
    <row r="17" spans="2:4" x14ac:dyDescent="0.25">
      <c r="B17" t="s">
        <v>65</v>
      </c>
      <c r="C17">
        <v>177667424.05891401</v>
      </c>
      <c r="D17">
        <v>1269877913.4610879</v>
      </c>
    </row>
    <row r="18" spans="2:4" x14ac:dyDescent="0.25">
      <c r="B18" t="s">
        <v>48</v>
      </c>
      <c r="C18">
        <v>429114387.51220697</v>
      </c>
      <c r="D18">
        <v>3067095084.7434993</v>
      </c>
    </row>
    <row r="19" spans="2:4" x14ac:dyDescent="0.25">
      <c r="B19" t="s">
        <v>131</v>
      </c>
      <c r="C19">
        <v>150040003.252029</v>
      </c>
      <c r="D19">
        <v>1072410923.2438773</v>
      </c>
    </row>
    <row r="20" spans="2:4" x14ac:dyDescent="0.25">
      <c r="B20" t="s">
        <v>121</v>
      </c>
      <c r="C20">
        <v>272800000</v>
      </c>
      <c r="D20">
        <v>1949838000</v>
      </c>
    </row>
    <row r="21" spans="2:4" x14ac:dyDescent="0.25">
      <c r="B21" t="s">
        <v>9</v>
      </c>
      <c r="C21">
        <v>619705035.01891994</v>
      </c>
      <c r="D21">
        <v>4429341737.7977304</v>
      </c>
    </row>
    <row r="22" spans="2:4" x14ac:dyDescent="0.25">
      <c r="B22" t="s">
        <v>20</v>
      </c>
      <c r="C22">
        <v>332816007.80487001</v>
      </c>
      <c r="D22">
        <v>2378802415.7853084</v>
      </c>
    </row>
    <row r="23" spans="2:4" x14ac:dyDescent="0.25">
      <c r="B23" t="s">
        <v>30</v>
      </c>
      <c r="C23">
        <v>21523920416.259701</v>
      </c>
      <c r="D23">
        <v>153842221175.21622</v>
      </c>
    </row>
    <row r="24" spans="2:4" x14ac:dyDescent="0.25">
      <c r="B24" t="s">
        <v>55</v>
      </c>
      <c r="C24">
        <v>19780591217.041</v>
      </c>
      <c r="D24">
        <v>141381775723.80054</v>
      </c>
    </row>
    <row r="25" spans="2:4" x14ac:dyDescent="0.25">
      <c r="B25" t="s">
        <v>13</v>
      </c>
      <c r="C25">
        <v>82395734.429359406</v>
      </c>
      <c r="D25">
        <v>588923511.83384633</v>
      </c>
    </row>
    <row r="26" spans="2:4" x14ac:dyDescent="0.25">
      <c r="B26" t="s">
        <v>58</v>
      </c>
      <c r="C26">
        <v>4092000000</v>
      </c>
      <c r="D26">
        <v>29247570000</v>
      </c>
    </row>
    <row r="27" spans="2:4" x14ac:dyDescent="0.25">
      <c r="B27" t="s">
        <v>61</v>
      </c>
      <c r="C27">
        <v>13844600000</v>
      </c>
      <c r="D27">
        <v>98954278500</v>
      </c>
    </row>
    <row r="28" spans="2:4" x14ac:dyDescent="0.25">
      <c r="B28" t="s">
        <v>94</v>
      </c>
      <c r="C28">
        <v>6596713058.4716797</v>
      </c>
      <c r="D28">
        <v>47150006585.426331</v>
      </c>
    </row>
    <row r="29" spans="2:4" x14ac:dyDescent="0.25">
      <c r="B29" t="s">
        <v>41</v>
      </c>
      <c r="C29">
        <v>372617530.82275301</v>
      </c>
      <c r="D29">
        <v>2663283801.5556273</v>
      </c>
    </row>
    <row r="30" spans="2:4" x14ac:dyDescent="0.25">
      <c r="B30" t="s">
        <v>19</v>
      </c>
      <c r="C30">
        <v>827386007.69042897</v>
      </c>
      <c r="D30">
        <v>5913741489.9673414</v>
      </c>
    </row>
    <row r="31" spans="2:4" x14ac:dyDescent="0.25">
      <c r="B31" t="s">
        <v>34</v>
      </c>
      <c r="C31">
        <v>5031795916.7480402</v>
      </c>
      <c r="D31">
        <v>35964761314.956619</v>
      </c>
    </row>
    <row r="32" spans="2:4" x14ac:dyDescent="0.25">
      <c r="B32" t="s">
        <v>32</v>
      </c>
      <c r="C32">
        <v>1077792533.1115699</v>
      </c>
      <c r="D32">
        <v>7703522130.4149456</v>
      </c>
    </row>
    <row r="33" spans="2:4" x14ac:dyDescent="0.25">
      <c r="B33" t="s">
        <v>73</v>
      </c>
      <c r="C33">
        <v>732877219.77233803</v>
      </c>
      <c r="D33">
        <v>5238239928.3227863</v>
      </c>
    </row>
    <row r="34" spans="2:4" x14ac:dyDescent="0.25">
      <c r="B34" t="s">
        <v>52</v>
      </c>
      <c r="C34">
        <v>101801602.10132501</v>
      </c>
      <c r="D34">
        <v>727626951.01922047</v>
      </c>
    </row>
    <row r="35" spans="2:4" x14ac:dyDescent="0.25">
      <c r="B35" t="s">
        <v>57</v>
      </c>
      <c r="C35">
        <v>3443281529.2358398</v>
      </c>
      <c r="D35">
        <v>24610854730.213165</v>
      </c>
    </row>
    <row r="36" spans="2:4" x14ac:dyDescent="0.25">
      <c r="B36" t="s">
        <v>51</v>
      </c>
      <c r="C36">
        <v>81840003.252029404</v>
      </c>
      <c r="D36">
        <v>584951423.24388015</v>
      </c>
    </row>
    <row r="37" spans="2:4" x14ac:dyDescent="0.25">
      <c r="B37" t="s">
        <v>15</v>
      </c>
      <c r="C37">
        <v>14704497976.6845</v>
      </c>
      <c r="D37">
        <v>105100399288.35246</v>
      </c>
    </row>
    <row r="38" spans="2:4" x14ac:dyDescent="0.25">
      <c r="B38" t="s">
        <v>23</v>
      </c>
      <c r="C38">
        <v>40582683898.925697</v>
      </c>
      <c r="D38">
        <v>290064733167.57141</v>
      </c>
    </row>
    <row r="39" spans="2:4" x14ac:dyDescent="0.25">
      <c r="B39" t="s">
        <v>62</v>
      </c>
      <c r="C39">
        <v>204600000</v>
      </c>
      <c r="D39">
        <v>1462378500</v>
      </c>
    </row>
    <row r="40" spans="2:4" x14ac:dyDescent="0.25">
      <c r="B40" t="s">
        <v>236</v>
      </c>
      <c r="C40">
        <v>341000000</v>
      </c>
      <c r="D40">
        <v>2437297500</v>
      </c>
    </row>
    <row r="41" spans="2:4" x14ac:dyDescent="0.25">
      <c r="B41" t="s">
        <v>29</v>
      </c>
      <c r="C41">
        <v>34475101.268291399</v>
      </c>
      <c r="D41">
        <v>246410786.31511277</v>
      </c>
    </row>
    <row r="42" spans="2:4" x14ac:dyDescent="0.25">
      <c r="B42" t="s">
        <v>110</v>
      </c>
      <c r="C42">
        <v>33142744.815349501</v>
      </c>
      <c r="D42">
        <v>236887768.56771055</v>
      </c>
    </row>
    <row r="43" spans="2:4" x14ac:dyDescent="0.25">
      <c r="B43" t="s">
        <v>92</v>
      </c>
      <c r="C43">
        <v>57970001.626014702</v>
      </c>
      <c r="D43">
        <v>414340586.62194008</v>
      </c>
    </row>
    <row r="44" spans="2:4" x14ac:dyDescent="0.25">
      <c r="B44" t="s">
        <v>95</v>
      </c>
      <c r="C44">
        <v>81840003.252029404</v>
      </c>
      <c r="D44">
        <v>584951423.24388015</v>
      </c>
    </row>
    <row r="45" spans="2:4" x14ac:dyDescent="0.25">
      <c r="B45" t="s">
        <v>33</v>
      </c>
      <c r="C45">
        <v>13339920416.259701</v>
      </c>
      <c r="D45">
        <v>95347081175.216217</v>
      </c>
    </row>
    <row r="46" spans="2:4" x14ac:dyDescent="0.25">
      <c r="B46" t="s">
        <v>10</v>
      </c>
      <c r="C46">
        <v>341000000</v>
      </c>
      <c r="D46">
        <v>2437297500</v>
      </c>
    </row>
    <row r="47" spans="2:4" x14ac:dyDescent="0.25">
      <c r="B47" t="s">
        <v>5</v>
      </c>
      <c r="C47">
        <v>9378455316.1621094</v>
      </c>
      <c r="D47">
        <v>67032509372.268677</v>
      </c>
    </row>
    <row r="48" spans="2:4" x14ac:dyDescent="0.25">
      <c r="B48" t="s">
        <v>86</v>
      </c>
      <c r="C48">
        <v>81021597.528457597</v>
      </c>
      <c r="D48">
        <v>579101868.33465064</v>
      </c>
    </row>
    <row r="49" spans="2:4" x14ac:dyDescent="0.25">
      <c r="B49" t="s">
        <v>229</v>
      </c>
      <c r="C49">
        <v>41439105065.9179</v>
      </c>
      <c r="D49">
        <v>296186003458.64819</v>
      </c>
    </row>
    <row r="50" spans="2:4" x14ac:dyDescent="0.25">
      <c r="B50" t="s">
        <v>49</v>
      </c>
      <c r="C50">
        <v>600160013.00811696</v>
      </c>
      <c r="D50">
        <v>4289643692.9755158</v>
      </c>
    </row>
    <row r="51" spans="2:4" x14ac:dyDescent="0.25">
      <c r="B51" t="s">
        <v>100</v>
      </c>
      <c r="C51">
        <v>409200000</v>
      </c>
      <c r="D51">
        <v>2924757000</v>
      </c>
    </row>
    <row r="52" spans="2:4" x14ac:dyDescent="0.25">
      <c r="B52" t="s">
        <v>695</v>
      </c>
      <c r="C52" s="47">
        <v>234724829815.41101</v>
      </c>
      <c r="D52" s="47">
        <v>1677695721105.6501</v>
      </c>
    </row>
    <row r="55" spans="2:4" x14ac:dyDescent="0.25">
      <c r="C55" t="s">
        <v>696</v>
      </c>
      <c r="D55">
        <f>D52/(D56*365)</f>
        <v>41.785696665146951</v>
      </c>
    </row>
    <row r="56" spans="2:4" x14ac:dyDescent="0.25">
      <c r="C56" t="s">
        <v>697</v>
      </c>
      <c r="D56">
        <v>110000000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F1DC-54DD-41F0-B746-92E76C7B8E02}">
  <dimension ref="B1:T131"/>
  <sheetViews>
    <sheetView topLeftCell="A100" workbookViewId="0">
      <selection activeCell="M3" sqref="M3"/>
    </sheetView>
  </sheetViews>
  <sheetFormatPr defaultRowHeight="15" x14ac:dyDescent="0.25"/>
  <cols>
    <col min="1" max="1" width="2.7109375" customWidth="1"/>
    <col min="2" max="2" width="24.28515625" customWidth="1"/>
    <col min="3" max="3" width="27.42578125" customWidth="1"/>
    <col min="4" max="4" width="22.140625" customWidth="1"/>
    <col min="5" max="5" width="18.7109375" style="27" customWidth="1"/>
    <col min="6" max="6" width="13.85546875" style="27" customWidth="1"/>
    <col min="7" max="7" width="18.140625" style="27" customWidth="1"/>
    <col min="8" max="8" width="21.5703125" style="27" customWidth="1"/>
    <col min="9" max="9" width="22.140625" style="27" customWidth="1"/>
    <col min="10" max="10" width="19.140625" style="27" customWidth="1"/>
    <col min="11" max="11" width="1.28515625" customWidth="1"/>
    <col min="12" max="12" width="14.7109375" customWidth="1"/>
    <col min="13" max="13" width="10.7109375" customWidth="1"/>
    <col min="14" max="14" width="5.5703125" customWidth="1"/>
    <col min="15" max="15" width="2.140625" customWidth="1"/>
    <col min="16" max="16" width="6.85546875" customWidth="1"/>
    <col min="17" max="17" width="6.5703125" customWidth="1"/>
    <col min="18" max="18" width="7.140625" customWidth="1"/>
    <col min="19" max="19" width="6.85546875" customWidth="1"/>
    <col min="20" max="20" width="6.5703125" customWidth="1"/>
  </cols>
  <sheetData>
    <row r="1" spans="2:20" ht="23.25" x14ac:dyDescent="0.35">
      <c r="B1" s="36" t="s">
        <v>646</v>
      </c>
      <c r="I1" s="27" t="s">
        <v>715</v>
      </c>
      <c r="J1" s="55">
        <f>32150.7</f>
        <v>32150.7</v>
      </c>
      <c r="L1" s="42" t="s">
        <v>650</v>
      </c>
      <c r="M1" s="41">
        <v>2000</v>
      </c>
      <c r="N1" s="4" t="s">
        <v>651</v>
      </c>
      <c r="P1" s="45">
        <v>0.1</v>
      </c>
      <c r="Q1" s="45">
        <v>0.125</v>
      </c>
      <c r="R1" s="45">
        <v>0.14124999999999999</v>
      </c>
      <c r="S1" s="45">
        <v>0.16666</v>
      </c>
      <c r="T1" s="45">
        <v>0.02</v>
      </c>
    </row>
    <row r="2" spans="2:20" x14ac:dyDescent="0.25">
      <c r="L2" t="s">
        <v>653</v>
      </c>
      <c r="M2" s="43">
        <v>95500</v>
      </c>
      <c r="N2" s="4" t="s">
        <v>651</v>
      </c>
      <c r="P2">
        <f>1700/P1</f>
        <v>17000</v>
      </c>
      <c r="Q2">
        <f t="shared" ref="Q2:T2" si="0">1700/Q1</f>
        <v>13600</v>
      </c>
      <c r="R2">
        <f t="shared" si="0"/>
        <v>12035.398230088496</v>
      </c>
      <c r="S2">
        <f t="shared" si="0"/>
        <v>10200.408016320653</v>
      </c>
      <c r="T2">
        <f t="shared" si="0"/>
        <v>85000</v>
      </c>
    </row>
    <row r="3" spans="2:20" x14ac:dyDescent="0.25">
      <c r="B3" t="s">
        <v>2</v>
      </c>
      <c r="C3" t="s">
        <v>4</v>
      </c>
      <c r="D3" t="s">
        <v>635</v>
      </c>
      <c r="E3" s="38" t="s">
        <v>655</v>
      </c>
      <c r="F3" s="39" t="s">
        <v>636</v>
      </c>
      <c r="G3" s="40" t="s">
        <v>649</v>
      </c>
      <c r="H3" s="38" t="s">
        <v>637</v>
      </c>
      <c r="I3" s="40" t="s">
        <v>656</v>
      </c>
      <c r="J3" s="46" t="s">
        <v>657</v>
      </c>
    </row>
    <row r="4" spans="2:20" x14ac:dyDescent="0.25">
      <c r="B4" t="s">
        <v>6</v>
      </c>
      <c r="C4" t="s">
        <v>638</v>
      </c>
      <c r="D4" t="s">
        <v>582</v>
      </c>
      <c r="E4" s="37">
        <v>3133189</v>
      </c>
      <c r="F4" s="37">
        <v>3247005.88</v>
      </c>
      <c r="G4" s="37">
        <v>1948.31</v>
      </c>
      <c r="H4" s="37">
        <v>113816.88</v>
      </c>
      <c r="I4" s="44">
        <f>G4*$J$1*$M$1</f>
        <v>125279060634</v>
      </c>
      <c r="J4" s="44">
        <f>G4*$J$1*$M$2</f>
        <v>5982075145273.5</v>
      </c>
    </row>
    <row r="5" spans="2:20" x14ac:dyDescent="0.25">
      <c r="B5" t="s">
        <v>7</v>
      </c>
      <c r="C5" t="s">
        <v>638</v>
      </c>
      <c r="D5" t="s">
        <v>388</v>
      </c>
      <c r="E5" s="37">
        <v>1261832.32</v>
      </c>
      <c r="F5" s="37">
        <v>1311252.68</v>
      </c>
      <c r="G5" s="27">
        <v>845.97</v>
      </c>
      <c r="H5" s="37">
        <v>49420.37</v>
      </c>
      <c r="I5" s="44">
        <f t="shared" ref="I5:I68" si="1">G5*$J$1*$M$1</f>
        <v>54397055358</v>
      </c>
      <c r="J5" s="44">
        <f t="shared" ref="J5:J68" si="2">G5*$J$1*$M$2</f>
        <v>2597459393344.5</v>
      </c>
    </row>
    <row r="6" spans="2:20" x14ac:dyDescent="0.25">
      <c r="B6" t="s">
        <v>24</v>
      </c>
      <c r="C6" t="s">
        <v>639</v>
      </c>
      <c r="D6" t="s">
        <v>388</v>
      </c>
      <c r="E6" s="37">
        <v>979177.77</v>
      </c>
      <c r="F6" s="37">
        <v>1039932.8</v>
      </c>
      <c r="G6" s="37">
        <v>1040</v>
      </c>
      <c r="H6" s="37">
        <v>60755.03</v>
      </c>
      <c r="I6" s="44">
        <f t="shared" si="1"/>
        <v>66873456000</v>
      </c>
      <c r="J6" s="44">
        <f t="shared" si="2"/>
        <v>3193207524000</v>
      </c>
    </row>
    <row r="7" spans="2:20" x14ac:dyDescent="0.25">
      <c r="B7" t="s">
        <v>234</v>
      </c>
      <c r="C7" t="s">
        <v>638</v>
      </c>
      <c r="D7" t="s">
        <v>388</v>
      </c>
      <c r="E7" s="37">
        <v>548854</v>
      </c>
      <c r="F7" s="37">
        <v>573601.54</v>
      </c>
      <c r="G7" s="27">
        <v>423.63</v>
      </c>
      <c r="H7" s="37">
        <v>24747.54</v>
      </c>
      <c r="I7" s="44">
        <f t="shared" si="1"/>
        <v>27240002082</v>
      </c>
      <c r="J7" s="44">
        <f t="shared" si="2"/>
        <v>1300710099415.5</v>
      </c>
    </row>
    <row r="8" spans="2:20" x14ac:dyDescent="0.25">
      <c r="B8" t="s">
        <v>9</v>
      </c>
      <c r="C8" t="s">
        <v>524</v>
      </c>
      <c r="D8" t="s">
        <v>444</v>
      </c>
      <c r="E8" s="37">
        <v>547892</v>
      </c>
      <c r="F8" s="37">
        <v>592804.24</v>
      </c>
      <c r="G8" s="27">
        <v>768.8</v>
      </c>
      <c r="H8" s="37">
        <v>44912.24</v>
      </c>
      <c r="I8" s="44">
        <f t="shared" si="1"/>
        <v>49434916320</v>
      </c>
      <c r="J8" s="44">
        <f t="shared" si="2"/>
        <v>2360517254280</v>
      </c>
    </row>
    <row r="9" spans="2:20" x14ac:dyDescent="0.25">
      <c r="B9" t="s">
        <v>15</v>
      </c>
      <c r="C9" t="s">
        <v>640</v>
      </c>
      <c r="D9" t="s">
        <v>582</v>
      </c>
      <c r="E9" s="37">
        <v>497946</v>
      </c>
      <c r="F9" s="37">
        <v>632222.30000000005</v>
      </c>
      <c r="G9" s="37">
        <v>2298.5300000000002</v>
      </c>
      <c r="H9" s="37">
        <v>134276.29999999999</v>
      </c>
      <c r="I9" s="44">
        <f t="shared" si="1"/>
        <v>147798696942</v>
      </c>
      <c r="J9" s="44">
        <f t="shared" si="2"/>
        <v>7057387778980.5</v>
      </c>
    </row>
    <row r="10" spans="2:20" x14ac:dyDescent="0.25">
      <c r="B10" t="s">
        <v>37</v>
      </c>
      <c r="C10" t="s">
        <v>638</v>
      </c>
      <c r="D10" t="s">
        <v>388</v>
      </c>
      <c r="E10" s="37">
        <v>464918.06</v>
      </c>
      <c r="F10" s="37">
        <v>465039.8</v>
      </c>
      <c r="G10" s="27">
        <v>2.08</v>
      </c>
      <c r="H10" s="27">
        <v>121.74</v>
      </c>
      <c r="I10" s="44">
        <f t="shared" si="1"/>
        <v>133746912.00000001</v>
      </c>
      <c r="J10" s="44">
        <f t="shared" si="2"/>
        <v>6386415048.000001</v>
      </c>
    </row>
    <row r="11" spans="2:20" x14ac:dyDescent="0.25">
      <c r="B11" t="s">
        <v>23</v>
      </c>
      <c r="C11" t="s">
        <v>462</v>
      </c>
      <c r="D11" t="s">
        <v>388</v>
      </c>
      <c r="E11" s="37">
        <v>450926.85</v>
      </c>
      <c r="F11" s="37">
        <v>469799.93</v>
      </c>
      <c r="G11" s="27">
        <v>323.07</v>
      </c>
      <c r="H11" s="37">
        <v>18873.07</v>
      </c>
      <c r="I11" s="44">
        <f t="shared" si="1"/>
        <v>20773853298</v>
      </c>
      <c r="J11" s="44">
        <f t="shared" si="2"/>
        <v>991951494979.5</v>
      </c>
    </row>
    <row r="12" spans="2:20" x14ac:dyDescent="0.25">
      <c r="B12" t="s">
        <v>16</v>
      </c>
      <c r="C12" t="s">
        <v>638</v>
      </c>
      <c r="D12" t="s">
        <v>388</v>
      </c>
      <c r="E12" s="37">
        <v>441813.33</v>
      </c>
      <c r="F12" s="37">
        <v>447914.85</v>
      </c>
      <c r="G12" s="27">
        <v>104.45</v>
      </c>
      <c r="H12" s="37">
        <v>6101.52</v>
      </c>
      <c r="I12" s="44">
        <f t="shared" si="1"/>
        <v>6716281230</v>
      </c>
      <c r="J12" s="44">
        <f t="shared" si="2"/>
        <v>320702428732.5</v>
      </c>
    </row>
    <row r="13" spans="2:20" x14ac:dyDescent="0.25">
      <c r="B13" t="s">
        <v>12</v>
      </c>
      <c r="C13" t="s">
        <v>436</v>
      </c>
      <c r="D13" t="s">
        <v>582</v>
      </c>
      <c r="E13" s="37">
        <v>349879.01</v>
      </c>
      <c r="F13" s="37">
        <v>357453.11</v>
      </c>
      <c r="G13" s="27">
        <v>129.65</v>
      </c>
      <c r="H13" s="37">
        <v>7574.1</v>
      </c>
      <c r="I13" s="44">
        <f t="shared" si="1"/>
        <v>8336676510.000001</v>
      </c>
      <c r="J13" s="44">
        <f t="shared" si="2"/>
        <v>398076303352.50006</v>
      </c>
    </row>
    <row r="14" spans="2:20" x14ac:dyDescent="0.25">
      <c r="B14" t="s">
        <v>40</v>
      </c>
      <c r="C14" t="s">
        <v>641</v>
      </c>
      <c r="D14" t="s">
        <v>388</v>
      </c>
      <c r="E14" s="37">
        <v>343565.4</v>
      </c>
      <c r="F14" s="37">
        <v>352546.84</v>
      </c>
      <c r="G14" s="27">
        <v>153.74</v>
      </c>
      <c r="H14" s="37">
        <v>8981.43</v>
      </c>
      <c r="I14" s="44">
        <f t="shared" si="1"/>
        <v>9885697236.0000019</v>
      </c>
      <c r="J14" s="44">
        <f t="shared" si="2"/>
        <v>472042043019.00006</v>
      </c>
    </row>
    <row r="15" spans="2:20" x14ac:dyDescent="0.25">
      <c r="B15" t="s">
        <v>5</v>
      </c>
      <c r="C15" t="s">
        <v>482</v>
      </c>
      <c r="D15" t="s">
        <v>388</v>
      </c>
      <c r="E15" s="37">
        <v>227534.18</v>
      </c>
      <c r="F15" s="37">
        <v>702678.45</v>
      </c>
      <c r="G15" s="37">
        <v>8133.47</v>
      </c>
      <c r="H15" s="37">
        <v>475144.28</v>
      </c>
      <c r="I15" s="44">
        <f t="shared" si="1"/>
        <v>522993507858.00006</v>
      </c>
      <c r="J15" s="44">
        <f t="shared" si="2"/>
        <v>24972940000219.5</v>
      </c>
    </row>
    <row r="16" spans="2:20" x14ac:dyDescent="0.25">
      <c r="B16" t="s">
        <v>29</v>
      </c>
      <c r="C16" t="s">
        <v>641</v>
      </c>
      <c r="D16" t="s">
        <v>582</v>
      </c>
      <c r="E16" s="37">
        <v>208083.14</v>
      </c>
      <c r="F16" s="37">
        <v>222346.59</v>
      </c>
      <c r="G16" s="27">
        <v>244.16</v>
      </c>
      <c r="H16" s="37">
        <v>14263.45</v>
      </c>
      <c r="I16" s="44">
        <f t="shared" si="1"/>
        <v>15699829824</v>
      </c>
      <c r="J16" s="44">
        <f t="shared" si="2"/>
        <v>749666874096</v>
      </c>
    </row>
    <row r="17" spans="2:10" x14ac:dyDescent="0.25">
      <c r="B17" t="s">
        <v>19</v>
      </c>
      <c r="C17" t="s">
        <v>436</v>
      </c>
      <c r="D17" t="s">
        <v>582</v>
      </c>
      <c r="E17" s="37">
        <v>196579.89</v>
      </c>
      <c r="F17" s="37">
        <v>203585.42</v>
      </c>
      <c r="G17" s="27">
        <v>119.92</v>
      </c>
      <c r="H17" s="37">
        <v>7005.53</v>
      </c>
      <c r="I17" s="44">
        <f t="shared" si="1"/>
        <v>7711023888</v>
      </c>
      <c r="J17" s="44">
        <f t="shared" si="2"/>
        <v>368201390652</v>
      </c>
    </row>
    <row r="18" spans="2:10" x14ac:dyDescent="0.25">
      <c r="B18" t="s">
        <v>10</v>
      </c>
      <c r="C18" t="s">
        <v>639</v>
      </c>
      <c r="D18" t="s">
        <v>388</v>
      </c>
      <c r="E18" s="37">
        <v>156970.59</v>
      </c>
      <c r="F18" s="37">
        <v>175097.05</v>
      </c>
      <c r="G18" s="27">
        <v>310.29000000000002</v>
      </c>
      <c r="H18" s="37">
        <v>18126.47</v>
      </c>
      <c r="I18" s="44">
        <f t="shared" si="1"/>
        <v>19952081406.000004</v>
      </c>
      <c r="J18" s="44">
        <f t="shared" si="2"/>
        <v>952711887136.50012</v>
      </c>
    </row>
    <row r="19" spans="2:10" x14ac:dyDescent="0.25">
      <c r="B19" t="s">
        <v>642</v>
      </c>
      <c r="C19" t="s">
        <v>640</v>
      </c>
      <c r="D19" t="s">
        <v>388</v>
      </c>
      <c r="E19" s="37">
        <v>156421.48000000001</v>
      </c>
      <c r="F19" s="37">
        <v>157082.87</v>
      </c>
      <c r="G19" s="27">
        <v>11.32</v>
      </c>
      <c r="H19" s="27">
        <v>661.39</v>
      </c>
      <c r="I19" s="44">
        <f t="shared" si="1"/>
        <v>727891848</v>
      </c>
      <c r="J19" s="44">
        <f t="shared" si="2"/>
        <v>34756835742</v>
      </c>
    </row>
    <row r="20" spans="2:10" x14ac:dyDescent="0.25">
      <c r="B20" t="s">
        <v>27</v>
      </c>
      <c r="C20" t="s">
        <v>640</v>
      </c>
      <c r="D20" t="s">
        <v>388</v>
      </c>
      <c r="E20" s="37">
        <v>140920.45000000001</v>
      </c>
      <c r="F20" s="37">
        <v>154278.78</v>
      </c>
      <c r="G20" s="27">
        <v>228.67</v>
      </c>
      <c r="H20" s="37">
        <v>13358.33</v>
      </c>
      <c r="I20" s="44">
        <f t="shared" si="1"/>
        <v>14703801138</v>
      </c>
      <c r="J20" s="44">
        <f t="shared" si="2"/>
        <v>702106504339.5</v>
      </c>
    </row>
    <row r="21" spans="2:10" x14ac:dyDescent="0.25">
      <c r="B21" t="s">
        <v>20</v>
      </c>
      <c r="C21" t="s">
        <v>641</v>
      </c>
      <c r="D21" t="s">
        <v>582</v>
      </c>
      <c r="E21" s="37">
        <v>130872.7</v>
      </c>
      <c r="F21" s="37">
        <v>135462.44</v>
      </c>
      <c r="G21" s="27">
        <v>78.569999999999993</v>
      </c>
      <c r="H21" s="37">
        <v>4589.74</v>
      </c>
      <c r="I21" s="44">
        <f t="shared" si="1"/>
        <v>5052160998</v>
      </c>
      <c r="J21" s="44">
        <f t="shared" si="2"/>
        <v>241240687654.49997</v>
      </c>
    </row>
    <row r="22" spans="2:10" x14ac:dyDescent="0.25">
      <c r="B22" t="s">
        <v>33</v>
      </c>
      <c r="C22" t="s">
        <v>462</v>
      </c>
      <c r="D22" t="s">
        <v>388</v>
      </c>
      <c r="E22" s="37">
        <v>121151.15</v>
      </c>
      <c r="F22" s="37">
        <v>124408.93</v>
      </c>
      <c r="G22" s="27">
        <v>55.77</v>
      </c>
      <c r="H22" s="37">
        <v>3257.78</v>
      </c>
      <c r="I22" s="44">
        <f t="shared" si="1"/>
        <v>3586089078</v>
      </c>
      <c r="J22" s="44">
        <f t="shared" si="2"/>
        <v>171235753474.5</v>
      </c>
    </row>
    <row r="23" spans="2:10" x14ac:dyDescent="0.25">
      <c r="B23" t="s">
        <v>41</v>
      </c>
      <c r="C23" t="s">
        <v>641</v>
      </c>
      <c r="D23" t="s">
        <v>582</v>
      </c>
      <c r="E23" s="37">
        <v>106757.43</v>
      </c>
      <c r="F23" s="37">
        <v>109028.68</v>
      </c>
      <c r="G23" s="27">
        <v>38.880000000000003</v>
      </c>
      <c r="H23" s="37">
        <v>2271.25</v>
      </c>
      <c r="I23" s="44">
        <f t="shared" si="1"/>
        <v>2500038432</v>
      </c>
      <c r="J23" s="44">
        <f t="shared" si="2"/>
        <v>119376835128</v>
      </c>
    </row>
    <row r="24" spans="2:10" x14ac:dyDescent="0.25">
      <c r="B24" t="s">
        <v>14</v>
      </c>
      <c r="C24" t="s">
        <v>482</v>
      </c>
      <c r="D24" t="s">
        <v>388</v>
      </c>
      <c r="E24" s="37">
        <v>106282.33</v>
      </c>
      <c r="F24" s="37">
        <v>106282.33</v>
      </c>
      <c r="G24" s="27">
        <v>0</v>
      </c>
      <c r="H24" s="27">
        <v>0</v>
      </c>
      <c r="I24" s="44">
        <f t="shared" si="1"/>
        <v>0</v>
      </c>
      <c r="J24" s="44">
        <f t="shared" si="2"/>
        <v>0</v>
      </c>
    </row>
    <row r="25" spans="2:10" x14ac:dyDescent="0.25">
      <c r="B25" t="s">
        <v>11</v>
      </c>
      <c r="C25" t="s">
        <v>639</v>
      </c>
      <c r="D25" t="s">
        <v>388</v>
      </c>
      <c r="E25" s="37">
        <v>98875.7</v>
      </c>
      <c r="F25" s="37">
        <v>241212.21</v>
      </c>
      <c r="G25" s="37">
        <v>2436.5</v>
      </c>
      <c r="H25" s="37">
        <v>142336.51</v>
      </c>
      <c r="I25" s="44">
        <f t="shared" si="1"/>
        <v>156670361100</v>
      </c>
      <c r="J25" s="44">
        <f t="shared" si="2"/>
        <v>7481009742525</v>
      </c>
    </row>
    <row r="26" spans="2:10" x14ac:dyDescent="0.25">
      <c r="B26" t="s">
        <v>8</v>
      </c>
      <c r="C26" t="s">
        <v>639</v>
      </c>
      <c r="D26" t="s">
        <v>388</v>
      </c>
      <c r="E26" s="37">
        <v>98228.22</v>
      </c>
      <c r="F26" s="37">
        <v>294229.83</v>
      </c>
      <c r="G26" s="37">
        <v>3355.14</v>
      </c>
      <c r="H26" s="37">
        <v>196001.61</v>
      </c>
      <c r="I26" s="44">
        <f t="shared" si="1"/>
        <v>215740199196</v>
      </c>
      <c r="J26" s="44">
        <f t="shared" si="2"/>
        <v>10301594511609</v>
      </c>
    </row>
    <row r="27" spans="2:10" x14ac:dyDescent="0.25">
      <c r="B27" t="s">
        <v>43</v>
      </c>
      <c r="C27" t="s">
        <v>641</v>
      </c>
      <c r="D27" t="s">
        <v>444</v>
      </c>
      <c r="E27" s="37">
        <v>94620.07</v>
      </c>
      <c r="F27" s="37">
        <v>103558.59</v>
      </c>
      <c r="G27" s="27">
        <v>153.01</v>
      </c>
      <c r="H27" s="37">
        <v>8938.52</v>
      </c>
      <c r="I27" s="44">
        <f t="shared" si="1"/>
        <v>9838757214</v>
      </c>
      <c r="J27" s="44">
        <f t="shared" si="2"/>
        <v>469800656968.5</v>
      </c>
    </row>
    <row r="28" spans="2:10" x14ac:dyDescent="0.25">
      <c r="B28" t="s">
        <v>13</v>
      </c>
      <c r="C28" t="s">
        <v>639</v>
      </c>
      <c r="D28" t="s">
        <v>388</v>
      </c>
      <c r="E28" s="37">
        <v>81446.11</v>
      </c>
      <c r="F28" s="37">
        <v>224678.39999999999</v>
      </c>
      <c r="G28" s="37">
        <v>2451.84</v>
      </c>
      <c r="H28" s="37">
        <v>143232.29</v>
      </c>
      <c r="I28" s="44">
        <f t="shared" si="1"/>
        <v>157656744576</v>
      </c>
      <c r="J28" s="44">
        <f t="shared" si="2"/>
        <v>7528109553504</v>
      </c>
    </row>
    <row r="29" spans="2:10" x14ac:dyDescent="0.25">
      <c r="B29" t="s">
        <v>32</v>
      </c>
      <c r="C29" t="s">
        <v>639</v>
      </c>
      <c r="D29" t="s">
        <v>388</v>
      </c>
      <c r="E29" s="37">
        <v>78157.37</v>
      </c>
      <c r="F29" s="37">
        <v>78157.37</v>
      </c>
      <c r="G29" s="27">
        <v>0</v>
      </c>
      <c r="H29" s="27">
        <v>0</v>
      </c>
      <c r="I29" s="44">
        <f t="shared" si="1"/>
        <v>0</v>
      </c>
      <c r="J29" s="44">
        <f t="shared" si="2"/>
        <v>0</v>
      </c>
    </row>
    <row r="30" spans="2:10" x14ac:dyDescent="0.25">
      <c r="B30" t="s">
        <v>94</v>
      </c>
      <c r="C30" t="s">
        <v>462</v>
      </c>
      <c r="D30" t="s">
        <v>582</v>
      </c>
      <c r="E30" s="37">
        <v>77370.149999999994</v>
      </c>
      <c r="F30" s="37">
        <v>84183.9</v>
      </c>
      <c r="G30" s="27">
        <v>116.64</v>
      </c>
      <c r="H30" s="37">
        <v>6813.75</v>
      </c>
      <c r="I30" s="44">
        <f t="shared" si="1"/>
        <v>7500115296</v>
      </c>
      <c r="J30" s="44">
        <f t="shared" si="2"/>
        <v>358130505384</v>
      </c>
    </row>
    <row r="31" spans="2:10" x14ac:dyDescent="0.25">
      <c r="B31" t="s">
        <v>39</v>
      </c>
      <c r="C31" t="s">
        <v>639</v>
      </c>
      <c r="D31" t="s">
        <v>388</v>
      </c>
      <c r="E31" s="37">
        <v>73642.14</v>
      </c>
      <c r="F31" s="37">
        <v>77529.789999999994</v>
      </c>
      <c r="G31" s="27">
        <v>66.55</v>
      </c>
      <c r="H31" s="37">
        <v>3887.65</v>
      </c>
      <c r="I31" s="44">
        <f t="shared" si="1"/>
        <v>4279258170</v>
      </c>
      <c r="J31" s="44">
        <f t="shared" si="2"/>
        <v>204334577617.5</v>
      </c>
    </row>
    <row r="32" spans="2:10" x14ac:dyDescent="0.25">
      <c r="B32" t="s">
        <v>18</v>
      </c>
      <c r="C32" t="s">
        <v>639</v>
      </c>
      <c r="D32" t="s">
        <v>388</v>
      </c>
      <c r="E32" s="37">
        <v>73565.67</v>
      </c>
      <c r="F32" s="37">
        <v>90014.98</v>
      </c>
      <c r="G32" s="27">
        <v>281.58</v>
      </c>
      <c r="H32" s="37">
        <v>16449.3</v>
      </c>
      <c r="I32" s="44">
        <f t="shared" si="1"/>
        <v>18105988212</v>
      </c>
      <c r="J32" s="44">
        <f t="shared" si="2"/>
        <v>864560937123</v>
      </c>
    </row>
    <row r="33" spans="2:10" x14ac:dyDescent="0.25">
      <c r="B33" t="s">
        <v>52</v>
      </c>
      <c r="C33" t="s">
        <v>436</v>
      </c>
      <c r="D33" t="s">
        <v>582</v>
      </c>
      <c r="E33" s="37">
        <v>69902.97</v>
      </c>
      <c r="F33" s="37">
        <v>71928.639999999999</v>
      </c>
      <c r="G33" s="27">
        <v>34.68</v>
      </c>
      <c r="H33" s="37">
        <v>2025.67</v>
      </c>
      <c r="I33" s="44">
        <f t="shared" si="1"/>
        <v>2229972552</v>
      </c>
      <c r="J33" s="44">
        <f t="shared" si="2"/>
        <v>106481189358</v>
      </c>
    </row>
    <row r="34" spans="2:10" x14ac:dyDescent="0.25">
      <c r="B34" t="s">
        <v>55</v>
      </c>
      <c r="C34" t="s">
        <v>462</v>
      </c>
      <c r="D34" t="s">
        <v>582</v>
      </c>
      <c r="E34" s="37">
        <v>58771.6</v>
      </c>
      <c r="F34" s="37">
        <v>66388.899999999994</v>
      </c>
      <c r="G34" s="27">
        <v>130.38999999999999</v>
      </c>
      <c r="H34" s="37">
        <v>7617.31</v>
      </c>
      <c r="I34" s="44">
        <f t="shared" si="1"/>
        <v>8384259545.999999</v>
      </c>
      <c r="J34" s="44">
        <f t="shared" si="2"/>
        <v>400348393321.49994</v>
      </c>
    </row>
    <row r="35" spans="2:10" x14ac:dyDescent="0.25">
      <c r="B35" t="s">
        <v>21</v>
      </c>
      <c r="C35" t="s">
        <v>640</v>
      </c>
      <c r="D35" t="s">
        <v>582</v>
      </c>
      <c r="E35" s="37">
        <v>57200</v>
      </c>
      <c r="F35" s="37">
        <v>83938.09</v>
      </c>
      <c r="G35" s="27">
        <v>457.7</v>
      </c>
      <c r="H35" s="37">
        <v>26738.09</v>
      </c>
      <c r="I35" s="44">
        <f t="shared" si="1"/>
        <v>29430750780</v>
      </c>
      <c r="J35" s="44">
        <f t="shared" si="2"/>
        <v>1405318349745</v>
      </c>
    </row>
    <row r="36" spans="2:10" x14ac:dyDescent="0.25">
      <c r="B36" t="s">
        <v>42</v>
      </c>
      <c r="C36" t="s">
        <v>436</v>
      </c>
      <c r="D36" t="s">
        <v>582</v>
      </c>
      <c r="E36" s="37">
        <v>56325.86</v>
      </c>
      <c r="F36" s="37">
        <v>56598.96</v>
      </c>
      <c r="G36" s="27">
        <v>4.68</v>
      </c>
      <c r="H36" s="27">
        <v>273.11</v>
      </c>
      <c r="I36" s="44">
        <f t="shared" si="1"/>
        <v>300930551.99999994</v>
      </c>
      <c r="J36" s="44">
        <f t="shared" si="2"/>
        <v>14369433857.999998</v>
      </c>
    </row>
    <row r="37" spans="2:10" x14ac:dyDescent="0.25">
      <c r="B37" t="s">
        <v>26</v>
      </c>
      <c r="C37" t="s">
        <v>639</v>
      </c>
      <c r="D37" t="s">
        <v>388</v>
      </c>
      <c r="E37" s="37">
        <v>53119.92</v>
      </c>
      <c r="F37" s="37">
        <v>60464.23</v>
      </c>
      <c r="G37" s="27">
        <v>125.72</v>
      </c>
      <c r="H37" s="37">
        <v>7344.31</v>
      </c>
      <c r="I37" s="44">
        <f t="shared" si="1"/>
        <v>8083972008</v>
      </c>
      <c r="J37" s="44">
        <f t="shared" si="2"/>
        <v>386009663382</v>
      </c>
    </row>
    <row r="38" spans="2:10" x14ac:dyDescent="0.25">
      <c r="B38" t="s">
        <v>36</v>
      </c>
      <c r="C38" t="s">
        <v>539</v>
      </c>
      <c r="D38" t="s">
        <v>582</v>
      </c>
      <c r="E38" s="37">
        <v>51650.98</v>
      </c>
      <c r="F38" s="37">
        <v>58973.49</v>
      </c>
      <c r="G38" s="27">
        <v>125.35</v>
      </c>
      <c r="H38" s="37">
        <v>7322.51</v>
      </c>
      <c r="I38" s="44">
        <f t="shared" si="1"/>
        <v>8060180490</v>
      </c>
      <c r="J38" s="44">
        <f t="shared" si="2"/>
        <v>384873618397.5</v>
      </c>
    </row>
    <row r="39" spans="2:10" x14ac:dyDescent="0.25">
      <c r="B39" t="s">
        <v>17</v>
      </c>
      <c r="C39" t="s">
        <v>643</v>
      </c>
      <c r="D39" t="s">
        <v>388</v>
      </c>
      <c r="E39" s="37">
        <v>49741.36</v>
      </c>
      <c r="F39" s="37">
        <v>54406.3</v>
      </c>
      <c r="G39" s="27">
        <v>79.849999999999994</v>
      </c>
      <c r="H39" s="37">
        <v>4664.9399999999996</v>
      </c>
      <c r="I39" s="44">
        <f t="shared" si="1"/>
        <v>5134466790</v>
      </c>
      <c r="J39" s="44">
        <f t="shared" si="2"/>
        <v>245170789222.5</v>
      </c>
    </row>
    <row r="40" spans="2:10" x14ac:dyDescent="0.25">
      <c r="B40" t="s">
        <v>56</v>
      </c>
      <c r="C40" t="s">
        <v>462</v>
      </c>
      <c r="D40" t="s">
        <v>444</v>
      </c>
      <c r="E40" s="37">
        <v>48640.67</v>
      </c>
      <c r="F40" s="37">
        <v>58779.53</v>
      </c>
      <c r="G40" s="27">
        <v>173.56</v>
      </c>
      <c r="H40" s="37">
        <v>10138.86</v>
      </c>
      <c r="I40" s="44">
        <f t="shared" si="1"/>
        <v>11160150984.000002</v>
      </c>
      <c r="J40" s="44">
        <f t="shared" si="2"/>
        <v>532897209486.00006</v>
      </c>
    </row>
    <row r="41" spans="2:10" x14ac:dyDescent="0.25">
      <c r="B41" t="s">
        <v>45</v>
      </c>
      <c r="C41" t="s">
        <v>436</v>
      </c>
      <c r="D41" t="s">
        <v>388</v>
      </c>
      <c r="E41" s="37">
        <v>48302.97</v>
      </c>
      <c r="F41" s="37">
        <v>48317.32</v>
      </c>
      <c r="G41" s="27">
        <v>0.25</v>
      </c>
      <c r="H41" s="27">
        <v>14.35</v>
      </c>
      <c r="I41" s="44">
        <f t="shared" si="1"/>
        <v>16075350</v>
      </c>
      <c r="J41" s="44">
        <f t="shared" si="2"/>
        <v>767597962.5</v>
      </c>
    </row>
    <row r="42" spans="2:10" x14ac:dyDescent="0.25">
      <c r="B42" t="s">
        <v>61</v>
      </c>
      <c r="C42" t="s">
        <v>462</v>
      </c>
      <c r="D42" t="s">
        <v>388</v>
      </c>
      <c r="E42" s="37">
        <v>46660.3</v>
      </c>
      <c r="F42" s="37">
        <v>51273.599999999999</v>
      </c>
      <c r="G42" s="27">
        <v>78.97</v>
      </c>
      <c r="H42" s="37">
        <v>4613.3100000000004</v>
      </c>
      <c r="I42" s="44">
        <f t="shared" si="1"/>
        <v>5077881558</v>
      </c>
      <c r="J42" s="44">
        <f t="shared" si="2"/>
        <v>242468844394.5</v>
      </c>
    </row>
    <row r="43" spans="2:10" x14ac:dyDescent="0.25">
      <c r="B43" t="s">
        <v>51</v>
      </c>
      <c r="C43" t="s">
        <v>640</v>
      </c>
      <c r="D43" t="s">
        <v>388</v>
      </c>
      <c r="E43" s="37">
        <v>43827.85</v>
      </c>
      <c r="F43" s="37">
        <v>49882.09</v>
      </c>
      <c r="G43" s="27">
        <v>103.64</v>
      </c>
      <c r="H43" s="37">
        <v>6054.24</v>
      </c>
      <c r="I43" s="44">
        <f t="shared" si="1"/>
        <v>6664197096</v>
      </c>
      <c r="J43" s="44">
        <f t="shared" si="2"/>
        <v>318215411334</v>
      </c>
    </row>
    <row r="44" spans="2:10" x14ac:dyDescent="0.25">
      <c r="B44" t="s">
        <v>34</v>
      </c>
      <c r="C44" t="s">
        <v>539</v>
      </c>
      <c r="D44" t="s">
        <v>444</v>
      </c>
      <c r="E44" s="37">
        <v>41800.959999999999</v>
      </c>
      <c r="F44" s="37">
        <v>43049.24</v>
      </c>
      <c r="G44" s="27">
        <v>21.37</v>
      </c>
      <c r="H44" s="37">
        <v>1248.28</v>
      </c>
      <c r="I44" s="44">
        <f t="shared" si="1"/>
        <v>1374120918</v>
      </c>
      <c r="J44" s="44">
        <f t="shared" si="2"/>
        <v>65614273834.5</v>
      </c>
    </row>
    <row r="45" spans="2:10" x14ac:dyDescent="0.25">
      <c r="B45" t="s">
        <v>47</v>
      </c>
      <c r="C45" t="s">
        <v>524</v>
      </c>
      <c r="D45" t="s">
        <v>444</v>
      </c>
      <c r="E45" s="37">
        <v>41006.92</v>
      </c>
      <c r="F45" s="37">
        <v>41826.69</v>
      </c>
      <c r="G45" s="27">
        <v>14.03</v>
      </c>
      <c r="H45" s="27">
        <v>819.77</v>
      </c>
      <c r="I45" s="44">
        <f t="shared" si="1"/>
        <v>902148642</v>
      </c>
      <c r="J45" s="44">
        <f t="shared" si="2"/>
        <v>43077597655.5</v>
      </c>
    </row>
    <row r="46" spans="2:10" x14ac:dyDescent="0.25">
      <c r="B46" t="s">
        <v>57</v>
      </c>
      <c r="C46" t="s">
        <v>462</v>
      </c>
      <c r="D46" t="s">
        <v>388</v>
      </c>
      <c r="E46" s="37">
        <v>38997.199999999997</v>
      </c>
      <c r="F46" s="37">
        <v>42311.75</v>
      </c>
      <c r="G46" s="27">
        <v>56.74</v>
      </c>
      <c r="H46" s="37">
        <v>3314.55</v>
      </c>
      <c r="I46" s="44">
        <f t="shared" si="1"/>
        <v>3648461436</v>
      </c>
      <c r="J46" s="44">
        <f t="shared" si="2"/>
        <v>174214033569</v>
      </c>
    </row>
    <row r="47" spans="2:10" x14ac:dyDescent="0.25">
      <c r="B47" t="s">
        <v>25</v>
      </c>
      <c r="C47" t="s">
        <v>436</v>
      </c>
      <c r="D47" t="s">
        <v>582</v>
      </c>
      <c r="E47" s="37">
        <v>37909.75</v>
      </c>
      <c r="F47" s="37">
        <v>41516.42</v>
      </c>
      <c r="G47" s="27">
        <v>61.74</v>
      </c>
      <c r="H47" s="37">
        <v>3606.68</v>
      </c>
      <c r="I47" s="44">
        <f t="shared" si="1"/>
        <v>3969968436</v>
      </c>
      <c r="J47" s="44">
        <f t="shared" si="2"/>
        <v>189565992819</v>
      </c>
    </row>
    <row r="48" spans="2:10" x14ac:dyDescent="0.25">
      <c r="B48" t="s">
        <v>59</v>
      </c>
      <c r="C48" t="s">
        <v>640</v>
      </c>
      <c r="D48" t="s">
        <v>388</v>
      </c>
      <c r="E48" s="37">
        <v>33600.75</v>
      </c>
      <c r="F48" s="37">
        <v>39120.800000000003</v>
      </c>
      <c r="G48" s="27">
        <v>94.49</v>
      </c>
      <c r="H48" s="37">
        <v>5520.05</v>
      </c>
      <c r="I48" s="44">
        <f t="shared" si="1"/>
        <v>6075839285.999999</v>
      </c>
      <c r="J48" s="44">
        <f t="shared" si="2"/>
        <v>290121325906.5</v>
      </c>
    </row>
    <row r="49" spans="2:10" x14ac:dyDescent="0.25">
      <c r="B49" t="s">
        <v>78</v>
      </c>
      <c r="C49" t="s">
        <v>640</v>
      </c>
      <c r="D49" t="s">
        <v>582</v>
      </c>
      <c r="E49" s="37">
        <v>32401.86</v>
      </c>
      <c r="F49" s="37">
        <v>34787.22</v>
      </c>
      <c r="G49" s="27">
        <v>40.83</v>
      </c>
      <c r="H49" s="37">
        <v>2385.36</v>
      </c>
      <c r="I49" s="44">
        <f t="shared" si="1"/>
        <v>2625426162</v>
      </c>
      <c r="J49" s="44">
        <f t="shared" si="2"/>
        <v>125364099235.5</v>
      </c>
    </row>
    <row r="50" spans="2:10" x14ac:dyDescent="0.25">
      <c r="B50" t="s">
        <v>64</v>
      </c>
      <c r="C50" t="s">
        <v>462</v>
      </c>
      <c r="D50" t="s">
        <v>444</v>
      </c>
      <c r="E50" s="37">
        <v>31648.57</v>
      </c>
      <c r="F50" s="37">
        <v>32940.519999999997</v>
      </c>
      <c r="G50" s="27">
        <v>22.12</v>
      </c>
      <c r="H50" s="37">
        <v>1291.95</v>
      </c>
      <c r="I50" s="44">
        <f t="shared" si="1"/>
        <v>1422346968</v>
      </c>
      <c r="J50" s="44">
        <f t="shared" si="2"/>
        <v>67917067722.000008</v>
      </c>
    </row>
    <row r="51" spans="2:10" x14ac:dyDescent="0.25">
      <c r="B51" t="s">
        <v>48</v>
      </c>
      <c r="C51" t="s">
        <v>462</v>
      </c>
      <c r="D51" t="s">
        <v>444</v>
      </c>
      <c r="E51" s="37">
        <v>27758.13</v>
      </c>
      <c r="F51" s="37">
        <v>35061.78</v>
      </c>
      <c r="G51" s="27">
        <v>125.02</v>
      </c>
      <c r="H51" s="37">
        <v>7303.65</v>
      </c>
      <c r="I51" s="44">
        <f t="shared" si="1"/>
        <v>8038961028</v>
      </c>
      <c r="J51" s="44">
        <f t="shared" si="2"/>
        <v>383860389087</v>
      </c>
    </row>
    <row r="52" spans="2:10" x14ac:dyDescent="0.25">
      <c r="B52" t="s">
        <v>28</v>
      </c>
      <c r="C52" t="s">
        <v>639</v>
      </c>
      <c r="D52" t="s">
        <v>388</v>
      </c>
      <c r="E52" s="37">
        <v>27679.119999999999</v>
      </c>
      <c r="F52" s="37">
        <v>40963.21</v>
      </c>
      <c r="G52" s="27">
        <v>227.4</v>
      </c>
      <c r="H52" s="37">
        <v>13284.09</v>
      </c>
      <c r="I52" s="44">
        <f t="shared" si="1"/>
        <v>14622138360.000002</v>
      </c>
      <c r="J52" s="44">
        <f t="shared" si="2"/>
        <v>698207106690</v>
      </c>
    </row>
    <row r="53" spans="2:10" x14ac:dyDescent="0.25">
      <c r="B53" t="s">
        <v>22</v>
      </c>
      <c r="C53" t="s">
        <v>639</v>
      </c>
      <c r="D53" t="s">
        <v>388</v>
      </c>
      <c r="E53" s="37">
        <v>27023.01</v>
      </c>
      <c r="F53" s="37">
        <v>62801.56</v>
      </c>
      <c r="G53" s="27">
        <v>612.45000000000005</v>
      </c>
      <c r="H53" s="37">
        <v>35778.550000000003</v>
      </c>
      <c r="I53" s="44">
        <f t="shared" si="1"/>
        <v>39381392430.000008</v>
      </c>
      <c r="J53" s="44">
        <f t="shared" si="2"/>
        <v>1880461488532.5002</v>
      </c>
    </row>
    <row r="54" spans="2:10" x14ac:dyDescent="0.25">
      <c r="B54" t="s">
        <v>81</v>
      </c>
      <c r="C54" t="s">
        <v>640</v>
      </c>
      <c r="D54" t="s">
        <v>388</v>
      </c>
      <c r="E54" s="37">
        <v>26624.21</v>
      </c>
      <c r="F54" s="37">
        <v>26624.21</v>
      </c>
      <c r="G54" s="27">
        <v>0</v>
      </c>
      <c r="H54" s="27">
        <v>0</v>
      </c>
      <c r="I54" s="44">
        <f t="shared" si="1"/>
        <v>0</v>
      </c>
      <c r="J54" s="44">
        <f t="shared" si="2"/>
        <v>0</v>
      </c>
    </row>
    <row r="55" spans="2:10" x14ac:dyDescent="0.25">
      <c r="B55" t="s">
        <v>63</v>
      </c>
      <c r="C55" t="s">
        <v>640</v>
      </c>
      <c r="D55" t="s">
        <v>444</v>
      </c>
      <c r="E55" s="37">
        <v>22225.67</v>
      </c>
      <c r="F55" s="37">
        <v>23806.46</v>
      </c>
      <c r="G55" s="27">
        <v>27.06</v>
      </c>
      <c r="H55" s="37">
        <v>1580.79</v>
      </c>
      <c r="I55" s="44">
        <f t="shared" si="1"/>
        <v>1739995883.9999998</v>
      </c>
      <c r="J55" s="44">
        <f t="shared" si="2"/>
        <v>83084803461</v>
      </c>
    </row>
    <row r="56" spans="2:10" x14ac:dyDescent="0.25">
      <c r="B56" t="s">
        <v>72</v>
      </c>
      <c r="C56" t="s">
        <v>436</v>
      </c>
      <c r="D56" t="s">
        <v>582</v>
      </c>
      <c r="E56" s="37">
        <v>19467.41</v>
      </c>
      <c r="F56" s="37">
        <v>19870.060000000001</v>
      </c>
      <c r="G56" s="27">
        <v>6.89</v>
      </c>
      <c r="H56" s="27">
        <v>402.65</v>
      </c>
      <c r="I56" s="44">
        <f t="shared" si="1"/>
        <v>443036646</v>
      </c>
      <c r="J56" s="44">
        <f t="shared" si="2"/>
        <v>21154999846.5</v>
      </c>
    </row>
    <row r="57" spans="2:10" x14ac:dyDescent="0.25">
      <c r="B57" t="s">
        <v>31</v>
      </c>
      <c r="C57" t="s">
        <v>639</v>
      </c>
      <c r="D57" t="s">
        <v>388</v>
      </c>
      <c r="E57" s="37">
        <v>17513.54</v>
      </c>
      <c r="F57" s="37">
        <v>33870.17</v>
      </c>
      <c r="G57" s="27">
        <v>279.99</v>
      </c>
      <c r="H57" s="37">
        <v>16356.63</v>
      </c>
      <c r="I57" s="44">
        <f t="shared" si="1"/>
        <v>18003748986</v>
      </c>
      <c r="J57" s="44">
        <f t="shared" si="2"/>
        <v>859679014081.50012</v>
      </c>
    </row>
    <row r="58" spans="2:10" x14ac:dyDescent="0.25">
      <c r="B58" t="s">
        <v>109</v>
      </c>
      <c r="C58" t="s">
        <v>641</v>
      </c>
      <c r="D58" t="s">
        <v>444</v>
      </c>
      <c r="E58" s="37">
        <v>17215.73</v>
      </c>
      <c r="F58" s="37">
        <v>20162.79</v>
      </c>
      <c r="G58" s="27">
        <v>50.45</v>
      </c>
      <c r="H58" s="37">
        <v>2947.07</v>
      </c>
      <c r="I58" s="44">
        <f t="shared" si="1"/>
        <v>3244005630.0000005</v>
      </c>
      <c r="J58" s="44">
        <f t="shared" si="2"/>
        <v>154901268832.50003</v>
      </c>
    </row>
    <row r="59" spans="2:10" x14ac:dyDescent="0.25">
      <c r="B59" t="s">
        <v>83</v>
      </c>
      <c r="C59" t="s">
        <v>462</v>
      </c>
      <c r="D59" t="s">
        <v>582</v>
      </c>
      <c r="E59" s="37">
        <v>16873.79</v>
      </c>
      <c r="F59" s="37">
        <v>33630.160000000003</v>
      </c>
      <c r="G59" s="27">
        <v>286.83</v>
      </c>
      <c r="H59" s="37">
        <v>16756.37</v>
      </c>
      <c r="I59" s="44">
        <f t="shared" si="1"/>
        <v>18443570562</v>
      </c>
      <c r="J59" s="44">
        <f t="shared" si="2"/>
        <v>880680494335.5</v>
      </c>
    </row>
    <row r="60" spans="2:10" x14ac:dyDescent="0.25">
      <c r="B60" t="s">
        <v>73</v>
      </c>
      <c r="C60" t="s">
        <v>462</v>
      </c>
      <c r="D60" t="s">
        <v>388</v>
      </c>
      <c r="E60" s="37">
        <v>16836.29</v>
      </c>
      <c r="F60" s="37">
        <v>16837.46</v>
      </c>
      <c r="G60" s="27">
        <v>0.02</v>
      </c>
      <c r="H60" s="27">
        <v>1.17</v>
      </c>
      <c r="I60" s="44">
        <f t="shared" si="1"/>
        <v>1286028</v>
      </c>
      <c r="J60" s="44">
        <f t="shared" si="2"/>
        <v>61407837</v>
      </c>
    </row>
    <row r="61" spans="2:10" x14ac:dyDescent="0.25">
      <c r="B61" t="s">
        <v>552</v>
      </c>
      <c r="C61" t="s">
        <v>462</v>
      </c>
      <c r="D61" t="s">
        <v>440</v>
      </c>
      <c r="E61" s="37">
        <v>16667.95</v>
      </c>
      <c r="F61" s="37">
        <v>18176.060000000001</v>
      </c>
      <c r="G61" s="27">
        <v>25.82</v>
      </c>
      <c r="H61" s="37">
        <v>1508.11</v>
      </c>
      <c r="I61" s="44">
        <f t="shared" si="1"/>
        <v>1660262148</v>
      </c>
      <c r="J61" s="44">
        <f t="shared" si="2"/>
        <v>79277517567</v>
      </c>
    </row>
    <row r="62" spans="2:10" x14ac:dyDescent="0.25">
      <c r="B62" t="s">
        <v>80</v>
      </c>
      <c r="C62" t="s">
        <v>436</v>
      </c>
      <c r="D62" t="s">
        <v>388</v>
      </c>
      <c r="E62" s="37">
        <v>15823.76</v>
      </c>
      <c r="F62" s="37">
        <v>15829.69</v>
      </c>
      <c r="G62" s="27">
        <v>0.1</v>
      </c>
      <c r="H62" s="27">
        <v>5.94</v>
      </c>
      <c r="I62" s="44">
        <f t="shared" si="1"/>
        <v>6430140</v>
      </c>
      <c r="J62" s="44">
        <f t="shared" si="2"/>
        <v>307039185</v>
      </c>
    </row>
    <row r="63" spans="2:10" x14ac:dyDescent="0.25">
      <c r="B63" t="s">
        <v>71</v>
      </c>
      <c r="C63" t="s">
        <v>436</v>
      </c>
      <c r="D63" t="s">
        <v>582</v>
      </c>
      <c r="E63" s="37">
        <v>14463.34</v>
      </c>
      <c r="F63" s="37">
        <v>14496.59</v>
      </c>
      <c r="G63" s="27">
        <v>0.56999999999999995</v>
      </c>
      <c r="H63" s="27">
        <v>33.24</v>
      </c>
      <c r="I63" s="44">
        <f t="shared" si="1"/>
        <v>36651797.999999993</v>
      </c>
      <c r="J63" s="44">
        <f t="shared" si="2"/>
        <v>1750123354.4999998</v>
      </c>
    </row>
    <row r="64" spans="2:10" x14ac:dyDescent="0.25">
      <c r="B64" t="s">
        <v>86</v>
      </c>
      <c r="C64" t="s">
        <v>644</v>
      </c>
      <c r="D64" t="s">
        <v>444</v>
      </c>
      <c r="E64" s="37">
        <v>14362.4</v>
      </c>
      <c r="F64" s="37">
        <v>35621.300000000003</v>
      </c>
      <c r="G64" s="27">
        <v>363.91</v>
      </c>
      <c r="H64" s="37">
        <v>21258.9</v>
      </c>
      <c r="I64" s="44">
        <f t="shared" si="1"/>
        <v>23399922474.000004</v>
      </c>
      <c r="J64" s="44">
        <f t="shared" si="2"/>
        <v>1117346298133.5002</v>
      </c>
    </row>
    <row r="65" spans="2:10" x14ac:dyDescent="0.25">
      <c r="B65" t="s">
        <v>46</v>
      </c>
      <c r="C65" t="s">
        <v>639</v>
      </c>
      <c r="D65" t="s">
        <v>388</v>
      </c>
      <c r="E65" s="37">
        <v>13309.32</v>
      </c>
      <c r="F65" s="37">
        <v>16172.91</v>
      </c>
      <c r="G65" s="27">
        <v>49.02</v>
      </c>
      <c r="H65" s="37">
        <v>2863.59</v>
      </c>
      <c r="I65" s="44">
        <f t="shared" si="1"/>
        <v>3152054628.0000005</v>
      </c>
      <c r="J65" s="44">
        <f t="shared" si="2"/>
        <v>150510608487.00003</v>
      </c>
    </row>
    <row r="66" spans="2:10" x14ac:dyDescent="0.25">
      <c r="B66" t="s">
        <v>89</v>
      </c>
      <c r="C66" t="s">
        <v>640</v>
      </c>
      <c r="D66" t="s">
        <v>582</v>
      </c>
      <c r="E66" s="37">
        <v>12695.82</v>
      </c>
      <c r="F66" s="37">
        <v>14919.79</v>
      </c>
      <c r="G66" s="27">
        <v>38.07</v>
      </c>
      <c r="H66" s="37">
        <v>2223.9699999999998</v>
      </c>
      <c r="I66" s="44">
        <f t="shared" si="1"/>
        <v>2447954298</v>
      </c>
      <c r="J66" s="44">
        <f t="shared" si="2"/>
        <v>116889817729.5</v>
      </c>
    </row>
    <row r="67" spans="2:10" x14ac:dyDescent="0.25">
      <c r="B67" t="s">
        <v>91</v>
      </c>
      <c r="C67" t="s">
        <v>462</v>
      </c>
      <c r="D67" t="s">
        <v>582</v>
      </c>
      <c r="E67" s="37">
        <v>12320.47</v>
      </c>
      <c r="F67" s="37">
        <v>14500.87</v>
      </c>
      <c r="G67" s="27">
        <v>37.32</v>
      </c>
      <c r="H67" s="37">
        <v>2180.4</v>
      </c>
      <c r="I67" s="44">
        <f t="shared" si="1"/>
        <v>2399728248</v>
      </c>
      <c r="J67" s="44">
        <f t="shared" si="2"/>
        <v>114587023842</v>
      </c>
    </row>
    <row r="68" spans="2:10" x14ac:dyDescent="0.25">
      <c r="B68" t="s">
        <v>38</v>
      </c>
      <c r="C68" t="s">
        <v>639</v>
      </c>
      <c r="D68" t="s">
        <v>388</v>
      </c>
      <c r="E68" s="37">
        <v>11868.19</v>
      </c>
      <c r="F68" s="37">
        <v>12571.37</v>
      </c>
      <c r="G68" s="27">
        <v>12.04</v>
      </c>
      <c r="H68" s="27">
        <v>703.18</v>
      </c>
      <c r="I68" s="44">
        <f t="shared" si="1"/>
        <v>774188855.99999988</v>
      </c>
      <c r="J68" s="44">
        <f t="shared" si="2"/>
        <v>36967517873.999992</v>
      </c>
    </row>
    <row r="69" spans="2:10" x14ac:dyDescent="0.25">
      <c r="B69" t="s">
        <v>44</v>
      </c>
      <c r="C69" t="s">
        <v>524</v>
      </c>
      <c r="D69" t="s">
        <v>444</v>
      </c>
      <c r="E69" s="37">
        <v>10960.46</v>
      </c>
      <c r="F69" s="37">
        <v>14737.12</v>
      </c>
      <c r="G69" s="27">
        <v>64.650000000000006</v>
      </c>
      <c r="H69" s="37">
        <v>3776.67</v>
      </c>
      <c r="I69" s="44">
        <f t="shared" ref="I69:I126" si="3">G69*$J$1*$M$1</f>
        <v>4157085510.0000005</v>
      </c>
      <c r="J69" s="44">
        <f t="shared" ref="J69:J126" si="4">G69*$J$1*$M$2</f>
        <v>198500833102.5</v>
      </c>
    </row>
    <row r="70" spans="2:10" x14ac:dyDescent="0.25">
      <c r="B70" t="s">
        <v>58</v>
      </c>
      <c r="C70" t="s">
        <v>644</v>
      </c>
      <c r="D70" t="s">
        <v>582</v>
      </c>
      <c r="E70" s="37">
        <v>9647.5300000000007</v>
      </c>
      <c r="F70" s="37">
        <v>32074.67</v>
      </c>
      <c r="G70" s="27">
        <v>383.91</v>
      </c>
      <c r="H70" s="37">
        <v>22427.15</v>
      </c>
      <c r="I70" s="44">
        <f t="shared" si="3"/>
        <v>24685950474.000004</v>
      </c>
      <c r="J70" s="44">
        <f t="shared" si="4"/>
        <v>1178754135133.5002</v>
      </c>
    </row>
    <row r="71" spans="2:10" x14ac:dyDescent="0.25">
      <c r="B71" t="s">
        <v>70</v>
      </c>
      <c r="C71" t="s">
        <v>539</v>
      </c>
      <c r="D71" t="s">
        <v>444</v>
      </c>
      <c r="E71" s="37">
        <v>8786.67</v>
      </c>
      <c r="F71" s="37">
        <v>8787.76</v>
      </c>
      <c r="G71" s="27">
        <v>0.02</v>
      </c>
      <c r="H71" s="27">
        <v>1.0900000000000001</v>
      </c>
      <c r="I71" s="44">
        <f t="shared" si="3"/>
        <v>1286028</v>
      </c>
      <c r="J71" s="44">
        <f t="shared" si="4"/>
        <v>61407837</v>
      </c>
    </row>
    <row r="72" spans="2:10" x14ac:dyDescent="0.25">
      <c r="B72" t="s">
        <v>105</v>
      </c>
      <c r="C72" t="s">
        <v>524</v>
      </c>
      <c r="D72" t="s">
        <v>444</v>
      </c>
      <c r="E72" s="37">
        <v>8751.07</v>
      </c>
      <c r="F72" s="37">
        <v>9217.7000000000007</v>
      </c>
      <c r="G72" s="27">
        <v>7.99</v>
      </c>
      <c r="H72" s="27">
        <v>466.63</v>
      </c>
      <c r="I72" s="44">
        <f t="shared" si="3"/>
        <v>513768186.00000006</v>
      </c>
      <c r="J72" s="44">
        <f t="shared" si="4"/>
        <v>24532430881.500004</v>
      </c>
    </row>
    <row r="73" spans="2:10" x14ac:dyDescent="0.25">
      <c r="B73" t="s">
        <v>90</v>
      </c>
      <c r="C73" t="s">
        <v>640</v>
      </c>
      <c r="D73" t="s">
        <v>582</v>
      </c>
      <c r="E73" s="37">
        <v>8745.6200000000008</v>
      </c>
      <c r="F73" s="37">
        <v>8745.73</v>
      </c>
      <c r="G73" s="27">
        <v>0</v>
      </c>
      <c r="H73" s="27">
        <v>0.12</v>
      </c>
      <c r="I73" s="44">
        <f t="shared" si="3"/>
        <v>0</v>
      </c>
      <c r="J73" s="44">
        <f t="shared" si="4"/>
        <v>0</v>
      </c>
    </row>
    <row r="74" spans="2:10" x14ac:dyDescent="0.25">
      <c r="B74" t="s">
        <v>93</v>
      </c>
      <c r="C74" t="s">
        <v>436</v>
      </c>
      <c r="D74" t="s">
        <v>582</v>
      </c>
      <c r="E74" s="37">
        <v>8705.08</v>
      </c>
      <c r="F74" s="37">
        <v>9183.7199999999993</v>
      </c>
      <c r="G74" s="27">
        <v>8.19</v>
      </c>
      <c r="H74" s="27">
        <v>478.64</v>
      </c>
      <c r="I74" s="44">
        <f t="shared" si="3"/>
        <v>526628466</v>
      </c>
      <c r="J74" s="44">
        <f t="shared" si="4"/>
        <v>25146509251.5</v>
      </c>
    </row>
    <row r="75" spans="2:10" x14ac:dyDescent="0.25">
      <c r="B75" t="s">
        <v>116</v>
      </c>
      <c r="C75" t="s">
        <v>640</v>
      </c>
      <c r="D75" t="s">
        <v>582</v>
      </c>
      <c r="E75" s="37">
        <v>8628.32</v>
      </c>
      <c r="F75" s="37">
        <v>8802.75</v>
      </c>
      <c r="G75" s="27">
        <v>2.99</v>
      </c>
      <c r="H75" s="27">
        <v>174.43</v>
      </c>
      <c r="I75" s="44">
        <f t="shared" si="3"/>
        <v>192261186.00000003</v>
      </c>
      <c r="J75" s="44">
        <f t="shared" si="4"/>
        <v>9180471631.5</v>
      </c>
    </row>
    <row r="76" spans="2:10" x14ac:dyDescent="0.25">
      <c r="B76" t="s">
        <v>77</v>
      </c>
      <c r="C76" t="s">
        <v>539</v>
      </c>
      <c r="D76" t="s">
        <v>444</v>
      </c>
      <c r="E76" s="37">
        <v>8556.49</v>
      </c>
      <c r="F76" s="37">
        <v>9067.07</v>
      </c>
      <c r="G76" s="27">
        <v>8.74</v>
      </c>
      <c r="H76" s="27">
        <v>510.58</v>
      </c>
      <c r="I76" s="44">
        <f t="shared" si="3"/>
        <v>561994236</v>
      </c>
      <c r="J76" s="44">
        <f t="shared" si="4"/>
        <v>26835224769</v>
      </c>
    </row>
    <row r="77" spans="2:10" x14ac:dyDescent="0.25">
      <c r="B77" t="s">
        <v>67</v>
      </c>
      <c r="C77" t="s">
        <v>640</v>
      </c>
      <c r="D77" t="s">
        <v>388</v>
      </c>
      <c r="E77" s="37">
        <v>8424.5400000000009</v>
      </c>
      <c r="F77" s="37">
        <v>10276.07</v>
      </c>
      <c r="G77" s="27">
        <v>31.69</v>
      </c>
      <c r="H77" s="37">
        <v>1851.52</v>
      </c>
      <c r="I77" s="44">
        <f t="shared" si="3"/>
        <v>2037711366.0000002</v>
      </c>
      <c r="J77" s="44">
        <f t="shared" si="4"/>
        <v>97300717726.5</v>
      </c>
    </row>
    <row r="78" spans="2:10" x14ac:dyDescent="0.25">
      <c r="B78" t="s">
        <v>115</v>
      </c>
      <c r="C78" t="s">
        <v>644</v>
      </c>
      <c r="D78" t="s">
        <v>440</v>
      </c>
      <c r="E78" s="37">
        <v>8273.06</v>
      </c>
      <c r="F78" s="37">
        <v>9550.43</v>
      </c>
      <c r="G78" s="27">
        <v>21.87</v>
      </c>
      <c r="H78" s="37">
        <v>1277.3699999999999</v>
      </c>
      <c r="I78" s="44">
        <f t="shared" si="3"/>
        <v>1406271618</v>
      </c>
      <c r="J78" s="44">
        <f t="shared" si="4"/>
        <v>67149469759.5</v>
      </c>
    </row>
    <row r="79" spans="2:10" x14ac:dyDescent="0.25">
      <c r="B79" t="s">
        <v>92</v>
      </c>
      <c r="C79" t="s">
        <v>462</v>
      </c>
      <c r="D79" t="s">
        <v>444</v>
      </c>
      <c r="E79" s="37">
        <v>8103.14</v>
      </c>
      <c r="F79" s="37">
        <v>8502.8799999999992</v>
      </c>
      <c r="G79" s="27">
        <v>6.84</v>
      </c>
      <c r="H79" s="27">
        <v>399.74</v>
      </c>
      <c r="I79" s="44">
        <f t="shared" si="3"/>
        <v>439821576</v>
      </c>
      <c r="J79" s="44">
        <f t="shared" si="4"/>
        <v>21001480254</v>
      </c>
    </row>
    <row r="80" spans="2:10" x14ac:dyDescent="0.25">
      <c r="B80" t="s">
        <v>108</v>
      </c>
      <c r="C80" t="s">
        <v>436</v>
      </c>
      <c r="D80" t="s">
        <v>444</v>
      </c>
      <c r="E80" s="37">
        <v>8096.53</v>
      </c>
      <c r="F80" s="37">
        <v>8136.81</v>
      </c>
      <c r="G80" s="27">
        <v>0.69</v>
      </c>
      <c r="H80" s="27">
        <v>40.29</v>
      </c>
      <c r="I80" s="44">
        <f t="shared" si="3"/>
        <v>44367966</v>
      </c>
      <c r="J80" s="44">
        <f t="shared" si="4"/>
        <v>2118570376.5</v>
      </c>
    </row>
    <row r="81" spans="2:10" x14ac:dyDescent="0.25">
      <c r="B81" t="s">
        <v>50</v>
      </c>
      <c r="C81" t="s">
        <v>639</v>
      </c>
      <c r="D81" t="s">
        <v>388</v>
      </c>
      <c r="E81" s="37">
        <v>8056.25</v>
      </c>
      <c r="F81" s="37">
        <v>30405.35</v>
      </c>
      <c r="G81" s="27">
        <v>382.57</v>
      </c>
      <c r="H81" s="37">
        <v>22349.1</v>
      </c>
      <c r="I81" s="44">
        <f t="shared" si="3"/>
        <v>24599786598</v>
      </c>
      <c r="J81" s="44">
        <f t="shared" si="4"/>
        <v>1174639810054.5</v>
      </c>
    </row>
    <row r="82" spans="2:10" x14ac:dyDescent="0.25">
      <c r="B82" t="s">
        <v>74</v>
      </c>
      <c r="C82" t="s">
        <v>641</v>
      </c>
      <c r="D82" t="s">
        <v>444</v>
      </c>
      <c r="E82" s="37">
        <v>7706.96</v>
      </c>
      <c r="F82" s="37">
        <v>8131.59</v>
      </c>
      <c r="G82" s="27">
        <v>7.27</v>
      </c>
      <c r="H82" s="27">
        <v>424.63</v>
      </c>
      <c r="I82" s="44">
        <f t="shared" si="3"/>
        <v>467471177.99999994</v>
      </c>
      <c r="J82" s="44">
        <f t="shared" si="4"/>
        <v>22321748749.499996</v>
      </c>
    </row>
    <row r="83" spans="2:10" x14ac:dyDescent="0.25">
      <c r="B83" t="s">
        <v>125</v>
      </c>
      <c r="C83" t="s">
        <v>539</v>
      </c>
      <c r="D83" t="s">
        <v>388</v>
      </c>
      <c r="E83" s="37">
        <v>6910.31</v>
      </c>
      <c r="F83" s="37">
        <v>7636.74</v>
      </c>
      <c r="G83" s="27">
        <v>12.44</v>
      </c>
      <c r="H83" s="27">
        <v>726.44</v>
      </c>
      <c r="I83" s="44">
        <f t="shared" si="3"/>
        <v>799909416</v>
      </c>
      <c r="J83" s="44">
        <f t="shared" si="4"/>
        <v>38195674614</v>
      </c>
    </row>
    <row r="84" spans="2:10" x14ac:dyDescent="0.25">
      <c r="B84" t="s">
        <v>110</v>
      </c>
      <c r="C84" t="s">
        <v>436</v>
      </c>
      <c r="D84" t="s">
        <v>388</v>
      </c>
      <c r="E84" s="37">
        <v>6623.87</v>
      </c>
      <c r="F84" s="37">
        <v>6737.38</v>
      </c>
      <c r="G84" s="27">
        <v>1.94</v>
      </c>
      <c r="H84" s="27">
        <v>113.5</v>
      </c>
      <c r="I84" s="44">
        <f t="shared" si="3"/>
        <v>124744716</v>
      </c>
      <c r="J84" s="44">
        <f t="shared" si="4"/>
        <v>5956560189</v>
      </c>
    </row>
    <row r="85" spans="2:10" x14ac:dyDescent="0.25">
      <c r="B85" t="s">
        <v>107</v>
      </c>
      <c r="C85" t="s">
        <v>639</v>
      </c>
      <c r="D85" t="s">
        <v>388</v>
      </c>
      <c r="E85" s="37">
        <v>6472.68</v>
      </c>
      <c r="F85" s="37">
        <v>6588.61</v>
      </c>
      <c r="G85" s="27">
        <v>1.98</v>
      </c>
      <c r="H85" s="27">
        <v>115.92</v>
      </c>
      <c r="I85" s="44">
        <f t="shared" si="3"/>
        <v>127316772</v>
      </c>
      <c r="J85" s="44">
        <f t="shared" si="4"/>
        <v>6079375863</v>
      </c>
    </row>
    <row r="86" spans="2:10" x14ac:dyDescent="0.25">
      <c r="B86" t="s">
        <v>79</v>
      </c>
      <c r="C86" t="s">
        <v>436</v>
      </c>
      <c r="D86" t="s">
        <v>582</v>
      </c>
      <c r="E86" s="37">
        <v>6200.78</v>
      </c>
      <c r="F86" s="37">
        <v>6200.78</v>
      </c>
      <c r="G86" s="27">
        <v>0</v>
      </c>
      <c r="H86" s="27">
        <v>0</v>
      </c>
      <c r="I86" s="44">
        <f t="shared" si="3"/>
        <v>0</v>
      </c>
      <c r="J86" s="44">
        <f t="shared" si="4"/>
        <v>0</v>
      </c>
    </row>
    <row r="87" spans="2:10" x14ac:dyDescent="0.25">
      <c r="B87" t="s">
        <v>65</v>
      </c>
      <c r="C87" t="s">
        <v>436</v>
      </c>
      <c r="D87" t="s">
        <v>582</v>
      </c>
      <c r="E87" s="37">
        <v>6188.82</v>
      </c>
      <c r="F87" s="37">
        <v>8162.24</v>
      </c>
      <c r="G87" s="27">
        <v>33.78</v>
      </c>
      <c r="H87" s="37">
        <v>1973.42</v>
      </c>
      <c r="I87" s="44">
        <f t="shared" si="3"/>
        <v>2172101292</v>
      </c>
      <c r="J87" s="44">
        <f t="shared" si="4"/>
        <v>103717836693</v>
      </c>
    </row>
    <row r="88" spans="2:10" x14ac:dyDescent="0.25">
      <c r="B88" t="s">
        <v>68</v>
      </c>
      <c r="C88" t="s">
        <v>524</v>
      </c>
      <c r="D88" t="s">
        <v>444</v>
      </c>
      <c r="E88" s="37">
        <v>5256.67</v>
      </c>
      <c r="F88" s="37">
        <v>5648.03</v>
      </c>
      <c r="G88" s="27">
        <v>6.7</v>
      </c>
      <c r="H88" s="27">
        <v>391.36</v>
      </c>
      <c r="I88" s="44">
        <f t="shared" si="3"/>
        <v>430819380</v>
      </c>
      <c r="J88" s="44">
        <f t="shared" si="4"/>
        <v>20571625395</v>
      </c>
    </row>
    <row r="89" spans="2:10" x14ac:dyDescent="0.25">
      <c r="B89" t="s">
        <v>88</v>
      </c>
      <c r="C89" t="s">
        <v>639</v>
      </c>
      <c r="D89" t="s">
        <v>388</v>
      </c>
      <c r="E89" s="37">
        <v>5116.88</v>
      </c>
      <c r="F89" s="37">
        <v>5456.66</v>
      </c>
      <c r="G89" s="27">
        <v>5.82</v>
      </c>
      <c r="H89" s="27">
        <v>339.78</v>
      </c>
      <c r="I89" s="44">
        <f t="shared" si="3"/>
        <v>374234148.00000006</v>
      </c>
      <c r="J89" s="44">
        <f t="shared" si="4"/>
        <v>17869680567.000004</v>
      </c>
    </row>
    <row r="90" spans="2:10" x14ac:dyDescent="0.25">
      <c r="B90" t="s">
        <v>127</v>
      </c>
      <c r="C90" t="s">
        <v>640</v>
      </c>
      <c r="D90" t="s">
        <v>582</v>
      </c>
      <c r="E90" s="37">
        <v>4977.49</v>
      </c>
      <c r="F90" s="37">
        <v>5141.0200000000004</v>
      </c>
      <c r="G90" s="27">
        <v>2.8</v>
      </c>
      <c r="H90" s="27">
        <v>163.53</v>
      </c>
      <c r="I90" s="44">
        <f t="shared" si="3"/>
        <v>180043919.99999997</v>
      </c>
      <c r="J90" s="44">
        <f t="shared" si="4"/>
        <v>8597097180</v>
      </c>
    </row>
    <row r="91" spans="2:10" x14ac:dyDescent="0.25">
      <c r="B91" t="s">
        <v>54</v>
      </c>
      <c r="C91" t="s">
        <v>639</v>
      </c>
      <c r="D91" t="s">
        <v>388</v>
      </c>
      <c r="E91" s="37">
        <v>4806.79</v>
      </c>
      <c r="F91" s="37">
        <v>11473.36</v>
      </c>
      <c r="G91" s="27">
        <v>114.12</v>
      </c>
      <c r="H91" s="37">
        <v>6666.57</v>
      </c>
      <c r="I91" s="44">
        <f t="shared" si="3"/>
        <v>7338075768</v>
      </c>
      <c r="J91" s="44">
        <f t="shared" si="4"/>
        <v>350393117922</v>
      </c>
    </row>
    <row r="92" spans="2:10" x14ac:dyDescent="0.25">
      <c r="B92" t="s">
        <v>101</v>
      </c>
      <c r="C92" t="s">
        <v>639</v>
      </c>
      <c r="D92" t="s">
        <v>388</v>
      </c>
      <c r="E92" s="37">
        <v>4592.76</v>
      </c>
      <c r="F92" s="37">
        <v>4981.6000000000004</v>
      </c>
      <c r="G92" s="27">
        <v>6.66</v>
      </c>
      <c r="H92" s="27">
        <v>388.84</v>
      </c>
      <c r="I92" s="44">
        <f t="shared" si="3"/>
        <v>428247324</v>
      </c>
      <c r="J92" s="44">
        <f t="shared" si="4"/>
        <v>20448809721</v>
      </c>
    </row>
    <row r="93" spans="2:10" x14ac:dyDescent="0.25">
      <c r="B93" t="s">
        <v>82</v>
      </c>
      <c r="C93" t="s">
        <v>640</v>
      </c>
      <c r="D93" t="s">
        <v>582</v>
      </c>
      <c r="E93" s="37">
        <v>4239.79</v>
      </c>
      <c r="F93" s="37">
        <v>7361.94</v>
      </c>
      <c r="G93" s="27">
        <v>53.44</v>
      </c>
      <c r="H93" s="37">
        <v>3122.15</v>
      </c>
      <c r="I93" s="44">
        <f t="shared" si="3"/>
        <v>3436266816</v>
      </c>
      <c r="J93" s="44">
        <f t="shared" si="4"/>
        <v>164081740464</v>
      </c>
    </row>
    <row r="94" spans="2:10" x14ac:dyDescent="0.25">
      <c r="B94" t="s">
        <v>98</v>
      </c>
      <c r="C94" t="s">
        <v>462</v>
      </c>
      <c r="D94" t="s">
        <v>388</v>
      </c>
      <c r="E94" s="37">
        <v>4123.12</v>
      </c>
      <c r="F94" s="37">
        <v>4395.67</v>
      </c>
      <c r="G94" s="27">
        <v>4.67</v>
      </c>
      <c r="H94" s="27">
        <v>272.55</v>
      </c>
      <c r="I94" s="44">
        <f t="shared" si="3"/>
        <v>300287538</v>
      </c>
      <c r="J94" s="44">
        <f t="shared" si="4"/>
        <v>14338729939.5</v>
      </c>
    </row>
    <row r="95" spans="2:10" x14ac:dyDescent="0.25">
      <c r="B95" t="s">
        <v>124</v>
      </c>
      <c r="C95" t="s">
        <v>436</v>
      </c>
      <c r="D95" t="s">
        <v>444</v>
      </c>
      <c r="E95" s="37">
        <v>4046.56</v>
      </c>
      <c r="F95" s="37">
        <v>4046.56</v>
      </c>
      <c r="G95" s="27">
        <v>0</v>
      </c>
      <c r="H95" s="27">
        <v>0</v>
      </c>
      <c r="I95" s="44">
        <f t="shared" si="3"/>
        <v>0</v>
      </c>
      <c r="J95" s="44">
        <f t="shared" si="4"/>
        <v>0</v>
      </c>
    </row>
    <row r="96" spans="2:10" x14ac:dyDescent="0.25">
      <c r="B96" t="s">
        <v>106</v>
      </c>
      <c r="C96" t="s">
        <v>436</v>
      </c>
      <c r="D96" t="s">
        <v>444</v>
      </c>
      <c r="E96" s="37">
        <v>3903.3</v>
      </c>
      <c r="F96" s="37">
        <v>3983.44</v>
      </c>
      <c r="G96" s="27">
        <v>1.37</v>
      </c>
      <c r="H96" s="27">
        <v>80.150000000000006</v>
      </c>
      <c r="I96" s="44">
        <f t="shared" si="3"/>
        <v>88092918</v>
      </c>
      <c r="J96" s="44">
        <f t="shared" si="4"/>
        <v>4206436834.5000005</v>
      </c>
    </row>
    <row r="97" spans="2:10" x14ac:dyDescent="0.25">
      <c r="B97" t="s">
        <v>99</v>
      </c>
      <c r="C97" t="s">
        <v>539</v>
      </c>
      <c r="D97" t="s">
        <v>444</v>
      </c>
      <c r="E97" s="37">
        <v>3463.31</v>
      </c>
      <c r="F97" s="37">
        <v>3463.31</v>
      </c>
      <c r="G97" s="27">
        <v>0</v>
      </c>
      <c r="H97" s="27">
        <v>0</v>
      </c>
      <c r="I97" s="44">
        <f t="shared" si="3"/>
        <v>0</v>
      </c>
      <c r="J97" s="44">
        <f t="shared" si="4"/>
        <v>0</v>
      </c>
    </row>
    <row r="98" spans="2:10" x14ac:dyDescent="0.25">
      <c r="B98" t="s">
        <v>134</v>
      </c>
      <c r="C98" t="s">
        <v>640</v>
      </c>
      <c r="D98" t="s">
        <v>582</v>
      </c>
      <c r="E98" s="37">
        <v>3415.18</v>
      </c>
      <c r="F98" s="37">
        <v>3415.18</v>
      </c>
      <c r="G98" s="27">
        <v>0</v>
      </c>
      <c r="H98" s="27">
        <v>0</v>
      </c>
      <c r="I98" s="44">
        <f t="shared" si="3"/>
        <v>0</v>
      </c>
      <c r="J98" s="44">
        <f t="shared" si="4"/>
        <v>0</v>
      </c>
    </row>
    <row r="99" spans="2:10" x14ac:dyDescent="0.25">
      <c r="B99" t="s">
        <v>128</v>
      </c>
      <c r="C99" t="s">
        <v>539</v>
      </c>
      <c r="D99" t="s">
        <v>440</v>
      </c>
      <c r="E99" s="37">
        <v>3404.37</v>
      </c>
      <c r="F99" s="37">
        <v>3443.49</v>
      </c>
      <c r="G99" s="27">
        <v>0.67</v>
      </c>
      <c r="H99" s="27">
        <v>39.119999999999997</v>
      </c>
      <c r="I99" s="44">
        <f t="shared" si="3"/>
        <v>43081938</v>
      </c>
      <c r="J99" s="44">
        <f t="shared" si="4"/>
        <v>2057162539.5</v>
      </c>
    </row>
    <row r="100" spans="2:10" x14ac:dyDescent="0.25">
      <c r="B100" t="s">
        <v>137</v>
      </c>
      <c r="C100" t="s">
        <v>640</v>
      </c>
      <c r="D100" t="s">
        <v>582</v>
      </c>
      <c r="E100" s="37">
        <v>2875.46</v>
      </c>
      <c r="F100" s="37">
        <v>3277.96</v>
      </c>
      <c r="G100" s="27">
        <v>6.89</v>
      </c>
      <c r="H100" s="27">
        <v>402.5</v>
      </c>
      <c r="I100" s="44">
        <f t="shared" si="3"/>
        <v>443036646</v>
      </c>
      <c r="J100" s="44">
        <f t="shared" si="4"/>
        <v>21154999846.5</v>
      </c>
    </row>
    <row r="101" spans="2:10" x14ac:dyDescent="0.25">
      <c r="B101" t="s">
        <v>147</v>
      </c>
      <c r="C101" t="s">
        <v>644</v>
      </c>
      <c r="D101" t="s">
        <v>440</v>
      </c>
      <c r="E101" s="37">
        <v>2781.47</v>
      </c>
      <c r="F101" s="37">
        <v>2897.12</v>
      </c>
      <c r="G101" s="27">
        <v>1.98</v>
      </c>
      <c r="H101" s="27">
        <v>115.65</v>
      </c>
      <c r="I101" s="44">
        <f t="shared" si="3"/>
        <v>127316772</v>
      </c>
      <c r="J101" s="44">
        <f t="shared" si="4"/>
        <v>6079375863</v>
      </c>
    </row>
    <row r="102" spans="2:10" x14ac:dyDescent="0.25">
      <c r="B102" t="s">
        <v>75</v>
      </c>
      <c r="C102" t="s">
        <v>639</v>
      </c>
      <c r="D102" t="s">
        <v>388</v>
      </c>
      <c r="E102" s="37">
        <v>2705.24</v>
      </c>
      <c r="F102" s="37">
        <v>2836.06</v>
      </c>
      <c r="G102" s="27">
        <v>2.2400000000000002</v>
      </c>
      <c r="H102" s="27">
        <v>130.82</v>
      </c>
      <c r="I102" s="44">
        <f t="shared" si="3"/>
        <v>144035136.00000003</v>
      </c>
      <c r="J102" s="44">
        <f t="shared" si="4"/>
        <v>6877677744.000001</v>
      </c>
    </row>
    <row r="103" spans="2:10" x14ac:dyDescent="0.25">
      <c r="B103" t="s">
        <v>136</v>
      </c>
      <c r="C103" t="s">
        <v>638</v>
      </c>
      <c r="D103" t="s">
        <v>444</v>
      </c>
      <c r="E103" s="37">
        <v>2696.88</v>
      </c>
      <c r="F103" s="37">
        <v>3096.53</v>
      </c>
      <c r="G103" s="27">
        <v>6.84</v>
      </c>
      <c r="H103" s="27">
        <v>399.65</v>
      </c>
      <c r="I103" s="44">
        <f t="shared" si="3"/>
        <v>439821576</v>
      </c>
      <c r="J103" s="44">
        <f t="shared" si="4"/>
        <v>21001480254</v>
      </c>
    </row>
    <row r="104" spans="2:10" x14ac:dyDescent="0.25">
      <c r="B104" t="s">
        <v>143</v>
      </c>
      <c r="C104" t="s">
        <v>436</v>
      </c>
      <c r="D104" t="s">
        <v>440</v>
      </c>
      <c r="E104" s="37">
        <v>2655.22</v>
      </c>
      <c r="F104" s="37">
        <v>2761.02</v>
      </c>
      <c r="G104" s="27">
        <v>1.81</v>
      </c>
      <c r="H104" s="27">
        <v>105.8</v>
      </c>
      <c r="I104" s="44">
        <f t="shared" si="3"/>
        <v>116385534</v>
      </c>
      <c r="J104" s="44">
        <f t="shared" si="4"/>
        <v>5557409248.5</v>
      </c>
    </row>
    <row r="105" spans="2:10" x14ac:dyDescent="0.25">
      <c r="B105" t="s">
        <v>102</v>
      </c>
      <c r="C105" t="s">
        <v>639</v>
      </c>
      <c r="D105" t="s">
        <v>388</v>
      </c>
      <c r="E105" s="37">
        <v>2329.69</v>
      </c>
      <c r="F105" s="37">
        <v>2344.23</v>
      </c>
      <c r="G105" s="27">
        <v>0.25</v>
      </c>
      <c r="H105" s="27">
        <v>14.54</v>
      </c>
      <c r="I105" s="44">
        <f t="shared" si="3"/>
        <v>16075350</v>
      </c>
      <c r="J105" s="44">
        <f t="shared" si="4"/>
        <v>767597962.5</v>
      </c>
    </row>
    <row r="106" spans="2:10" x14ac:dyDescent="0.25">
      <c r="B106" t="s">
        <v>114</v>
      </c>
      <c r="C106" t="s">
        <v>641</v>
      </c>
      <c r="D106" t="s">
        <v>444</v>
      </c>
      <c r="E106" s="37">
        <v>2210.5300000000002</v>
      </c>
      <c r="F106" s="37">
        <v>2325</v>
      </c>
      <c r="G106" s="27">
        <v>1.96</v>
      </c>
      <c r="H106" s="27">
        <v>114.47</v>
      </c>
      <c r="I106" s="44">
        <f t="shared" si="3"/>
        <v>126030744</v>
      </c>
      <c r="J106" s="44">
        <f t="shared" si="4"/>
        <v>6017968026</v>
      </c>
    </row>
    <row r="107" spans="2:10" x14ac:dyDescent="0.25">
      <c r="B107" t="s">
        <v>87</v>
      </c>
      <c r="C107" t="s">
        <v>640</v>
      </c>
      <c r="D107" t="s">
        <v>388</v>
      </c>
      <c r="E107" s="37">
        <v>2086.65</v>
      </c>
      <c r="F107" s="37">
        <v>2271.98</v>
      </c>
      <c r="G107" s="27">
        <v>3.17</v>
      </c>
      <c r="H107" s="27">
        <v>185.33</v>
      </c>
      <c r="I107" s="44">
        <f t="shared" si="3"/>
        <v>203835438</v>
      </c>
      <c r="J107" s="44">
        <f t="shared" si="4"/>
        <v>9733142164.5</v>
      </c>
    </row>
    <row r="108" spans="2:10" x14ac:dyDescent="0.25">
      <c r="B108" t="s">
        <v>146</v>
      </c>
      <c r="C108" t="s">
        <v>644</v>
      </c>
      <c r="D108" t="s">
        <v>444</v>
      </c>
      <c r="E108" s="37">
        <v>2038.55</v>
      </c>
      <c r="F108" s="37">
        <v>2633.99</v>
      </c>
      <c r="G108" s="27">
        <v>10.19</v>
      </c>
      <c r="H108" s="27">
        <v>595.44000000000005</v>
      </c>
      <c r="I108" s="44">
        <f t="shared" si="3"/>
        <v>655231266</v>
      </c>
      <c r="J108" s="44">
        <f t="shared" si="4"/>
        <v>31287292951.499996</v>
      </c>
    </row>
    <row r="109" spans="2:10" x14ac:dyDescent="0.25">
      <c r="B109" t="s">
        <v>97</v>
      </c>
      <c r="C109" t="s">
        <v>436</v>
      </c>
      <c r="D109" t="s">
        <v>444</v>
      </c>
      <c r="E109" s="37">
        <v>2012.59</v>
      </c>
      <c r="F109" s="37">
        <v>4496.1099999999997</v>
      </c>
      <c r="G109" s="27">
        <v>42.51</v>
      </c>
      <c r="H109" s="37">
        <v>2483.52</v>
      </c>
      <c r="I109" s="44">
        <f t="shared" si="3"/>
        <v>2733452514</v>
      </c>
      <c r="J109" s="44">
        <f t="shared" si="4"/>
        <v>130522357543.5</v>
      </c>
    </row>
    <row r="110" spans="2:10" x14ac:dyDescent="0.25">
      <c r="B110" t="s">
        <v>229</v>
      </c>
      <c r="C110" t="s">
        <v>436</v>
      </c>
      <c r="D110" t="s">
        <v>582</v>
      </c>
      <c r="E110" s="37">
        <v>1931</v>
      </c>
      <c r="F110" s="37">
        <v>11349.24</v>
      </c>
      <c r="G110" s="27">
        <v>161.22</v>
      </c>
      <c r="H110" s="37">
        <v>9418.24</v>
      </c>
      <c r="I110" s="44">
        <f t="shared" si="3"/>
        <v>10366671708</v>
      </c>
      <c r="J110" s="44">
        <f t="shared" si="4"/>
        <v>495008574057</v>
      </c>
    </row>
    <row r="111" spans="2:10" x14ac:dyDescent="0.25">
      <c r="B111" t="s">
        <v>121</v>
      </c>
      <c r="C111" t="s">
        <v>539</v>
      </c>
      <c r="D111" t="s">
        <v>582</v>
      </c>
      <c r="E111" s="37">
        <v>1596.24</v>
      </c>
      <c r="F111" s="37">
        <v>1596.24</v>
      </c>
      <c r="G111" s="27">
        <v>0</v>
      </c>
      <c r="H111" s="27">
        <v>0</v>
      </c>
      <c r="I111" s="44">
        <f t="shared" si="3"/>
        <v>0</v>
      </c>
      <c r="J111" s="44">
        <f t="shared" si="4"/>
        <v>0</v>
      </c>
    </row>
    <row r="112" spans="2:10" x14ac:dyDescent="0.25">
      <c r="B112" t="s">
        <v>151</v>
      </c>
      <c r="C112" t="s">
        <v>462</v>
      </c>
      <c r="D112" t="s">
        <v>444</v>
      </c>
      <c r="E112" s="37">
        <v>1537.37</v>
      </c>
      <c r="F112" s="37">
        <v>1597.18</v>
      </c>
      <c r="G112" s="27">
        <v>1.02</v>
      </c>
      <c r="H112" s="27">
        <v>59.81</v>
      </c>
      <c r="I112" s="44">
        <f t="shared" si="3"/>
        <v>65587428</v>
      </c>
      <c r="J112" s="44">
        <f t="shared" si="4"/>
        <v>3131799687</v>
      </c>
    </row>
    <row r="113" spans="2:10" x14ac:dyDescent="0.25">
      <c r="B113" t="s">
        <v>95</v>
      </c>
      <c r="C113" t="s">
        <v>644</v>
      </c>
      <c r="D113" t="s">
        <v>582</v>
      </c>
      <c r="E113" s="37">
        <v>1532.51</v>
      </c>
      <c r="F113" s="37">
        <v>1532.51</v>
      </c>
      <c r="G113" s="27">
        <v>0</v>
      </c>
      <c r="H113" s="27">
        <v>0</v>
      </c>
      <c r="I113" s="44">
        <f t="shared" si="3"/>
        <v>0</v>
      </c>
      <c r="J113" s="44">
        <f t="shared" si="4"/>
        <v>0</v>
      </c>
    </row>
    <row r="114" spans="2:10" x14ac:dyDescent="0.25">
      <c r="B114" t="s">
        <v>164</v>
      </c>
      <c r="C114" t="s">
        <v>436</v>
      </c>
      <c r="D114" t="s">
        <v>388</v>
      </c>
      <c r="E114" s="37">
        <v>1475.55</v>
      </c>
      <c r="F114" s="37">
        <v>1657.25</v>
      </c>
      <c r="G114" s="27">
        <v>3.11</v>
      </c>
      <c r="H114" s="27">
        <v>181.7</v>
      </c>
      <c r="I114" s="44">
        <f t="shared" si="3"/>
        <v>199977354</v>
      </c>
      <c r="J114" s="44">
        <f t="shared" si="4"/>
        <v>9548918653.5</v>
      </c>
    </row>
    <row r="115" spans="2:10" x14ac:dyDescent="0.25">
      <c r="B115" t="s">
        <v>645</v>
      </c>
      <c r="C115" t="s">
        <v>641</v>
      </c>
      <c r="D115" t="s">
        <v>444</v>
      </c>
      <c r="E115" s="37">
        <v>1431.66</v>
      </c>
      <c r="F115" s="37">
        <v>1483.12</v>
      </c>
      <c r="G115" s="27">
        <v>0.88</v>
      </c>
      <c r="H115" s="27">
        <v>51.46</v>
      </c>
      <c r="I115" s="44">
        <f t="shared" si="3"/>
        <v>56585232</v>
      </c>
      <c r="J115" s="44">
        <f t="shared" si="4"/>
        <v>2701944828</v>
      </c>
    </row>
    <row r="116" spans="2:10" x14ac:dyDescent="0.25">
      <c r="B116" t="s">
        <v>150</v>
      </c>
      <c r="C116" t="s">
        <v>643</v>
      </c>
      <c r="D116" t="s">
        <v>582</v>
      </c>
      <c r="E116" s="37">
        <v>1405.48</v>
      </c>
      <c r="F116" s="37">
        <v>1407.29</v>
      </c>
      <c r="G116" s="27">
        <v>0.03</v>
      </c>
      <c r="H116" s="27">
        <v>1.82</v>
      </c>
      <c r="I116" s="44">
        <f t="shared" si="3"/>
        <v>1929042</v>
      </c>
      <c r="J116" s="44">
        <f t="shared" si="4"/>
        <v>92111755.5</v>
      </c>
    </row>
    <row r="117" spans="2:10" x14ac:dyDescent="0.25">
      <c r="B117" t="s">
        <v>129</v>
      </c>
      <c r="C117" t="s">
        <v>639</v>
      </c>
      <c r="D117" t="s">
        <v>388</v>
      </c>
      <c r="E117" s="37">
        <v>1212.53</v>
      </c>
      <c r="F117" s="37">
        <v>1216.17</v>
      </c>
      <c r="G117" s="27">
        <v>0.06</v>
      </c>
      <c r="H117" s="27">
        <v>3.63</v>
      </c>
      <c r="I117" s="44">
        <f t="shared" si="3"/>
        <v>3858084</v>
      </c>
      <c r="J117" s="44">
        <f t="shared" si="4"/>
        <v>184223511</v>
      </c>
    </row>
    <row r="118" spans="2:10" x14ac:dyDescent="0.25">
      <c r="B118" t="s">
        <v>142</v>
      </c>
      <c r="C118" t="s">
        <v>539</v>
      </c>
      <c r="D118" t="s">
        <v>444</v>
      </c>
      <c r="E118" s="37">
        <v>1104.45</v>
      </c>
      <c r="F118" s="37">
        <v>1104.45</v>
      </c>
      <c r="G118" s="27">
        <v>0</v>
      </c>
      <c r="H118" s="27">
        <v>0</v>
      </c>
      <c r="I118" s="44">
        <f t="shared" si="3"/>
        <v>0</v>
      </c>
      <c r="J118" s="44">
        <f t="shared" si="4"/>
        <v>0</v>
      </c>
    </row>
    <row r="119" spans="2:10" x14ac:dyDescent="0.25">
      <c r="B119" t="s">
        <v>100</v>
      </c>
      <c r="C119" t="s">
        <v>462</v>
      </c>
      <c r="D119" t="s">
        <v>440</v>
      </c>
      <c r="E119" s="27">
        <v>946.05</v>
      </c>
      <c r="F119" s="37">
        <v>1036.9000000000001</v>
      </c>
      <c r="G119" s="27">
        <v>1.56</v>
      </c>
      <c r="H119" s="27">
        <v>90.85</v>
      </c>
      <c r="I119" s="44">
        <f t="shared" si="3"/>
        <v>100310184.00000001</v>
      </c>
      <c r="J119" s="44">
        <f t="shared" si="4"/>
        <v>4789811286</v>
      </c>
    </row>
    <row r="120" spans="2:10" x14ac:dyDescent="0.25">
      <c r="B120" t="s">
        <v>162</v>
      </c>
      <c r="C120" t="s">
        <v>436</v>
      </c>
      <c r="D120" t="s">
        <v>582</v>
      </c>
      <c r="E120" s="27">
        <v>807.61</v>
      </c>
      <c r="F120" s="27">
        <v>893.06</v>
      </c>
      <c r="G120" s="27">
        <v>1.46</v>
      </c>
      <c r="H120" s="27">
        <v>85.45</v>
      </c>
      <c r="I120" s="44">
        <f t="shared" si="3"/>
        <v>93880044</v>
      </c>
      <c r="J120" s="44">
        <f t="shared" si="4"/>
        <v>4482772101</v>
      </c>
    </row>
    <row r="121" spans="2:10" x14ac:dyDescent="0.25">
      <c r="B121" t="s">
        <v>111</v>
      </c>
      <c r="C121" t="s">
        <v>639</v>
      </c>
      <c r="D121" t="s">
        <v>388</v>
      </c>
      <c r="E121" s="27">
        <v>779.85</v>
      </c>
      <c r="F121" s="37">
        <v>1592.05</v>
      </c>
      <c r="G121" s="27">
        <v>13.9</v>
      </c>
      <c r="H121" s="27">
        <v>812.2</v>
      </c>
      <c r="I121" s="44">
        <f t="shared" si="3"/>
        <v>893789460.00000012</v>
      </c>
      <c r="J121" s="44">
        <f t="shared" si="4"/>
        <v>42678446715</v>
      </c>
    </row>
    <row r="122" spans="2:10" x14ac:dyDescent="0.25">
      <c r="B122" t="s">
        <v>139</v>
      </c>
      <c r="C122" t="s">
        <v>539</v>
      </c>
      <c r="D122" t="s">
        <v>440</v>
      </c>
      <c r="E122" s="27">
        <v>496.7</v>
      </c>
      <c r="F122" s="27">
        <v>496.7</v>
      </c>
      <c r="G122" s="27">
        <v>0</v>
      </c>
      <c r="H122" s="27">
        <v>0</v>
      </c>
      <c r="I122" s="44">
        <f t="shared" si="3"/>
        <v>0</v>
      </c>
      <c r="J122" s="44">
        <f t="shared" si="4"/>
        <v>0</v>
      </c>
    </row>
    <row r="123" spans="2:10" x14ac:dyDescent="0.25">
      <c r="B123" t="s">
        <v>148</v>
      </c>
      <c r="C123" t="s">
        <v>539</v>
      </c>
      <c r="D123" t="s">
        <v>440</v>
      </c>
      <c r="E123" s="27">
        <v>423.42</v>
      </c>
      <c r="F123" s="27">
        <v>446.75</v>
      </c>
      <c r="G123" s="27">
        <v>0.4</v>
      </c>
      <c r="H123" s="27">
        <v>23.32</v>
      </c>
      <c r="I123" s="44">
        <f t="shared" si="3"/>
        <v>25720560</v>
      </c>
      <c r="J123" s="44">
        <f t="shared" si="4"/>
        <v>1228156740</v>
      </c>
    </row>
    <row r="124" spans="2:10" x14ac:dyDescent="0.25">
      <c r="B124" t="s">
        <v>179</v>
      </c>
      <c r="C124" t="s">
        <v>539</v>
      </c>
      <c r="D124" t="s">
        <v>444</v>
      </c>
      <c r="E124" s="27">
        <v>274.47000000000003</v>
      </c>
      <c r="F124" s="27">
        <v>275.52</v>
      </c>
      <c r="G124" s="27">
        <v>0.02</v>
      </c>
      <c r="H124" s="27">
        <v>1.05</v>
      </c>
      <c r="I124" s="44">
        <f t="shared" si="3"/>
        <v>1286028</v>
      </c>
      <c r="J124" s="44">
        <f t="shared" si="4"/>
        <v>61407837</v>
      </c>
    </row>
    <row r="125" spans="2:10" x14ac:dyDescent="0.25">
      <c r="B125" t="s">
        <v>160</v>
      </c>
      <c r="C125" t="s">
        <v>539</v>
      </c>
      <c r="D125" t="s">
        <v>440</v>
      </c>
      <c r="E125" s="27">
        <v>272.11</v>
      </c>
      <c r="F125" s="27">
        <v>273.87</v>
      </c>
      <c r="G125" s="27">
        <v>0.03</v>
      </c>
      <c r="H125" s="27">
        <v>1.76</v>
      </c>
      <c r="I125" s="44">
        <f t="shared" si="3"/>
        <v>1929042</v>
      </c>
      <c r="J125" s="44">
        <f t="shared" si="4"/>
        <v>92111755.5</v>
      </c>
    </row>
    <row r="126" spans="2:10" x14ac:dyDescent="0.25">
      <c r="B126" t="s">
        <v>222</v>
      </c>
      <c r="C126" t="s">
        <v>539</v>
      </c>
      <c r="D126" t="s">
        <v>440</v>
      </c>
      <c r="E126" s="27">
        <v>191.69</v>
      </c>
      <c r="F126" s="27">
        <v>191.69</v>
      </c>
      <c r="G126" s="27">
        <v>0</v>
      </c>
      <c r="H126" s="27">
        <v>0</v>
      </c>
      <c r="I126" s="44">
        <f t="shared" si="3"/>
        <v>0</v>
      </c>
      <c r="J126" s="44">
        <f t="shared" si="4"/>
        <v>0</v>
      </c>
    </row>
    <row r="128" spans="2:10" x14ac:dyDescent="0.25">
      <c r="D128" t="s">
        <v>634</v>
      </c>
      <c r="E128" s="30">
        <f>SUM(E4:E126)*1000000</f>
        <v>12666706519999.998</v>
      </c>
      <c r="F128" s="30"/>
      <c r="G128" s="51">
        <f>SUM(G4:G126)</f>
        <v>31324.95</v>
      </c>
      <c r="H128" s="30"/>
      <c r="I128" s="30">
        <f>SUM(I4:I126)</f>
        <v>2014238139930</v>
      </c>
      <c r="J128" s="30">
        <f>SUM(J4:J126)</f>
        <v>96179871181657.5</v>
      </c>
    </row>
    <row r="129" spans="4:9" x14ac:dyDescent="0.25">
      <c r="D129" t="s">
        <v>712</v>
      </c>
      <c r="G129" s="27">
        <v>32150.7</v>
      </c>
      <c r="I129" s="27">
        <f>I128/E128</f>
        <v>0.15901830019900076</v>
      </c>
    </row>
    <row r="130" spans="4:9" x14ac:dyDescent="0.25">
      <c r="D130" t="s">
        <v>713</v>
      </c>
      <c r="G130" s="27">
        <v>1700</v>
      </c>
    </row>
    <row r="131" spans="4:9" x14ac:dyDescent="0.25">
      <c r="D131" t="s">
        <v>714</v>
      </c>
      <c r="G131" s="52">
        <f>G130*G129*G128</f>
        <v>1712102418940.5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3CA7-2C45-4990-89C1-934374493E06}">
  <dimension ref="B1:S101"/>
  <sheetViews>
    <sheetView topLeftCell="B1" workbookViewId="0">
      <selection activeCell="E3" sqref="E3"/>
    </sheetView>
  </sheetViews>
  <sheetFormatPr defaultRowHeight="18" customHeight="1" x14ac:dyDescent="0.25"/>
  <cols>
    <col min="2" max="2" width="5" customWidth="1"/>
    <col min="3" max="3" width="23.140625" customWidth="1"/>
    <col min="4" max="4" width="14.140625" style="27" customWidth="1"/>
    <col min="5" max="5" width="13.140625" style="57" customWidth="1"/>
    <col min="6" max="6" width="19.28515625" customWidth="1"/>
    <col min="7" max="7" width="17.28515625" style="56" customWidth="1"/>
    <col min="8" max="8" width="10.28515625" customWidth="1"/>
    <col min="9" max="9" width="21.5703125" customWidth="1"/>
    <col min="10" max="10" width="19.5703125" bestFit="1" customWidth="1"/>
    <col min="11" max="11" width="22.42578125" bestFit="1" customWidth="1"/>
    <col min="12" max="12" width="17.140625" style="57" customWidth="1"/>
    <col min="13" max="13" width="15.5703125" style="57" customWidth="1"/>
    <col min="14" max="14" width="21.5703125" customWidth="1"/>
    <col min="15" max="15" width="3.28515625" customWidth="1"/>
    <col min="16" max="16" width="6.42578125" customWidth="1"/>
    <col min="17" max="17" width="7.140625" customWidth="1"/>
    <col min="18" max="18" width="5.28515625" customWidth="1"/>
    <col min="19" max="19" width="5.85546875" customWidth="1"/>
  </cols>
  <sheetData>
    <row r="1" spans="2:19" ht="18" customHeight="1" x14ac:dyDescent="0.25">
      <c r="G1" s="56" t="s">
        <v>734</v>
      </c>
      <c r="H1" s="54">
        <v>15</v>
      </c>
      <c r="L1" s="57" t="s">
        <v>730</v>
      </c>
      <c r="M1" s="57" t="s">
        <v>730</v>
      </c>
      <c r="P1" s="57" t="s">
        <v>737</v>
      </c>
      <c r="Q1" s="57">
        <v>100</v>
      </c>
      <c r="R1" s="57"/>
      <c r="S1" s="57">
        <f>S2*S2*S2</f>
        <v>35.314666721488592</v>
      </c>
    </row>
    <row r="2" spans="2:19" ht="18" customHeight="1" x14ac:dyDescent="0.25">
      <c r="B2" t="s">
        <v>720</v>
      </c>
      <c r="C2" t="s">
        <v>2</v>
      </c>
      <c r="D2" s="27" t="s">
        <v>719</v>
      </c>
      <c r="E2" s="57" t="s">
        <v>733</v>
      </c>
      <c r="F2" s="57" t="s">
        <v>735</v>
      </c>
      <c r="I2" s="56" t="s">
        <v>2</v>
      </c>
      <c r="J2" s="57" t="s">
        <v>727</v>
      </c>
      <c r="K2" s="57" t="s">
        <v>728</v>
      </c>
      <c r="L2" s="57" t="s">
        <v>732</v>
      </c>
      <c r="M2" s="57" t="s">
        <v>731</v>
      </c>
      <c r="N2" s="57" t="s">
        <v>736</v>
      </c>
      <c r="P2" s="57" t="s">
        <v>738</v>
      </c>
      <c r="Q2" s="57">
        <f>Q1/2.54</f>
        <v>39.370078740157481</v>
      </c>
      <c r="R2" s="57">
        <f>Q2/36</f>
        <v>1.0936132983377078</v>
      </c>
      <c r="S2" s="57">
        <f>R2*3</f>
        <v>3.2808398950131235</v>
      </c>
    </row>
    <row r="3" spans="2:19" ht="18" customHeight="1" x14ac:dyDescent="0.25">
      <c r="B3">
        <v>62</v>
      </c>
      <c r="C3" t="s">
        <v>115</v>
      </c>
      <c r="D3" s="27">
        <v>1750000</v>
      </c>
      <c r="E3" s="57">
        <f>D3/1000000</f>
        <v>1.75</v>
      </c>
      <c r="F3" s="28">
        <f>D3*1000*$H$1</f>
        <v>26250000000</v>
      </c>
      <c r="I3" s="56" t="s">
        <v>56</v>
      </c>
      <c r="J3" s="57">
        <v>81.5</v>
      </c>
      <c r="K3" s="57">
        <v>43.1</v>
      </c>
      <c r="L3" s="57">
        <v>2.2999999999999998</v>
      </c>
      <c r="M3" s="57">
        <v>80.5</v>
      </c>
      <c r="N3" s="30">
        <f>M3*1000000*1000*$H$1</f>
        <v>1207500000000</v>
      </c>
      <c r="S3" s="53"/>
    </row>
    <row r="4" spans="2:19" ht="18" customHeight="1" x14ac:dyDescent="0.25">
      <c r="B4">
        <v>98</v>
      </c>
      <c r="C4" t="s">
        <v>127</v>
      </c>
      <c r="D4" s="27">
        <v>29000</v>
      </c>
      <c r="E4" s="57">
        <f t="shared" ref="E4:E67" si="0">D4/1000000</f>
        <v>2.9000000000000001E-2</v>
      </c>
      <c r="F4" s="28">
        <f t="shared" ref="F4:F67" si="1">D4*1000*$H$1</f>
        <v>435000000</v>
      </c>
      <c r="I4" s="56" t="s">
        <v>25</v>
      </c>
      <c r="J4" s="57">
        <v>38.299999999999997</v>
      </c>
      <c r="K4" s="57">
        <v>43.9</v>
      </c>
      <c r="L4" s="57">
        <v>0.4</v>
      </c>
      <c r="M4" s="57">
        <v>13.6</v>
      </c>
      <c r="N4" s="30">
        <f t="shared" ref="N4:N67" si="2">M4*1000000*1000*$H$1</f>
        <v>204000000000</v>
      </c>
    </row>
    <row r="5" spans="2:19" ht="18" customHeight="1" x14ac:dyDescent="0.25">
      <c r="B5">
        <v>11</v>
      </c>
      <c r="C5" t="s">
        <v>56</v>
      </c>
      <c r="D5" s="27">
        <v>159054000</v>
      </c>
      <c r="E5" s="57">
        <f t="shared" si="0"/>
        <v>159.054</v>
      </c>
      <c r="F5" s="28">
        <f t="shared" si="1"/>
        <v>2385810000000</v>
      </c>
      <c r="I5" s="56" t="s">
        <v>17</v>
      </c>
      <c r="J5" s="57">
        <v>142.5</v>
      </c>
      <c r="K5" s="57">
        <v>40.9</v>
      </c>
      <c r="L5" s="57">
        <v>2.4</v>
      </c>
      <c r="M5" s="57">
        <v>84.4</v>
      </c>
      <c r="N5" s="30">
        <f t="shared" si="2"/>
        <v>1266000000000</v>
      </c>
    </row>
    <row r="6" spans="2:19" ht="18" customHeight="1" x14ac:dyDescent="0.25">
      <c r="B6">
        <v>40</v>
      </c>
      <c r="C6" t="s">
        <v>60</v>
      </c>
      <c r="D6" s="27">
        <v>9711000</v>
      </c>
      <c r="E6" s="57">
        <f t="shared" si="0"/>
        <v>9.7110000000000003</v>
      </c>
      <c r="F6" s="28">
        <f t="shared" si="1"/>
        <v>145665000000</v>
      </c>
      <c r="I6" s="56" t="s">
        <v>31</v>
      </c>
      <c r="J6" s="56"/>
      <c r="K6" s="57">
        <v>8.5</v>
      </c>
      <c r="N6" s="30">
        <f t="shared" si="2"/>
        <v>0</v>
      </c>
    </row>
    <row r="7" spans="2:19" ht="18" customHeight="1" x14ac:dyDescent="0.25">
      <c r="B7">
        <v>37</v>
      </c>
      <c r="C7" t="s">
        <v>25</v>
      </c>
      <c r="D7" s="27">
        <v>11142000</v>
      </c>
      <c r="E7" s="57">
        <f t="shared" si="0"/>
        <v>11.141999999999999</v>
      </c>
      <c r="F7" s="28">
        <f t="shared" si="1"/>
        <v>167130000000</v>
      </c>
      <c r="I7" s="56" t="s">
        <v>90</v>
      </c>
      <c r="J7" s="57">
        <v>25.8</v>
      </c>
      <c r="K7" s="57">
        <v>11.9</v>
      </c>
      <c r="L7" s="57">
        <v>2.5</v>
      </c>
      <c r="M7" s="57">
        <v>88.4</v>
      </c>
      <c r="N7" s="30">
        <f t="shared" si="2"/>
        <v>1326000000000</v>
      </c>
    </row>
    <row r="8" spans="2:19" ht="18" customHeight="1" x14ac:dyDescent="0.25">
      <c r="B8">
        <v>27</v>
      </c>
      <c r="C8" t="s">
        <v>17</v>
      </c>
      <c r="D8" s="27">
        <v>30400000</v>
      </c>
      <c r="E8" s="57">
        <f t="shared" si="0"/>
        <v>30.4</v>
      </c>
      <c r="F8" s="28">
        <f t="shared" si="1"/>
        <v>456000000000</v>
      </c>
      <c r="I8" s="56" t="s">
        <v>98</v>
      </c>
      <c r="J8" s="57">
        <v>16.399999999999999</v>
      </c>
      <c r="K8" s="56"/>
      <c r="L8" s="57">
        <v>0.1</v>
      </c>
      <c r="M8" s="57">
        <v>2.2999999999999998</v>
      </c>
      <c r="N8" s="30">
        <f t="shared" si="2"/>
        <v>34500000000</v>
      </c>
    </row>
    <row r="9" spans="2:19" ht="18" customHeight="1" x14ac:dyDescent="0.25">
      <c r="B9">
        <v>79</v>
      </c>
      <c r="C9" t="s">
        <v>31</v>
      </c>
      <c r="D9" s="27">
        <v>301000</v>
      </c>
      <c r="E9" s="57">
        <f t="shared" si="0"/>
        <v>0.30099999999999999</v>
      </c>
      <c r="F9" s="28">
        <f t="shared" si="1"/>
        <v>4515000000</v>
      </c>
      <c r="I9" s="56" t="s">
        <v>47</v>
      </c>
      <c r="J9" s="57">
        <v>24.7</v>
      </c>
      <c r="K9" s="57">
        <v>30.4</v>
      </c>
      <c r="L9" s="57">
        <v>0.1</v>
      </c>
      <c r="M9" s="57">
        <v>3.9</v>
      </c>
      <c r="N9" s="30">
        <f t="shared" si="2"/>
        <v>58500000000</v>
      </c>
    </row>
    <row r="10" spans="2:19" ht="18" customHeight="1" x14ac:dyDescent="0.25">
      <c r="B10">
        <v>25</v>
      </c>
      <c r="C10" t="s">
        <v>90</v>
      </c>
      <c r="D10" s="27">
        <v>35000000</v>
      </c>
      <c r="E10" s="57">
        <f t="shared" si="0"/>
        <v>35</v>
      </c>
      <c r="F10" s="28">
        <f t="shared" si="1"/>
        <v>525000000000</v>
      </c>
      <c r="I10" s="56" t="s">
        <v>82</v>
      </c>
      <c r="J10" s="56"/>
      <c r="K10" s="57">
        <v>17.899999999999999</v>
      </c>
      <c r="N10" s="30">
        <f t="shared" si="2"/>
        <v>0</v>
      </c>
    </row>
    <row r="11" spans="2:19" ht="18" customHeight="1" x14ac:dyDescent="0.25">
      <c r="B11">
        <v>52</v>
      </c>
      <c r="C11" t="s">
        <v>98</v>
      </c>
      <c r="D11" s="27">
        <v>3250000</v>
      </c>
      <c r="E11" s="57">
        <f t="shared" si="0"/>
        <v>3.25</v>
      </c>
      <c r="F11" s="28">
        <f t="shared" si="1"/>
        <v>48750000000</v>
      </c>
      <c r="I11" s="56" t="s">
        <v>28</v>
      </c>
      <c r="J11" s="56"/>
      <c r="K11" s="57">
        <v>17</v>
      </c>
      <c r="N11" s="30">
        <f t="shared" si="2"/>
        <v>0</v>
      </c>
    </row>
    <row r="12" spans="2:19" ht="18" customHeight="1" x14ac:dyDescent="0.25">
      <c r="B12">
        <v>43</v>
      </c>
      <c r="C12" t="s">
        <v>47</v>
      </c>
      <c r="D12" s="27">
        <v>8500000</v>
      </c>
      <c r="E12" s="57">
        <f t="shared" si="0"/>
        <v>8.5</v>
      </c>
      <c r="F12" s="28">
        <f t="shared" si="1"/>
        <v>127500000000</v>
      </c>
      <c r="I12" s="56" t="s">
        <v>97</v>
      </c>
      <c r="J12" s="57">
        <v>14.4</v>
      </c>
      <c r="K12" s="56"/>
      <c r="L12" s="57">
        <v>0.2</v>
      </c>
      <c r="M12" s="57">
        <v>7.5</v>
      </c>
      <c r="N12" s="30">
        <f t="shared" si="2"/>
        <v>112500000000</v>
      </c>
    </row>
    <row r="13" spans="2:19" ht="18" customHeight="1" x14ac:dyDescent="0.25">
      <c r="B13">
        <v>99</v>
      </c>
      <c r="C13" t="s">
        <v>155</v>
      </c>
      <c r="D13" s="27">
        <v>5000</v>
      </c>
      <c r="E13" s="57">
        <f t="shared" si="0"/>
        <v>5.0000000000000001E-3</v>
      </c>
      <c r="F13" s="28">
        <f t="shared" si="1"/>
        <v>75000000</v>
      </c>
      <c r="I13" s="56" t="s">
        <v>12</v>
      </c>
      <c r="J13" s="57">
        <v>23.9</v>
      </c>
      <c r="K13" s="57">
        <v>32.1</v>
      </c>
      <c r="L13" s="57">
        <v>0.3</v>
      </c>
      <c r="M13" s="57">
        <v>12.3</v>
      </c>
      <c r="N13" s="30">
        <f t="shared" si="2"/>
        <v>184500000000</v>
      </c>
    </row>
    <row r="14" spans="2:19" ht="18" customHeight="1" x14ac:dyDescent="0.25">
      <c r="B14">
        <v>92</v>
      </c>
      <c r="C14" t="s">
        <v>82</v>
      </c>
      <c r="D14" s="27">
        <v>100000</v>
      </c>
      <c r="E14" s="57">
        <f t="shared" si="0"/>
        <v>0.1</v>
      </c>
      <c r="F14" s="28">
        <f t="shared" si="1"/>
        <v>1500000000</v>
      </c>
      <c r="I14" s="56" t="s">
        <v>133</v>
      </c>
      <c r="J14" s="57">
        <v>12.6</v>
      </c>
      <c r="K14" s="56"/>
      <c r="L14" s="57">
        <v>0.2</v>
      </c>
      <c r="M14" s="57">
        <v>7.9</v>
      </c>
      <c r="N14" s="30">
        <f t="shared" si="2"/>
        <v>118500000000</v>
      </c>
    </row>
    <row r="15" spans="2:19" ht="18" customHeight="1" x14ac:dyDescent="0.25">
      <c r="B15">
        <v>95</v>
      </c>
      <c r="C15" t="s">
        <v>140</v>
      </c>
      <c r="D15" s="27">
        <v>40000</v>
      </c>
      <c r="E15" s="57">
        <f t="shared" si="0"/>
        <v>0.04</v>
      </c>
      <c r="F15" s="28">
        <f t="shared" si="1"/>
        <v>600000000</v>
      </c>
      <c r="I15" s="56" t="s">
        <v>14</v>
      </c>
      <c r="J15" s="57">
        <v>165.2</v>
      </c>
      <c r="K15" s="57">
        <v>112.6</v>
      </c>
      <c r="L15" s="57">
        <v>2.4</v>
      </c>
      <c r="M15" s="57">
        <v>83.1</v>
      </c>
      <c r="N15" s="30">
        <f t="shared" si="2"/>
        <v>1246500000000</v>
      </c>
    </row>
    <row r="16" spans="2:19" ht="18" customHeight="1" x14ac:dyDescent="0.25">
      <c r="B16">
        <v>38</v>
      </c>
      <c r="C16" t="s">
        <v>97</v>
      </c>
      <c r="D16" s="27">
        <v>10450000</v>
      </c>
      <c r="E16" s="57">
        <f t="shared" si="0"/>
        <v>10.45</v>
      </c>
      <c r="F16" s="28">
        <f t="shared" si="1"/>
        <v>156750000000</v>
      </c>
      <c r="I16" s="56" t="s">
        <v>45</v>
      </c>
      <c r="J16" s="56"/>
      <c r="K16" s="57">
        <v>6.1</v>
      </c>
      <c r="N16" s="30">
        <f t="shared" si="2"/>
        <v>0</v>
      </c>
    </row>
    <row r="17" spans="2:14" ht="18" customHeight="1" x14ac:dyDescent="0.25">
      <c r="B17">
        <v>33</v>
      </c>
      <c r="C17" t="s">
        <v>12</v>
      </c>
      <c r="D17" s="27">
        <v>16172000</v>
      </c>
      <c r="E17" s="57">
        <f t="shared" si="0"/>
        <v>16.172000000000001</v>
      </c>
      <c r="F17" s="28">
        <f t="shared" si="1"/>
        <v>242580000000</v>
      </c>
      <c r="I17" s="56" t="s">
        <v>6</v>
      </c>
      <c r="J17" s="57">
        <v>194</v>
      </c>
      <c r="K17" s="57">
        <v>330.6</v>
      </c>
      <c r="L17" s="57">
        <v>8.4</v>
      </c>
      <c r="M17" s="57">
        <v>296.60000000000002</v>
      </c>
      <c r="N17" s="30">
        <f t="shared" si="2"/>
        <v>4449000000000</v>
      </c>
    </row>
    <row r="18" spans="2:14" ht="18" customHeight="1" x14ac:dyDescent="0.25">
      <c r="B18">
        <v>35</v>
      </c>
      <c r="C18" t="s">
        <v>133</v>
      </c>
      <c r="D18" s="27">
        <v>13800000</v>
      </c>
      <c r="E18" s="57">
        <f t="shared" si="0"/>
        <v>13.8</v>
      </c>
      <c r="F18" s="28">
        <f t="shared" si="1"/>
        <v>207000000000</v>
      </c>
      <c r="I18" s="56" t="s">
        <v>42</v>
      </c>
      <c r="J18" s="57">
        <v>13.3</v>
      </c>
      <c r="K18" s="57">
        <v>13.9</v>
      </c>
      <c r="L18" s="57">
        <v>0.1</v>
      </c>
      <c r="M18" s="57">
        <v>3</v>
      </c>
      <c r="N18" s="30">
        <f t="shared" si="2"/>
        <v>45000000000</v>
      </c>
    </row>
    <row r="19" spans="2:14" ht="18" customHeight="1" x14ac:dyDescent="0.25">
      <c r="B19">
        <v>88</v>
      </c>
      <c r="C19" t="s">
        <v>78</v>
      </c>
      <c r="D19" s="27">
        <v>200000</v>
      </c>
      <c r="E19" s="57">
        <f t="shared" si="0"/>
        <v>0.2</v>
      </c>
      <c r="F19" s="28">
        <f t="shared" si="1"/>
        <v>3000000000</v>
      </c>
      <c r="I19" s="56" t="s">
        <v>642</v>
      </c>
      <c r="J19" s="56"/>
      <c r="K19" s="57">
        <v>8.5</v>
      </c>
      <c r="N19" s="30">
        <f t="shared" si="2"/>
        <v>0</v>
      </c>
    </row>
    <row r="20" spans="2:14" ht="18" customHeight="1" x14ac:dyDescent="0.25">
      <c r="B20">
        <v>48</v>
      </c>
      <c r="C20" t="s">
        <v>99</v>
      </c>
      <c r="D20" s="27">
        <v>4770000</v>
      </c>
      <c r="E20" s="57">
        <f t="shared" si="0"/>
        <v>4.7699999999999996</v>
      </c>
      <c r="F20" s="28">
        <f t="shared" si="1"/>
        <v>71550000000</v>
      </c>
      <c r="I20" s="56" t="s">
        <v>39</v>
      </c>
      <c r="J20" s="57">
        <v>1.4</v>
      </c>
      <c r="K20" s="56"/>
      <c r="L20" s="57">
        <v>0.01</v>
      </c>
      <c r="M20" s="57">
        <v>1</v>
      </c>
      <c r="N20" s="30">
        <f t="shared" si="2"/>
        <v>15000000000</v>
      </c>
    </row>
    <row r="21" spans="2:14" ht="18" customHeight="1" x14ac:dyDescent="0.25">
      <c r="B21">
        <v>18</v>
      </c>
      <c r="C21" t="s">
        <v>14</v>
      </c>
      <c r="D21" s="27">
        <v>71794000</v>
      </c>
      <c r="E21" s="57">
        <f t="shared" si="0"/>
        <v>71.793999999999997</v>
      </c>
      <c r="F21" s="28">
        <f t="shared" si="1"/>
        <v>1076910000000</v>
      </c>
      <c r="I21" s="56" t="s">
        <v>65</v>
      </c>
      <c r="J21" s="56"/>
      <c r="K21" s="57">
        <v>0.5</v>
      </c>
      <c r="N21" s="30">
        <f t="shared" si="2"/>
        <v>0</v>
      </c>
    </row>
    <row r="22" spans="2:14" ht="18" customHeight="1" x14ac:dyDescent="0.25">
      <c r="B22">
        <v>51</v>
      </c>
      <c r="C22" t="s">
        <v>45</v>
      </c>
      <c r="D22" s="27">
        <v>3460000</v>
      </c>
      <c r="E22" s="57">
        <f t="shared" si="0"/>
        <v>3.46</v>
      </c>
      <c r="F22" s="28">
        <f t="shared" si="1"/>
        <v>51900000000</v>
      </c>
      <c r="I22" s="56" t="s">
        <v>48</v>
      </c>
      <c r="J22" s="57">
        <v>58.5</v>
      </c>
      <c r="K22" s="57">
        <v>57.8</v>
      </c>
      <c r="L22" s="57">
        <v>2.1</v>
      </c>
      <c r="M22" s="57">
        <v>75.5</v>
      </c>
      <c r="N22" s="30">
        <f t="shared" si="2"/>
        <v>1132500000000</v>
      </c>
    </row>
    <row r="23" spans="2:14" ht="18" customHeight="1" x14ac:dyDescent="0.25">
      <c r="B23">
        <v>10</v>
      </c>
      <c r="C23" t="s">
        <v>6</v>
      </c>
      <c r="D23" s="27">
        <v>163959000</v>
      </c>
      <c r="E23" s="57">
        <f t="shared" si="0"/>
        <v>163.959</v>
      </c>
      <c r="F23" s="28">
        <f t="shared" si="1"/>
        <v>2459385000000</v>
      </c>
      <c r="I23" s="56" t="s">
        <v>46</v>
      </c>
      <c r="J23" s="56"/>
      <c r="K23" s="57">
        <v>2</v>
      </c>
      <c r="N23" s="30">
        <f t="shared" si="2"/>
        <v>0</v>
      </c>
    </row>
    <row r="24" spans="2:14" ht="18" customHeight="1" x14ac:dyDescent="0.25">
      <c r="B24">
        <v>46</v>
      </c>
      <c r="C24" t="s">
        <v>42</v>
      </c>
      <c r="D24" s="27">
        <v>5508000</v>
      </c>
      <c r="E24" s="57">
        <f t="shared" si="0"/>
        <v>5.508</v>
      </c>
      <c r="F24" s="28">
        <f t="shared" si="1"/>
        <v>82620000000</v>
      </c>
      <c r="I24" s="56" t="s">
        <v>11</v>
      </c>
      <c r="J24" s="56"/>
      <c r="K24" s="57">
        <v>40.700000000000003</v>
      </c>
      <c r="N24" s="30">
        <f t="shared" si="2"/>
        <v>0</v>
      </c>
    </row>
    <row r="25" spans="2:14" ht="18" customHeight="1" x14ac:dyDescent="0.25">
      <c r="B25">
        <v>53</v>
      </c>
      <c r="C25" t="s">
        <v>142</v>
      </c>
      <c r="D25" s="27">
        <v>3200000</v>
      </c>
      <c r="E25" s="57">
        <f t="shared" si="0"/>
        <v>3.2</v>
      </c>
      <c r="F25" s="28">
        <f t="shared" si="1"/>
        <v>48000000000</v>
      </c>
      <c r="I25" s="56" t="s">
        <v>8</v>
      </c>
      <c r="J25" s="57">
        <v>4.5</v>
      </c>
      <c r="K25" s="57">
        <v>86.5</v>
      </c>
      <c r="L25" s="57">
        <v>0.01</v>
      </c>
      <c r="M25" s="57">
        <v>0.7</v>
      </c>
      <c r="N25" s="30">
        <f t="shared" si="2"/>
        <v>10500000000</v>
      </c>
    </row>
    <row r="26" spans="2:14" ht="18" customHeight="1" x14ac:dyDescent="0.25">
      <c r="B26">
        <v>69</v>
      </c>
      <c r="C26" t="s">
        <v>718</v>
      </c>
      <c r="D26" s="27">
        <v>1000000</v>
      </c>
      <c r="E26" s="57">
        <f t="shared" si="0"/>
        <v>1</v>
      </c>
      <c r="F26" s="28">
        <f t="shared" si="1"/>
        <v>15000000000</v>
      </c>
      <c r="I26" s="56" t="s">
        <v>54</v>
      </c>
      <c r="J26" s="56"/>
      <c r="K26" s="57">
        <v>5.7</v>
      </c>
      <c r="N26" s="30">
        <f t="shared" si="2"/>
        <v>0</v>
      </c>
    </row>
    <row r="27" spans="2:14" ht="18" customHeight="1" x14ac:dyDescent="0.25">
      <c r="B27">
        <v>70</v>
      </c>
      <c r="C27" t="s">
        <v>81</v>
      </c>
      <c r="D27" s="27">
        <v>880000</v>
      </c>
      <c r="E27" s="57">
        <f t="shared" si="0"/>
        <v>0.88</v>
      </c>
      <c r="F27" s="28">
        <f t="shared" si="1"/>
        <v>13200000000</v>
      </c>
      <c r="I27" s="56" t="s">
        <v>37</v>
      </c>
      <c r="J27" s="56"/>
      <c r="K27" s="57">
        <v>4.9000000000000004</v>
      </c>
      <c r="N27" s="30">
        <f t="shared" si="2"/>
        <v>0</v>
      </c>
    </row>
    <row r="28" spans="2:14" ht="18" customHeight="1" x14ac:dyDescent="0.25">
      <c r="B28">
        <v>56</v>
      </c>
      <c r="C28" t="s">
        <v>66</v>
      </c>
      <c r="D28" s="27">
        <v>2500000</v>
      </c>
      <c r="E28" s="57">
        <f t="shared" si="0"/>
        <v>2.5</v>
      </c>
      <c r="F28" s="28">
        <f t="shared" si="1"/>
        <v>37500000000</v>
      </c>
      <c r="I28" s="56" t="s">
        <v>59</v>
      </c>
      <c r="J28" s="56"/>
      <c r="K28" s="57">
        <v>10.199999999999999</v>
      </c>
      <c r="N28" s="30">
        <f t="shared" si="2"/>
        <v>0</v>
      </c>
    </row>
    <row r="29" spans="2:14" ht="18" customHeight="1" x14ac:dyDescent="0.25">
      <c r="B29">
        <v>91</v>
      </c>
      <c r="C29" t="s">
        <v>337</v>
      </c>
      <c r="D29" s="27">
        <v>140000</v>
      </c>
      <c r="E29" s="57">
        <f t="shared" si="0"/>
        <v>0.14000000000000001</v>
      </c>
      <c r="F29" s="28">
        <f t="shared" si="1"/>
        <v>2100000000</v>
      </c>
      <c r="I29" s="56" t="s">
        <v>9</v>
      </c>
      <c r="J29" s="57">
        <v>23.8</v>
      </c>
      <c r="K29" s="57">
        <v>59.6</v>
      </c>
      <c r="L29" s="57">
        <v>1.3</v>
      </c>
      <c r="M29" s="57">
        <v>46.6</v>
      </c>
      <c r="N29" s="30">
        <f t="shared" si="2"/>
        <v>699000000000</v>
      </c>
    </row>
    <row r="30" spans="2:14" ht="18" customHeight="1" x14ac:dyDescent="0.25">
      <c r="B30">
        <v>66</v>
      </c>
      <c r="C30" t="s">
        <v>39</v>
      </c>
      <c r="D30" s="27">
        <v>1210000</v>
      </c>
      <c r="E30" s="57">
        <f t="shared" si="0"/>
        <v>1.21</v>
      </c>
      <c r="F30" s="28">
        <f t="shared" si="1"/>
        <v>18150000000</v>
      </c>
      <c r="I30" s="56" t="s">
        <v>20</v>
      </c>
      <c r="J30" s="57">
        <v>63.2</v>
      </c>
      <c r="K30" s="57">
        <v>41.5</v>
      </c>
      <c r="L30" s="57">
        <v>1.3</v>
      </c>
      <c r="M30" s="57">
        <v>44.2</v>
      </c>
      <c r="N30" s="30">
        <f t="shared" si="2"/>
        <v>663000000000</v>
      </c>
    </row>
    <row r="31" spans="2:14" ht="18" customHeight="1" x14ac:dyDescent="0.25">
      <c r="B31">
        <v>97</v>
      </c>
      <c r="C31" t="s">
        <v>96</v>
      </c>
      <c r="D31" s="27">
        <v>35000</v>
      </c>
      <c r="E31" s="57">
        <f t="shared" si="0"/>
        <v>3.5000000000000003E-2</v>
      </c>
      <c r="F31" s="28">
        <f t="shared" si="1"/>
        <v>525000000</v>
      </c>
      <c r="I31" s="56" t="s">
        <v>30</v>
      </c>
      <c r="J31" s="57">
        <v>250.8</v>
      </c>
      <c r="K31" s="57">
        <v>233.1</v>
      </c>
      <c r="L31" s="57">
        <v>32.1</v>
      </c>
      <c r="M31" s="57">
        <v>1133.5999999999999</v>
      </c>
      <c r="N31" s="30">
        <f t="shared" si="2"/>
        <v>17004000000000</v>
      </c>
    </row>
    <row r="32" spans="2:14" ht="18" customHeight="1" x14ac:dyDescent="0.25">
      <c r="B32">
        <v>86</v>
      </c>
      <c r="C32" t="s">
        <v>65</v>
      </c>
      <c r="D32" s="27">
        <v>212000</v>
      </c>
      <c r="E32" s="57">
        <f t="shared" si="0"/>
        <v>0.21199999999999999</v>
      </c>
      <c r="F32" s="28">
        <f t="shared" si="1"/>
        <v>3180000000</v>
      </c>
      <c r="I32" s="56" t="s">
        <v>55</v>
      </c>
      <c r="J32" s="57">
        <v>10.5</v>
      </c>
      <c r="K32" s="57">
        <v>20.8</v>
      </c>
      <c r="L32" s="57">
        <v>3.5</v>
      </c>
      <c r="M32" s="57">
        <v>124.6</v>
      </c>
      <c r="N32" s="30">
        <f t="shared" si="2"/>
        <v>1869000000000</v>
      </c>
    </row>
    <row r="33" spans="2:14" ht="18" customHeight="1" x14ac:dyDescent="0.25">
      <c r="B33">
        <v>16</v>
      </c>
      <c r="C33" t="s">
        <v>48</v>
      </c>
      <c r="D33" s="27">
        <v>77200000</v>
      </c>
      <c r="E33" s="57">
        <f t="shared" si="0"/>
        <v>77.2</v>
      </c>
      <c r="F33" s="28">
        <f t="shared" si="1"/>
        <v>1158000000000</v>
      </c>
      <c r="I33" s="56" t="s">
        <v>35</v>
      </c>
      <c r="J33" s="56"/>
      <c r="K33" s="57">
        <v>11.3</v>
      </c>
      <c r="L33" s="57">
        <v>0.6</v>
      </c>
      <c r="M33" s="57">
        <v>20.8</v>
      </c>
      <c r="N33" s="30">
        <f t="shared" si="2"/>
        <v>312000000000</v>
      </c>
    </row>
    <row r="34" spans="2:14" ht="18" customHeight="1" x14ac:dyDescent="0.25">
      <c r="B34">
        <v>65</v>
      </c>
      <c r="C34" t="s">
        <v>131</v>
      </c>
      <c r="D34" s="27">
        <v>1300000</v>
      </c>
      <c r="E34" s="57">
        <f t="shared" si="0"/>
        <v>1.3</v>
      </c>
      <c r="F34" s="28">
        <f t="shared" si="1"/>
        <v>19500000000</v>
      </c>
      <c r="I34" s="56" t="s">
        <v>13</v>
      </c>
      <c r="J34" s="57">
        <v>3.9</v>
      </c>
      <c r="K34" s="57">
        <v>67.7</v>
      </c>
      <c r="L34" s="57">
        <v>0.01</v>
      </c>
      <c r="M34" s="57">
        <v>1.5</v>
      </c>
      <c r="N34" s="30">
        <f t="shared" si="2"/>
        <v>22500000000</v>
      </c>
    </row>
    <row r="35" spans="2:14" ht="18" customHeight="1" x14ac:dyDescent="0.25">
      <c r="B35">
        <v>71</v>
      </c>
      <c r="C35" t="s">
        <v>69</v>
      </c>
      <c r="D35" s="27">
        <v>880000</v>
      </c>
      <c r="E35" s="57">
        <f t="shared" si="0"/>
        <v>0.88</v>
      </c>
      <c r="F35" s="28">
        <f t="shared" si="1"/>
        <v>13200000000</v>
      </c>
      <c r="I35" s="56" t="s">
        <v>7</v>
      </c>
      <c r="J35" s="56"/>
      <c r="K35" s="57">
        <v>104.4</v>
      </c>
      <c r="N35" s="30">
        <f t="shared" si="2"/>
        <v>0</v>
      </c>
    </row>
    <row r="36" spans="2:14" ht="18" customHeight="1" x14ac:dyDescent="0.25">
      <c r="B36">
        <v>77</v>
      </c>
      <c r="C36" t="s">
        <v>11</v>
      </c>
      <c r="D36" s="27">
        <v>314000</v>
      </c>
      <c r="E36" s="57">
        <f t="shared" si="0"/>
        <v>0.314</v>
      </c>
      <c r="F36" s="28">
        <f t="shared" si="1"/>
        <v>4710000000</v>
      </c>
      <c r="I36" s="56" t="s">
        <v>58</v>
      </c>
      <c r="J36" s="57">
        <v>31.7</v>
      </c>
      <c r="K36" s="57">
        <v>16.600000000000001</v>
      </c>
      <c r="L36" s="57">
        <v>2.2999999999999998</v>
      </c>
      <c r="M36" s="57">
        <v>79.7</v>
      </c>
      <c r="N36" s="30">
        <f t="shared" si="2"/>
        <v>1195500000000</v>
      </c>
    </row>
    <row r="37" spans="2:14" ht="18" customHeight="1" x14ac:dyDescent="0.25">
      <c r="B37">
        <v>67</v>
      </c>
      <c r="C37" t="s">
        <v>121</v>
      </c>
      <c r="D37" s="27">
        <v>1000000</v>
      </c>
      <c r="E37" s="57">
        <f t="shared" si="0"/>
        <v>1</v>
      </c>
      <c r="F37" s="28">
        <f t="shared" si="1"/>
        <v>15000000000</v>
      </c>
      <c r="I37" s="56" t="s">
        <v>61</v>
      </c>
      <c r="J37" s="57">
        <v>15</v>
      </c>
      <c r="K37" s="57">
        <v>20.6</v>
      </c>
      <c r="L37" s="57">
        <v>1.7</v>
      </c>
      <c r="M37" s="57">
        <v>59.9</v>
      </c>
      <c r="N37" s="30">
        <f t="shared" si="2"/>
        <v>898500000000</v>
      </c>
    </row>
    <row r="38" spans="2:14" ht="18" customHeight="1" x14ac:dyDescent="0.25">
      <c r="B38">
        <v>80</v>
      </c>
      <c r="C38" t="s">
        <v>120</v>
      </c>
      <c r="D38" s="27">
        <v>300000</v>
      </c>
      <c r="E38" s="57">
        <f t="shared" si="0"/>
        <v>0.3</v>
      </c>
      <c r="F38" s="28">
        <f t="shared" si="1"/>
        <v>4500000000</v>
      </c>
      <c r="I38" s="56" t="s">
        <v>94</v>
      </c>
      <c r="J38" s="57">
        <v>13.3</v>
      </c>
      <c r="K38" s="56"/>
      <c r="L38" s="57">
        <v>1.4</v>
      </c>
      <c r="M38" s="57">
        <v>50.5</v>
      </c>
      <c r="N38" s="30">
        <f t="shared" si="2"/>
        <v>757500000000</v>
      </c>
    </row>
    <row r="39" spans="2:14" ht="18" customHeight="1" x14ac:dyDescent="0.25">
      <c r="B39">
        <v>59</v>
      </c>
      <c r="C39" t="s">
        <v>8</v>
      </c>
      <c r="D39" s="27">
        <v>2048000</v>
      </c>
      <c r="E39" s="57">
        <f t="shared" si="0"/>
        <v>2.048</v>
      </c>
      <c r="F39" s="28">
        <f t="shared" si="1"/>
        <v>30720000000</v>
      </c>
      <c r="I39" s="56" t="s">
        <v>41</v>
      </c>
      <c r="J39" s="57">
        <v>73.2</v>
      </c>
      <c r="K39" s="57">
        <v>38.200000000000003</v>
      </c>
      <c r="L39" s="57">
        <v>0.9</v>
      </c>
      <c r="M39" s="57">
        <v>32.1</v>
      </c>
      <c r="N39" s="30">
        <f t="shared" si="2"/>
        <v>481500000000</v>
      </c>
    </row>
    <row r="40" spans="2:14" ht="18" customHeight="1" x14ac:dyDescent="0.25">
      <c r="B40">
        <v>72</v>
      </c>
      <c r="C40" t="s">
        <v>77</v>
      </c>
      <c r="D40" s="27">
        <v>800000</v>
      </c>
      <c r="E40" s="57">
        <f t="shared" si="0"/>
        <v>0.8</v>
      </c>
      <c r="F40" s="28">
        <f t="shared" si="1"/>
        <v>12000000000</v>
      </c>
      <c r="I40" s="56" t="s">
        <v>19</v>
      </c>
      <c r="J40" s="57">
        <v>30.1</v>
      </c>
      <c r="K40" s="57">
        <v>86.3</v>
      </c>
      <c r="L40" s="57">
        <v>0.2</v>
      </c>
      <c r="M40" s="57">
        <v>6.3</v>
      </c>
      <c r="N40" s="30">
        <f t="shared" si="2"/>
        <v>94500000000</v>
      </c>
    </row>
    <row r="41" spans="2:14" ht="18" customHeight="1" x14ac:dyDescent="0.25">
      <c r="B41">
        <v>96</v>
      </c>
      <c r="C41" t="s">
        <v>54</v>
      </c>
      <c r="D41" s="27">
        <v>35000</v>
      </c>
      <c r="E41" s="57">
        <f t="shared" si="0"/>
        <v>3.5000000000000003E-2</v>
      </c>
      <c r="F41" s="28">
        <f t="shared" si="1"/>
        <v>525000000</v>
      </c>
      <c r="I41" s="56" t="s">
        <v>64</v>
      </c>
      <c r="J41" s="56"/>
      <c r="K41" s="57">
        <v>0.8</v>
      </c>
      <c r="N41" s="30">
        <f t="shared" si="2"/>
        <v>0</v>
      </c>
    </row>
    <row r="42" spans="2:14" ht="18" customHeight="1" x14ac:dyDescent="0.25">
      <c r="B42">
        <v>78</v>
      </c>
      <c r="C42" t="s">
        <v>59</v>
      </c>
      <c r="D42" s="27">
        <v>304000</v>
      </c>
      <c r="E42" s="57">
        <f t="shared" si="0"/>
        <v>0.30399999999999999</v>
      </c>
      <c r="F42" s="28">
        <f t="shared" si="1"/>
        <v>4560000000</v>
      </c>
      <c r="I42" s="56" t="s">
        <v>74</v>
      </c>
      <c r="J42" s="57">
        <v>17.7</v>
      </c>
      <c r="K42" s="56"/>
      <c r="L42" s="57">
        <v>0.4</v>
      </c>
      <c r="M42" s="57">
        <v>15.3</v>
      </c>
      <c r="N42" s="30">
        <f t="shared" si="2"/>
        <v>229500000000</v>
      </c>
    </row>
    <row r="43" spans="2:14" ht="18" customHeight="1" x14ac:dyDescent="0.25">
      <c r="B43">
        <v>22</v>
      </c>
      <c r="C43" t="s">
        <v>9</v>
      </c>
      <c r="D43" s="27">
        <v>50398000</v>
      </c>
      <c r="E43" s="57">
        <f t="shared" si="0"/>
        <v>50.398000000000003</v>
      </c>
      <c r="F43" s="28">
        <f t="shared" si="1"/>
        <v>755970000000</v>
      </c>
      <c r="I43" s="56" t="s">
        <v>22</v>
      </c>
      <c r="J43" s="57">
        <v>20</v>
      </c>
      <c r="K43" s="57">
        <v>36.6</v>
      </c>
      <c r="L43" s="57">
        <v>0.1</v>
      </c>
      <c r="M43" s="57">
        <v>4.5999999999999996</v>
      </c>
      <c r="N43" s="30">
        <f t="shared" si="2"/>
        <v>69000000000</v>
      </c>
    </row>
    <row r="44" spans="2:14" ht="18" customHeight="1" x14ac:dyDescent="0.25">
      <c r="B44">
        <v>13</v>
      </c>
      <c r="C44" t="s">
        <v>20</v>
      </c>
      <c r="D44" s="27">
        <v>103350000</v>
      </c>
      <c r="E44" s="57">
        <f t="shared" si="0"/>
        <v>103.35</v>
      </c>
      <c r="F44" s="28">
        <f t="shared" si="1"/>
        <v>1550250000000</v>
      </c>
      <c r="I44" s="56" t="s">
        <v>53</v>
      </c>
      <c r="J44" s="56"/>
      <c r="K44" s="57">
        <v>4.5999999999999996</v>
      </c>
      <c r="N44" s="30">
        <f t="shared" si="2"/>
        <v>0</v>
      </c>
    </row>
    <row r="45" spans="2:14" ht="18" customHeight="1" x14ac:dyDescent="0.25">
      <c r="B45">
        <v>2</v>
      </c>
      <c r="C45" t="s">
        <v>30</v>
      </c>
      <c r="D45" s="27">
        <v>1201382000</v>
      </c>
      <c r="E45" s="57">
        <f t="shared" si="0"/>
        <v>1201.3820000000001</v>
      </c>
      <c r="F45" s="28">
        <f t="shared" si="1"/>
        <v>18020730000000</v>
      </c>
      <c r="I45" s="56" t="s">
        <v>34</v>
      </c>
      <c r="J45" s="57">
        <v>49.4</v>
      </c>
      <c r="K45" s="56"/>
      <c r="L45" s="57">
        <v>5.5</v>
      </c>
      <c r="M45" s="57">
        <v>193.3</v>
      </c>
      <c r="N45" s="30">
        <f t="shared" si="2"/>
        <v>2899500000000</v>
      </c>
    </row>
    <row r="46" spans="2:14" ht="18" customHeight="1" x14ac:dyDescent="0.25">
      <c r="B46">
        <v>12</v>
      </c>
      <c r="C46" t="s">
        <v>55</v>
      </c>
      <c r="D46" s="27">
        <v>111522000</v>
      </c>
      <c r="E46" s="57">
        <f t="shared" si="0"/>
        <v>111.52200000000001</v>
      </c>
      <c r="F46" s="28">
        <f t="shared" si="1"/>
        <v>1672830000000</v>
      </c>
      <c r="I46" s="56" t="s">
        <v>32</v>
      </c>
      <c r="J46" s="57">
        <v>111.5</v>
      </c>
      <c r="K46" s="57">
        <v>4.4000000000000004</v>
      </c>
      <c r="L46" s="57">
        <v>1.4</v>
      </c>
      <c r="M46" s="57">
        <v>50.5</v>
      </c>
      <c r="N46" s="30">
        <f t="shared" si="2"/>
        <v>757500000000</v>
      </c>
    </row>
    <row r="47" spans="2:14" ht="18" customHeight="1" x14ac:dyDescent="0.25">
      <c r="B47">
        <v>76</v>
      </c>
      <c r="C47" t="s">
        <v>38</v>
      </c>
      <c r="D47" s="27">
        <v>350000</v>
      </c>
      <c r="E47" s="57">
        <f t="shared" si="0"/>
        <v>0.35</v>
      </c>
      <c r="F47" s="28">
        <f t="shared" si="1"/>
        <v>5250000000</v>
      </c>
      <c r="I47" s="56" t="s">
        <v>73</v>
      </c>
      <c r="J47" s="57">
        <v>36.9</v>
      </c>
      <c r="K47" s="57">
        <v>25.9</v>
      </c>
      <c r="L47" s="57">
        <v>0.7</v>
      </c>
      <c r="M47" s="57">
        <v>23.5</v>
      </c>
      <c r="N47" s="30">
        <f t="shared" si="2"/>
        <v>352500000000</v>
      </c>
    </row>
    <row r="48" spans="2:14" ht="18" customHeight="1" x14ac:dyDescent="0.25">
      <c r="B48">
        <v>45</v>
      </c>
      <c r="C48" t="s">
        <v>35</v>
      </c>
      <c r="D48" s="27">
        <v>7027000</v>
      </c>
      <c r="E48" s="57">
        <f t="shared" si="0"/>
        <v>7.0270000000000001</v>
      </c>
      <c r="F48" s="28">
        <f t="shared" si="1"/>
        <v>105405000000</v>
      </c>
      <c r="I48" s="56" t="s">
        <v>44</v>
      </c>
      <c r="J48" s="57">
        <v>30.6</v>
      </c>
      <c r="K48" s="57">
        <v>41.2</v>
      </c>
      <c r="L48" s="57">
        <v>0.4</v>
      </c>
      <c r="M48" s="57">
        <v>13.6</v>
      </c>
      <c r="N48" s="30">
        <f t="shared" si="2"/>
        <v>204000000000</v>
      </c>
    </row>
    <row r="49" spans="2:14" ht="18" customHeight="1" x14ac:dyDescent="0.25">
      <c r="B49">
        <v>61</v>
      </c>
      <c r="C49" t="s">
        <v>13</v>
      </c>
      <c r="D49" s="27">
        <v>1985000</v>
      </c>
      <c r="E49" s="57">
        <f t="shared" si="0"/>
        <v>1.9850000000000001</v>
      </c>
      <c r="F49" s="28">
        <f t="shared" si="1"/>
        <v>29775000000</v>
      </c>
      <c r="I49" s="56" t="s">
        <v>114</v>
      </c>
      <c r="J49" s="56"/>
      <c r="K49" s="56"/>
      <c r="L49" s="57">
        <v>0.2</v>
      </c>
      <c r="M49" s="57">
        <v>5.8</v>
      </c>
      <c r="N49" s="30">
        <f t="shared" si="2"/>
        <v>87000000000</v>
      </c>
    </row>
    <row r="50" spans="2:14" ht="18" customHeight="1" x14ac:dyDescent="0.25">
      <c r="B50">
        <v>73</v>
      </c>
      <c r="C50" t="s">
        <v>7</v>
      </c>
      <c r="D50" s="27">
        <v>738000</v>
      </c>
      <c r="E50" s="57">
        <f t="shared" si="0"/>
        <v>0.73799999999999999</v>
      </c>
      <c r="F50" s="28">
        <f t="shared" si="1"/>
        <v>11070000000</v>
      </c>
      <c r="I50" s="56" t="s">
        <v>52</v>
      </c>
      <c r="J50" s="57">
        <v>12.1</v>
      </c>
      <c r="K50" s="57">
        <v>7.1</v>
      </c>
      <c r="L50" s="57">
        <v>0.3</v>
      </c>
      <c r="M50" s="57">
        <v>9.1999999999999993</v>
      </c>
      <c r="N50" s="30">
        <f t="shared" si="2"/>
        <v>138000000000</v>
      </c>
    </row>
    <row r="51" spans="2:14" ht="18" customHeight="1" x14ac:dyDescent="0.25">
      <c r="B51">
        <v>85</v>
      </c>
      <c r="C51" t="s">
        <v>91</v>
      </c>
      <c r="D51" s="27">
        <v>213000</v>
      </c>
      <c r="E51" s="57">
        <f t="shared" si="0"/>
        <v>0.21299999999999999</v>
      </c>
      <c r="F51" s="28">
        <f t="shared" si="1"/>
        <v>3195000000</v>
      </c>
      <c r="I51" s="56" t="s">
        <v>43</v>
      </c>
      <c r="J51" s="56"/>
      <c r="K51" s="57">
        <v>3.8</v>
      </c>
      <c r="N51" s="30">
        <f t="shared" si="2"/>
        <v>0</v>
      </c>
    </row>
    <row r="52" spans="2:14" ht="18" customHeight="1" x14ac:dyDescent="0.25">
      <c r="B52">
        <v>15</v>
      </c>
      <c r="C52" t="s">
        <v>58</v>
      </c>
      <c r="D52" s="27">
        <v>85000000</v>
      </c>
      <c r="E52" s="57">
        <f t="shared" si="0"/>
        <v>85</v>
      </c>
      <c r="F52" s="28">
        <f t="shared" si="1"/>
        <v>1275000000000</v>
      </c>
      <c r="I52" s="56" t="s">
        <v>27</v>
      </c>
      <c r="J52" s="57">
        <v>3.9</v>
      </c>
      <c r="K52" s="57">
        <v>21.6</v>
      </c>
      <c r="L52" s="57">
        <v>0.1</v>
      </c>
      <c r="M52" s="57">
        <v>2.6</v>
      </c>
      <c r="N52" s="30">
        <f t="shared" si="2"/>
        <v>39000000000</v>
      </c>
    </row>
    <row r="53" spans="2:14" ht="18" customHeight="1" x14ac:dyDescent="0.25">
      <c r="B53">
        <v>20</v>
      </c>
      <c r="C53" t="s">
        <v>61</v>
      </c>
      <c r="D53" s="27">
        <v>63500000</v>
      </c>
      <c r="E53" s="57">
        <f t="shared" si="0"/>
        <v>63.5</v>
      </c>
      <c r="F53" s="28">
        <f t="shared" si="1"/>
        <v>952500000000</v>
      </c>
      <c r="I53" s="56" t="s">
        <v>50</v>
      </c>
      <c r="J53" s="56"/>
      <c r="K53" s="57">
        <v>6</v>
      </c>
      <c r="N53" s="30">
        <f t="shared" si="2"/>
        <v>0</v>
      </c>
    </row>
    <row r="54" spans="2:14" ht="18" customHeight="1" x14ac:dyDescent="0.25">
      <c r="B54">
        <v>87</v>
      </c>
      <c r="C54" t="s">
        <v>146</v>
      </c>
      <c r="D54" s="27">
        <v>200000</v>
      </c>
      <c r="E54" s="57">
        <f t="shared" si="0"/>
        <v>0.2</v>
      </c>
      <c r="F54" s="28">
        <f t="shared" si="1"/>
        <v>3000000000</v>
      </c>
      <c r="I54" s="56" t="s">
        <v>57</v>
      </c>
      <c r="J54" s="57">
        <v>171.3</v>
      </c>
      <c r="K54" s="57">
        <v>35</v>
      </c>
      <c r="L54" s="57">
        <v>24.7</v>
      </c>
      <c r="M54" s="57">
        <v>871.1</v>
      </c>
      <c r="N54" s="30">
        <f t="shared" si="2"/>
        <v>13066500000000</v>
      </c>
    </row>
    <row r="55" spans="2:14" ht="18" customHeight="1" x14ac:dyDescent="0.25">
      <c r="B55">
        <v>21</v>
      </c>
      <c r="C55" t="s">
        <v>94</v>
      </c>
      <c r="D55" s="27">
        <v>53183000</v>
      </c>
      <c r="E55" s="57">
        <f t="shared" si="0"/>
        <v>53.183</v>
      </c>
      <c r="F55" s="28">
        <f t="shared" si="1"/>
        <v>797745000000</v>
      </c>
      <c r="I55" s="56" t="s">
        <v>51</v>
      </c>
      <c r="J55" s="57">
        <v>8.6999999999999993</v>
      </c>
      <c r="K55" s="57">
        <v>11.3</v>
      </c>
      <c r="L55" s="57">
        <v>0.1</v>
      </c>
      <c r="M55" s="57">
        <v>2.8</v>
      </c>
      <c r="N55" s="30">
        <f t="shared" si="2"/>
        <v>42000000000</v>
      </c>
    </row>
    <row r="56" spans="2:14" ht="18" customHeight="1" x14ac:dyDescent="0.25">
      <c r="B56">
        <v>24</v>
      </c>
      <c r="C56" t="s">
        <v>41</v>
      </c>
      <c r="D56" s="27">
        <v>38284000</v>
      </c>
      <c r="E56" s="57">
        <f t="shared" si="0"/>
        <v>38.283999999999999</v>
      </c>
      <c r="F56" s="28">
        <f t="shared" si="1"/>
        <v>574260000000</v>
      </c>
      <c r="I56" s="56" t="s">
        <v>15</v>
      </c>
      <c r="J56" s="57">
        <v>638.5</v>
      </c>
      <c r="K56" s="57">
        <v>411.1</v>
      </c>
      <c r="L56" s="57">
        <v>37.4</v>
      </c>
      <c r="M56" s="57">
        <v>1320.5</v>
      </c>
      <c r="N56" s="30">
        <f t="shared" si="2"/>
        <v>19807500000000</v>
      </c>
    </row>
    <row r="57" spans="2:14" ht="18" customHeight="1" x14ac:dyDescent="0.25">
      <c r="B57">
        <v>68</v>
      </c>
      <c r="C57" t="s">
        <v>151</v>
      </c>
      <c r="D57" s="27">
        <v>1000000</v>
      </c>
      <c r="E57" s="57">
        <f t="shared" si="0"/>
        <v>1</v>
      </c>
      <c r="F57" s="28">
        <f t="shared" si="1"/>
        <v>15000000000</v>
      </c>
      <c r="I57" s="56" t="s">
        <v>23</v>
      </c>
      <c r="J57" s="57">
        <v>112.1</v>
      </c>
      <c r="K57" s="57">
        <v>112.1</v>
      </c>
      <c r="L57" s="57">
        <v>6</v>
      </c>
      <c r="M57" s="57">
        <v>212.6</v>
      </c>
      <c r="N57" s="30">
        <f t="shared" si="2"/>
        <v>3189000000000</v>
      </c>
    </row>
    <row r="58" spans="2:14" ht="18" customHeight="1" x14ac:dyDescent="0.25">
      <c r="B58">
        <v>32</v>
      </c>
      <c r="C58" t="s">
        <v>19</v>
      </c>
      <c r="D58" s="27">
        <v>16549000</v>
      </c>
      <c r="E58" s="57">
        <f t="shared" si="0"/>
        <v>16.548999999999999</v>
      </c>
      <c r="F58" s="28">
        <f t="shared" si="1"/>
        <v>248235000000</v>
      </c>
      <c r="I58" s="56" t="s">
        <v>40</v>
      </c>
      <c r="J58" s="56"/>
      <c r="K58" s="57">
        <v>12.6</v>
      </c>
      <c r="N58" s="30">
        <f t="shared" si="2"/>
        <v>0</v>
      </c>
    </row>
    <row r="59" spans="2:14" ht="18" customHeight="1" x14ac:dyDescent="0.25">
      <c r="B59">
        <v>94</v>
      </c>
      <c r="C59" t="s">
        <v>64</v>
      </c>
      <c r="D59" s="27">
        <v>51000</v>
      </c>
      <c r="E59" s="57">
        <f t="shared" si="0"/>
        <v>5.0999999999999997E-2</v>
      </c>
      <c r="F59" s="28">
        <f t="shared" si="1"/>
        <v>765000000</v>
      </c>
      <c r="I59" s="56" t="s">
        <v>36</v>
      </c>
      <c r="J59" s="56"/>
      <c r="K59" s="57">
        <v>4.0999999999999996</v>
      </c>
      <c r="N59" s="30">
        <f t="shared" si="2"/>
        <v>0</v>
      </c>
    </row>
    <row r="60" spans="2:14" ht="18" customHeight="1" x14ac:dyDescent="0.25">
      <c r="B60">
        <v>14</v>
      </c>
      <c r="C60" t="s">
        <v>128</v>
      </c>
      <c r="D60" s="27">
        <v>100000000</v>
      </c>
      <c r="E60" s="57">
        <f t="shared" si="0"/>
        <v>100</v>
      </c>
      <c r="F60" s="28">
        <f t="shared" si="1"/>
        <v>1500000000000</v>
      </c>
      <c r="I60" s="56" t="s">
        <v>16</v>
      </c>
      <c r="J60" s="56"/>
      <c r="K60" s="57">
        <v>56.6</v>
      </c>
      <c r="N60" s="30">
        <f t="shared" si="2"/>
        <v>0</v>
      </c>
    </row>
    <row r="61" spans="2:14" ht="18" customHeight="1" x14ac:dyDescent="0.25">
      <c r="B61">
        <v>39</v>
      </c>
      <c r="C61" t="s">
        <v>74</v>
      </c>
      <c r="D61" s="27">
        <v>10000000</v>
      </c>
      <c r="E61" s="57">
        <f t="shared" si="0"/>
        <v>10</v>
      </c>
      <c r="F61" s="28">
        <f t="shared" si="1"/>
        <v>150000000000</v>
      </c>
      <c r="I61" s="56" t="s">
        <v>18</v>
      </c>
      <c r="J61" s="56"/>
      <c r="K61" s="57">
        <v>32.4</v>
      </c>
      <c r="N61" s="30">
        <f t="shared" si="2"/>
        <v>0</v>
      </c>
    </row>
    <row r="62" spans="2:14" ht="18" customHeight="1" x14ac:dyDescent="0.25">
      <c r="B62">
        <v>58</v>
      </c>
      <c r="C62" t="s">
        <v>126</v>
      </c>
      <c r="D62" s="27">
        <v>2200000</v>
      </c>
      <c r="E62" s="57">
        <f t="shared" si="0"/>
        <v>2.2000000000000002</v>
      </c>
      <c r="F62" s="28">
        <f t="shared" si="1"/>
        <v>33000000000</v>
      </c>
      <c r="I62" s="56" t="s">
        <v>26</v>
      </c>
      <c r="J62" s="56"/>
      <c r="K62" s="57">
        <v>1.1000000000000001</v>
      </c>
      <c r="N62" s="30">
        <f t="shared" si="2"/>
        <v>0</v>
      </c>
    </row>
    <row r="63" spans="2:14" ht="18" customHeight="1" x14ac:dyDescent="0.25">
      <c r="B63">
        <v>26</v>
      </c>
      <c r="C63" t="s">
        <v>22</v>
      </c>
      <c r="D63" s="27">
        <v>31702000</v>
      </c>
      <c r="E63" s="57">
        <f t="shared" si="0"/>
        <v>31.702000000000002</v>
      </c>
      <c r="F63" s="28">
        <f t="shared" si="1"/>
        <v>475530000000</v>
      </c>
      <c r="I63" s="56" t="s">
        <v>24</v>
      </c>
      <c r="J63" s="56"/>
      <c r="K63" s="57">
        <v>3.2</v>
      </c>
      <c r="N63" s="30">
        <f t="shared" si="2"/>
        <v>0</v>
      </c>
    </row>
    <row r="64" spans="2:14" ht="18" customHeight="1" x14ac:dyDescent="0.25">
      <c r="B64">
        <v>64</v>
      </c>
      <c r="C64" t="s">
        <v>53</v>
      </c>
      <c r="D64" s="27">
        <v>1361000</v>
      </c>
      <c r="E64" s="57">
        <f t="shared" si="0"/>
        <v>1.361</v>
      </c>
      <c r="F64" s="28">
        <f t="shared" si="1"/>
        <v>20415000000</v>
      </c>
      <c r="I64" s="56" t="s">
        <v>236</v>
      </c>
      <c r="J64" s="57">
        <v>3</v>
      </c>
      <c r="K64" s="56"/>
      <c r="L64" s="57">
        <v>0.3</v>
      </c>
      <c r="M64" s="57">
        <v>9.5</v>
      </c>
      <c r="N64" s="30">
        <f t="shared" si="2"/>
        <v>142500000000</v>
      </c>
    </row>
    <row r="65" spans="2:14" ht="18" customHeight="1" x14ac:dyDescent="0.25">
      <c r="B65">
        <v>9</v>
      </c>
      <c r="C65" t="s">
        <v>34</v>
      </c>
      <c r="D65" s="27">
        <v>180490000</v>
      </c>
      <c r="E65" s="57">
        <f t="shared" si="0"/>
        <v>180.49</v>
      </c>
      <c r="F65" s="28">
        <f t="shared" si="1"/>
        <v>2707350000000</v>
      </c>
      <c r="I65" s="56" t="s">
        <v>234</v>
      </c>
      <c r="J65" s="56"/>
      <c r="K65" s="57">
        <v>24.9</v>
      </c>
      <c r="N65" s="30">
        <f t="shared" si="2"/>
        <v>0</v>
      </c>
    </row>
    <row r="66" spans="2:14" ht="18" customHeight="1" x14ac:dyDescent="0.25">
      <c r="B66">
        <v>17</v>
      </c>
      <c r="C66" t="s">
        <v>32</v>
      </c>
      <c r="D66" s="27">
        <v>72358000</v>
      </c>
      <c r="E66" s="57">
        <f t="shared" si="0"/>
        <v>72.358000000000004</v>
      </c>
      <c r="F66" s="28">
        <f t="shared" si="1"/>
        <v>1085370000000</v>
      </c>
      <c r="I66" s="56" t="s">
        <v>29</v>
      </c>
      <c r="J66" s="57">
        <v>32.700000000000003</v>
      </c>
      <c r="K66" s="57">
        <v>46.9</v>
      </c>
      <c r="L66" s="57">
        <v>0.1</v>
      </c>
      <c r="M66" s="57">
        <v>5.0999999999999996</v>
      </c>
      <c r="N66" s="30">
        <f t="shared" si="2"/>
        <v>76500000000</v>
      </c>
    </row>
    <row r="67" spans="2:14" ht="18" customHeight="1" x14ac:dyDescent="0.25">
      <c r="B67">
        <v>28</v>
      </c>
      <c r="C67" t="s">
        <v>73</v>
      </c>
      <c r="D67" s="27">
        <v>24910000</v>
      </c>
      <c r="E67" s="57">
        <f t="shared" si="0"/>
        <v>24.91</v>
      </c>
      <c r="F67" s="28">
        <f t="shared" si="1"/>
        <v>373650000000</v>
      </c>
      <c r="I67" s="56" t="s">
        <v>110</v>
      </c>
      <c r="J67" s="57">
        <v>29.5</v>
      </c>
      <c r="K67" s="57">
        <v>15.1</v>
      </c>
      <c r="L67" s="57">
        <v>0.3</v>
      </c>
      <c r="M67" s="57">
        <v>10.199999999999999</v>
      </c>
      <c r="N67" s="30">
        <f t="shared" si="2"/>
        <v>153000000000</v>
      </c>
    </row>
    <row r="68" spans="2:14" ht="18" customHeight="1" x14ac:dyDescent="0.25">
      <c r="B68">
        <v>30</v>
      </c>
      <c r="C68" t="s">
        <v>44</v>
      </c>
      <c r="D68" s="27">
        <v>24700000</v>
      </c>
      <c r="E68" s="57">
        <f t="shared" ref="E68:E101" si="3">D68/1000000</f>
        <v>24.7</v>
      </c>
      <c r="F68" s="28">
        <f t="shared" ref="F68:F101" si="4">D68*1000*$H$1</f>
        <v>370500000000</v>
      </c>
      <c r="I68" s="56" t="s">
        <v>21</v>
      </c>
      <c r="J68" s="56"/>
      <c r="K68" s="57">
        <v>46.4</v>
      </c>
      <c r="M68" s="57" t="s">
        <v>729</v>
      </c>
      <c r="N68" s="30" t="e">
        <f t="shared" ref="N68:N77" si="5">M68*1000000*1000*$H$1</f>
        <v>#VALUE!</v>
      </c>
    </row>
    <row r="69" spans="2:14" ht="18" customHeight="1" x14ac:dyDescent="0.25">
      <c r="B69">
        <v>47</v>
      </c>
      <c r="C69" t="s">
        <v>114</v>
      </c>
      <c r="D69" s="27">
        <v>5467000</v>
      </c>
      <c r="E69" s="57">
        <f t="shared" si="3"/>
        <v>5.4669999999999996</v>
      </c>
      <c r="F69" s="28">
        <f t="shared" si="4"/>
        <v>82005000000</v>
      </c>
      <c r="I69" s="56" t="s">
        <v>95</v>
      </c>
      <c r="J69" s="57">
        <v>59</v>
      </c>
      <c r="K69" s="57">
        <v>31.3</v>
      </c>
      <c r="L69" s="57">
        <v>13.6</v>
      </c>
      <c r="M69" s="57">
        <v>480.3</v>
      </c>
      <c r="N69" s="30">
        <f t="shared" si="5"/>
        <v>7204500000000</v>
      </c>
    </row>
    <row r="70" spans="2:14" ht="18" customHeight="1" x14ac:dyDescent="0.25">
      <c r="B70">
        <v>34</v>
      </c>
      <c r="C70" t="s">
        <v>52</v>
      </c>
      <c r="D70" s="27">
        <v>15047000</v>
      </c>
      <c r="E70" s="57">
        <f t="shared" si="3"/>
        <v>15.047000000000001</v>
      </c>
      <c r="F70" s="28">
        <f t="shared" si="4"/>
        <v>225705000000</v>
      </c>
      <c r="I70" s="56" t="s">
        <v>63</v>
      </c>
      <c r="J70" s="57">
        <v>19</v>
      </c>
      <c r="K70" s="57">
        <v>29.3</v>
      </c>
      <c r="L70" s="57">
        <v>1.1000000000000001</v>
      </c>
      <c r="M70" s="57">
        <v>38.5</v>
      </c>
      <c r="N70" s="30">
        <f t="shared" si="5"/>
        <v>577500000000</v>
      </c>
    </row>
    <row r="71" spans="2:14" ht="18" customHeight="1" x14ac:dyDescent="0.25">
      <c r="B71">
        <v>50</v>
      </c>
      <c r="C71" t="s">
        <v>43</v>
      </c>
      <c r="D71" s="27">
        <v>3480000</v>
      </c>
      <c r="E71" s="57">
        <f t="shared" si="3"/>
        <v>3.48</v>
      </c>
      <c r="F71" s="28">
        <f t="shared" si="4"/>
        <v>52200000000</v>
      </c>
      <c r="I71" s="56" t="s">
        <v>33</v>
      </c>
      <c r="J71" s="57">
        <v>55.4</v>
      </c>
      <c r="K71" s="57">
        <v>69.599999999999994</v>
      </c>
      <c r="L71" s="57">
        <v>5.9</v>
      </c>
      <c r="M71" s="57">
        <v>209.7</v>
      </c>
      <c r="N71" s="30">
        <f t="shared" si="5"/>
        <v>3145500000000</v>
      </c>
    </row>
    <row r="72" spans="2:14" ht="18" customHeight="1" x14ac:dyDescent="0.25">
      <c r="B72">
        <v>54</v>
      </c>
      <c r="C72" t="s">
        <v>27</v>
      </c>
      <c r="D72" s="27">
        <v>3015000</v>
      </c>
      <c r="E72" s="57">
        <f t="shared" si="3"/>
        <v>3.0150000000000001</v>
      </c>
      <c r="F72" s="28">
        <f t="shared" si="4"/>
        <v>45225000000</v>
      </c>
      <c r="I72" s="56" t="s">
        <v>10</v>
      </c>
      <c r="J72" s="57">
        <v>39.5</v>
      </c>
      <c r="K72" s="57">
        <v>72.5</v>
      </c>
      <c r="L72" s="57">
        <v>0.2</v>
      </c>
      <c r="M72" s="57">
        <v>6.6</v>
      </c>
      <c r="N72" s="30">
        <f t="shared" si="5"/>
        <v>99000000000</v>
      </c>
    </row>
    <row r="73" spans="2:14" ht="18" customHeight="1" x14ac:dyDescent="0.25">
      <c r="B73">
        <v>3</v>
      </c>
      <c r="C73" t="s">
        <v>57</v>
      </c>
      <c r="D73" s="27">
        <v>871585000</v>
      </c>
      <c r="E73" s="57">
        <f t="shared" si="3"/>
        <v>871.58500000000004</v>
      </c>
      <c r="F73" s="28">
        <f t="shared" si="4"/>
        <v>13073775000000</v>
      </c>
      <c r="I73" s="56" t="s">
        <v>5</v>
      </c>
      <c r="J73" s="57">
        <v>914.6</v>
      </c>
      <c r="K73" s="57">
        <v>832</v>
      </c>
      <c r="L73" s="57">
        <v>12.6</v>
      </c>
      <c r="M73" s="57">
        <v>445.6</v>
      </c>
      <c r="N73" s="30">
        <f t="shared" si="5"/>
        <v>6684000000000</v>
      </c>
    </row>
    <row r="74" spans="2:14" ht="18" customHeight="1" x14ac:dyDescent="0.25">
      <c r="B74">
        <v>49</v>
      </c>
      <c r="C74" t="s">
        <v>51</v>
      </c>
      <c r="D74" s="27">
        <v>3725000</v>
      </c>
      <c r="E74" s="57">
        <f t="shared" si="3"/>
        <v>3.7250000000000001</v>
      </c>
      <c r="F74" s="28">
        <f t="shared" si="4"/>
        <v>55875000000</v>
      </c>
      <c r="I74" s="56" t="s">
        <v>86</v>
      </c>
      <c r="J74" s="57">
        <v>47.1</v>
      </c>
      <c r="K74" s="57">
        <v>43</v>
      </c>
      <c r="L74" s="57">
        <v>0.8</v>
      </c>
      <c r="M74" s="57">
        <v>29.9</v>
      </c>
      <c r="N74" s="30">
        <f t="shared" si="5"/>
        <v>448500000000</v>
      </c>
    </row>
    <row r="75" spans="2:14" ht="18" customHeight="1" x14ac:dyDescent="0.25">
      <c r="B75">
        <v>1</v>
      </c>
      <c r="C75" t="s">
        <v>15</v>
      </c>
      <c r="D75" s="27">
        <v>1688228000</v>
      </c>
      <c r="E75" s="57">
        <f t="shared" si="3"/>
        <v>1688.2280000000001</v>
      </c>
      <c r="F75" s="28">
        <f t="shared" si="4"/>
        <v>25323420000000</v>
      </c>
      <c r="I75" s="56" t="s">
        <v>229</v>
      </c>
      <c r="J75" s="57">
        <v>18.8</v>
      </c>
      <c r="K75" s="57">
        <v>18.8</v>
      </c>
      <c r="L75" s="57">
        <v>6.3</v>
      </c>
      <c r="M75" s="57">
        <v>221.1</v>
      </c>
      <c r="N75" s="30">
        <f t="shared" si="5"/>
        <v>3316500000000</v>
      </c>
    </row>
    <row r="76" spans="2:14" ht="18" customHeight="1" x14ac:dyDescent="0.25">
      <c r="B76">
        <v>60</v>
      </c>
      <c r="C76" t="s">
        <v>141</v>
      </c>
      <c r="D76" s="27">
        <v>2000000</v>
      </c>
      <c r="E76" s="57">
        <f t="shared" si="3"/>
        <v>2</v>
      </c>
      <c r="F76" s="28">
        <f t="shared" si="4"/>
        <v>30000000000</v>
      </c>
      <c r="I76" s="56" t="s">
        <v>49</v>
      </c>
      <c r="J76" s="57">
        <v>8.6999999999999993</v>
      </c>
      <c r="K76" s="57">
        <v>8.6999999999999993</v>
      </c>
      <c r="L76" s="57">
        <v>0.6</v>
      </c>
      <c r="M76" s="57">
        <v>22.8</v>
      </c>
      <c r="N76" s="30">
        <f t="shared" si="5"/>
        <v>342000000000</v>
      </c>
    </row>
    <row r="77" spans="2:14" ht="18" customHeight="1" x14ac:dyDescent="0.25">
      <c r="B77">
        <v>5</v>
      </c>
      <c r="C77" t="s">
        <v>23</v>
      </c>
      <c r="D77" s="27">
        <v>294205000</v>
      </c>
      <c r="E77" s="57">
        <f t="shared" si="3"/>
        <v>294.20499999999998</v>
      </c>
      <c r="F77" s="28">
        <f t="shared" si="4"/>
        <v>4413075000000</v>
      </c>
      <c r="I77" s="56" t="s">
        <v>100</v>
      </c>
      <c r="J77" s="57">
        <v>0.1</v>
      </c>
      <c r="K77" s="56"/>
      <c r="L77" s="57">
        <v>0.3</v>
      </c>
      <c r="M77" s="57">
        <v>9.4</v>
      </c>
      <c r="N77" s="30">
        <f t="shared" si="5"/>
        <v>141000000000</v>
      </c>
    </row>
    <row r="78" spans="2:14" ht="18" customHeight="1" x14ac:dyDescent="0.25">
      <c r="B78">
        <v>63</v>
      </c>
      <c r="C78" t="s">
        <v>89</v>
      </c>
      <c r="D78" s="27">
        <v>1700000</v>
      </c>
      <c r="E78" s="57">
        <f t="shared" si="3"/>
        <v>1.7</v>
      </c>
      <c r="F78" s="28">
        <f t="shared" si="4"/>
        <v>25500000000</v>
      </c>
    </row>
    <row r="79" spans="2:14" ht="18" customHeight="1" x14ac:dyDescent="0.25">
      <c r="B79">
        <v>74</v>
      </c>
      <c r="C79" t="s">
        <v>67</v>
      </c>
      <c r="D79" s="27">
        <v>500000</v>
      </c>
      <c r="E79" s="57">
        <f t="shared" si="3"/>
        <v>0.5</v>
      </c>
      <c r="F79" s="28">
        <f t="shared" si="4"/>
        <v>7500000000</v>
      </c>
    </row>
    <row r="80" spans="2:14" ht="18" customHeight="1" x14ac:dyDescent="0.25">
      <c r="B80">
        <v>90</v>
      </c>
      <c r="C80" t="s">
        <v>240</v>
      </c>
      <c r="D80" s="27">
        <v>200000</v>
      </c>
      <c r="E80" s="57">
        <f t="shared" si="3"/>
        <v>0.2</v>
      </c>
      <c r="F80" s="28">
        <f t="shared" si="4"/>
        <v>3000000000</v>
      </c>
    </row>
    <row r="81" spans="2:6" ht="18" customHeight="1" x14ac:dyDescent="0.25">
      <c r="B81">
        <v>81</v>
      </c>
      <c r="C81" t="s">
        <v>16</v>
      </c>
      <c r="D81" s="27">
        <v>250000</v>
      </c>
      <c r="E81" s="57">
        <f t="shared" si="3"/>
        <v>0.25</v>
      </c>
      <c r="F81" s="28">
        <f t="shared" si="4"/>
        <v>3750000000</v>
      </c>
    </row>
    <row r="82" spans="2:6" ht="18" customHeight="1" x14ac:dyDescent="0.25">
      <c r="B82">
        <v>93</v>
      </c>
      <c r="C82" t="s">
        <v>18</v>
      </c>
      <c r="D82" s="27">
        <v>90000</v>
      </c>
      <c r="E82" s="57">
        <f t="shared" si="3"/>
        <v>0.09</v>
      </c>
      <c r="F82" s="28">
        <f t="shared" si="4"/>
        <v>1350000000</v>
      </c>
    </row>
    <row r="83" spans="2:6" ht="18" customHeight="1" x14ac:dyDescent="0.25">
      <c r="B83">
        <v>55</v>
      </c>
      <c r="C83" t="s">
        <v>62</v>
      </c>
      <c r="D83" s="27">
        <v>3000000</v>
      </c>
      <c r="E83" s="57">
        <f t="shared" si="3"/>
        <v>3</v>
      </c>
      <c r="F83" s="28">
        <f t="shared" si="4"/>
        <v>45000000000</v>
      </c>
    </row>
    <row r="84" spans="2:6" ht="18" customHeight="1" x14ac:dyDescent="0.25">
      <c r="B84">
        <v>42</v>
      </c>
      <c r="C84" t="s">
        <v>236</v>
      </c>
      <c r="D84" s="27">
        <v>8500000</v>
      </c>
      <c r="E84" s="57">
        <f t="shared" si="3"/>
        <v>8.5</v>
      </c>
      <c r="F84" s="28">
        <f t="shared" si="4"/>
        <v>127500000000</v>
      </c>
    </row>
    <row r="85" spans="2:6" ht="18" customHeight="1" x14ac:dyDescent="0.25">
      <c r="B85">
        <v>83</v>
      </c>
      <c r="C85" t="s">
        <v>234</v>
      </c>
      <c r="D85" s="27">
        <v>220000</v>
      </c>
      <c r="E85" s="57">
        <f t="shared" si="3"/>
        <v>0.22</v>
      </c>
      <c r="F85" s="28">
        <f t="shared" si="4"/>
        <v>3300000000</v>
      </c>
    </row>
    <row r="86" spans="2:6" ht="18" customHeight="1" x14ac:dyDescent="0.25">
      <c r="B86">
        <v>89</v>
      </c>
      <c r="C86" t="s">
        <v>147</v>
      </c>
      <c r="D86" s="27">
        <v>200000</v>
      </c>
      <c r="E86" s="57">
        <f t="shared" si="3"/>
        <v>0.2</v>
      </c>
      <c r="F86" s="28">
        <f t="shared" si="4"/>
        <v>3000000000</v>
      </c>
    </row>
    <row r="87" spans="2:6" ht="18" customHeight="1" x14ac:dyDescent="0.25">
      <c r="B87">
        <v>82</v>
      </c>
      <c r="C87" t="s">
        <v>84</v>
      </c>
      <c r="D87" s="27">
        <v>230000</v>
      </c>
      <c r="E87" s="57">
        <f t="shared" si="3"/>
        <v>0.23</v>
      </c>
      <c r="F87" s="28">
        <f t="shared" si="4"/>
        <v>3450000000</v>
      </c>
    </row>
    <row r="88" spans="2:6" ht="18" customHeight="1" x14ac:dyDescent="0.25">
      <c r="B88">
        <v>44</v>
      </c>
      <c r="C88" t="s">
        <v>29</v>
      </c>
      <c r="D88" s="27">
        <v>8415000</v>
      </c>
      <c r="E88" s="57">
        <f t="shared" si="3"/>
        <v>8.4149999999999991</v>
      </c>
      <c r="F88" s="28">
        <f t="shared" si="4"/>
        <v>126225000000</v>
      </c>
    </row>
    <row r="89" spans="2:6" ht="18" customHeight="1" x14ac:dyDescent="0.25">
      <c r="B89">
        <v>36</v>
      </c>
      <c r="C89" t="s">
        <v>110</v>
      </c>
      <c r="D89" s="27">
        <v>12240000</v>
      </c>
      <c r="E89" s="57">
        <f t="shared" si="3"/>
        <v>12.24</v>
      </c>
      <c r="F89" s="28">
        <f t="shared" si="4"/>
        <v>183600000000</v>
      </c>
    </row>
    <row r="90" spans="2:6" ht="18" customHeight="1" x14ac:dyDescent="0.25">
      <c r="B90">
        <v>57</v>
      </c>
      <c r="C90" t="s">
        <v>92</v>
      </c>
      <c r="D90" s="27">
        <v>2300000</v>
      </c>
      <c r="E90" s="57">
        <f t="shared" si="3"/>
        <v>2.2999999999999998</v>
      </c>
      <c r="F90" s="28">
        <f t="shared" si="4"/>
        <v>34500000000</v>
      </c>
    </row>
    <row r="91" spans="2:6" ht="18" customHeight="1" x14ac:dyDescent="0.25">
      <c r="B91">
        <v>84</v>
      </c>
      <c r="C91" t="s">
        <v>21</v>
      </c>
      <c r="D91" s="27">
        <v>218000</v>
      </c>
      <c r="E91" s="57">
        <f t="shared" si="3"/>
        <v>0.218</v>
      </c>
      <c r="F91" s="28">
        <f t="shared" si="4"/>
        <v>3270000000</v>
      </c>
    </row>
    <row r="92" spans="2:6" ht="18" customHeight="1" x14ac:dyDescent="0.25">
      <c r="B92">
        <v>6</v>
      </c>
      <c r="C92" t="s">
        <v>95</v>
      </c>
      <c r="D92" s="27">
        <v>265000000</v>
      </c>
      <c r="E92" s="57">
        <f t="shared" si="3"/>
        <v>265</v>
      </c>
      <c r="F92" s="28">
        <f t="shared" si="4"/>
        <v>3975000000000</v>
      </c>
    </row>
    <row r="93" spans="2:6" ht="18" customHeight="1" x14ac:dyDescent="0.25">
      <c r="B93">
        <v>75</v>
      </c>
      <c r="C93" t="s">
        <v>103</v>
      </c>
      <c r="D93" s="27">
        <v>500000</v>
      </c>
      <c r="E93" s="57">
        <f t="shared" si="3"/>
        <v>0.5</v>
      </c>
      <c r="F93" s="28">
        <f t="shared" si="4"/>
        <v>7500000000</v>
      </c>
    </row>
    <row r="94" spans="2:6" ht="18" customHeight="1" x14ac:dyDescent="0.25">
      <c r="B94">
        <v>23</v>
      </c>
      <c r="C94" t="s">
        <v>63</v>
      </c>
      <c r="D94" s="27">
        <v>39000000</v>
      </c>
      <c r="E94" s="57">
        <f t="shared" si="3"/>
        <v>39</v>
      </c>
      <c r="F94" s="28">
        <f t="shared" si="4"/>
        <v>585000000000</v>
      </c>
    </row>
    <row r="95" spans="2:6" ht="18" customHeight="1" x14ac:dyDescent="0.25">
      <c r="B95">
        <v>7</v>
      </c>
      <c r="C95" t="s">
        <v>33</v>
      </c>
      <c r="D95" s="27">
        <v>215098000</v>
      </c>
      <c r="E95" s="57">
        <f t="shared" si="3"/>
        <v>215.09800000000001</v>
      </c>
      <c r="F95" s="28">
        <f t="shared" si="4"/>
        <v>3226470000000</v>
      </c>
    </row>
    <row r="96" spans="2:6" ht="18" customHeight="1" x14ac:dyDescent="0.25">
      <c r="B96">
        <v>41</v>
      </c>
      <c r="C96" t="s">
        <v>10</v>
      </c>
      <c r="D96" s="27">
        <v>8502000</v>
      </c>
      <c r="E96" s="57">
        <f t="shared" si="3"/>
        <v>8.5020000000000007</v>
      </c>
      <c r="F96" s="28">
        <f t="shared" si="4"/>
        <v>127530000000</v>
      </c>
    </row>
    <row r="97" spans="2:6" ht="18" customHeight="1" x14ac:dyDescent="0.25">
      <c r="B97">
        <v>4</v>
      </c>
      <c r="C97" t="s">
        <v>5</v>
      </c>
      <c r="D97" s="27">
        <v>368704000</v>
      </c>
      <c r="E97" s="57">
        <f t="shared" si="3"/>
        <v>368.70400000000001</v>
      </c>
      <c r="F97" s="28">
        <f t="shared" si="4"/>
        <v>5530560000000</v>
      </c>
    </row>
    <row r="98" spans="2:6" ht="18" customHeight="1" x14ac:dyDescent="0.25">
      <c r="B98">
        <v>19</v>
      </c>
      <c r="C98" t="s">
        <v>86</v>
      </c>
      <c r="D98" s="27">
        <v>65000000</v>
      </c>
      <c r="E98" s="57">
        <f t="shared" si="3"/>
        <v>65</v>
      </c>
      <c r="F98" s="28">
        <f t="shared" si="4"/>
        <v>975000000000</v>
      </c>
    </row>
    <row r="99" spans="2:6" ht="18" customHeight="1" x14ac:dyDescent="0.25">
      <c r="B99">
        <v>8</v>
      </c>
      <c r="C99" t="s">
        <v>229</v>
      </c>
      <c r="D99" s="27">
        <v>197087000</v>
      </c>
      <c r="E99" s="57">
        <f t="shared" si="3"/>
        <v>197.08699999999999</v>
      </c>
      <c r="F99" s="28">
        <f t="shared" si="4"/>
        <v>2956305000000</v>
      </c>
    </row>
    <row r="100" spans="2:6" ht="18" customHeight="1" x14ac:dyDescent="0.25">
      <c r="B100">
        <v>29</v>
      </c>
      <c r="C100" t="s">
        <v>49</v>
      </c>
      <c r="D100" s="27">
        <v>24700000</v>
      </c>
      <c r="E100" s="57">
        <f t="shared" si="3"/>
        <v>24.7</v>
      </c>
      <c r="F100" s="28">
        <f t="shared" si="4"/>
        <v>370500000000</v>
      </c>
    </row>
    <row r="101" spans="2:6" ht="18" customHeight="1" x14ac:dyDescent="0.25">
      <c r="B101">
        <v>31</v>
      </c>
      <c r="C101" t="s">
        <v>100</v>
      </c>
      <c r="D101" s="27">
        <v>16900000</v>
      </c>
      <c r="E101" s="57">
        <f t="shared" si="3"/>
        <v>16.899999999999999</v>
      </c>
      <c r="F101" s="28">
        <f t="shared" si="4"/>
        <v>253500000000</v>
      </c>
    </row>
  </sheetData>
  <sortState xmlns:xlrd2="http://schemas.microsoft.com/office/spreadsheetml/2017/richdata2" ref="I3:M77">
    <sortCondition ref="I3:I77"/>
  </sortState>
  <hyperlinks>
    <hyperlink ref="C75" r:id="rId1" location="gas-reserves" display="https://www.worldometers.info/gas/russia-natural-gas/ - gas-reserves" xr:uid="{E995D713-487C-4B14-A2DA-93905D317B83}"/>
    <hyperlink ref="C45" r:id="rId2" location="gas-reserves" display="https://www.worldometers.info/gas/iran-natural-gas/ - gas-reserves" xr:uid="{2D7EBE78-337F-45BB-9420-A9461DFC422B}"/>
    <hyperlink ref="C73" r:id="rId3" location="gas-reserves" display="https://www.worldometers.info/gas/qatar-natural-gas/ - gas-reserves" xr:uid="{47E44B34-D2A6-481A-90D6-FABAF3C83ED1}"/>
    <hyperlink ref="C97" r:id="rId4" location="gas-reserves" display="https://www.worldometers.info/gas/us-natural-gas/ - gas-reserves" xr:uid="{E022D2A8-4A1A-4CC9-844C-3EE42503F26C}"/>
    <hyperlink ref="C77" r:id="rId5" location="gas-reserves" display="https://www.worldometers.info/gas/saudi-arabia-natural-gas/ - gas-reserves" xr:uid="{C9BB47E5-CCB8-43B2-8745-8EB967EC1ACC}"/>
    <hyperlink ref="C92" r:id="rId6" location="gas-reserves" display="https://www.worldometers.info/gas/turkmenistan-natural-gas/ - gas-reserves" xr:uid="{EF7E6294-378E-44CB-9948-C081C6E56991}"/>
    <hyperlink ref="C95" r:id="rId7" location="gas-reserves" display="https://www.worldometers.info/gas/united-arab-emirates-natural-gas/ - gas-reserves" xr:uid="{98C8EDFD-1620-43BF-B819-BF027CAEBD32}"/>
    <hyperlink ref="C99" r:id="rId8" location="gas-reserves" display="https://www.worldometers.info/gas/venezuela-natural-gas/ - gas-reserves" xr:uid="{F57D9151-8673-4385-A584-8ABA9E48922B}"/>
    <hyperlink ref="C65" r:id="rId9" location="gas-reserves" display="https://www.worldometers.info/gas/nigeria-natural-gas/ - gas-reserves" xr:uid="{AA07D67D-8F21-434C-8833-539FE63B925A}"/>
    <hyperlink ref="C23" r:id="rId10" location="gas-reserves" display="https://www.worldometers.info/gas/china-natural-gas/ - gas-reserves" xr:uid="{6EE388D0-5878-4909-A42E-D4475881C063}"/>
    <hyperlink ref="C5" r:id="rId11" location="gas-reserves" display="https://www.worldometers.info/gas/algeria-natural-gas/ - gas-reserves" xr:uid="{F5890C9C-B883-4E94-B7D0-9C5C5CDF9611}"/>
    <hyperlink ref="C46" r:id="rId12" location="gas-reserves" display="https://www.worldometers.info/gas/iraq-natural-gas/ - gas-reserves" xr:uid="{1946A421-A72C-4ABD-B99C-B7F5BE8FBDA2}"/>
    <hyperlink ref="C44" r:id="rId13" location="gas-reserves" display="https://www.worldometers.info/gas/indonesia-natural-gas/ - gas-reserves" xr:uid="{C37CA3D3-872C-4B47-BE61-35409ABFD3F2}"/>
    <hyperlink ref="C60" r:id="rId14" location="gas-reserves" display="https://www.worldometers.info/gas/mozambique-natural-gas/ - gas-reserves" xr:uid="{9C196A7A-0491-4F1B-A958-8166AFFA00B0}"/>
    <hyperlink ref="C52" r:id="rId15" location="gas-reserves" display="https://www.worldometers.info/gas/kazakhstan-natural-gas/ - gas-reserves" xr:uid="{B8DA99ED-53BC-4BF6-8F17-E676DFC680D0}"/>
    <hyperlink ref="C33" r:id="rId16" location="gas-reserves" display="https://www.worldometers.info/gas/egypt-natural-gas/ - gas-reserves" xr:uid="{BC77B661-265B-4AEA-83E6-F3F7568410FC}"/>
    <hyperlink ref="C66" r:id="rId17" location="gas-reserves" display="https://www.worldometers.info/gas/norway-natural-gas/ - gas-reserves" xr:uid="{6005C029-09AE-4737-8950-7B425A6CC268}"/>
    <hyperlink ref="C21" r:id="rId18" location="gas-reserves" display="https://www.worldometers.info/gas/canada-natural-gas/ - gas-reserves" xr:uid="{D4007E9F-B95C-4A4B-99C3-2AB54DB0CC16}"/>
    <hyperlink ref="C98" r:id="rId19" location="gas-reserves" display="https://www.worldometers.info/gas/uzbekistan-natural-gas/ - gas-reserves" xr:uid="{918CB018-E81B-4746-82C9-C54F40DE2FBF}"/>
    <hyperlink ref="C53" r:id="rId20" location="gas-reserves" display="https://www.worldometers.info/gas/kuwait-natural-gas/ - gas-reserves" xr:uid="{AFB53469-014C-47EB-A5AA-A99B39E65466}"/>
    <hyperlink ref="C55" r:id="rId21" location="gas-reserves" display="https://www.worldometers.info/gas/libya-natural-gas/ - gas-reserves" xr:uid="{475CBEFE-A5A3-4C64-BD68-3804CB9964A8}"/>
    <hyperlink ref="C43" r:id="rId22" location="gas-reserves" display="https://www.worldometers.info/gas/india-natural-gas/ - gas-reserves" xr:uid="{56664B71-4E1C-40BF-849D-3D650B8F987D}"/>
    <hyperlink ref="C94" r:id="rId23" location="gas-reserves" display="https://www.worldometers.info/gas/ukraine-natural-gas/ - gas-reserves" xr:uid="{4948A981-077F-4060-949F-B6CC3972FB20}"/>
    <hyperlink ref="C56" r:id="rId24" location="gas-reserves" display="https://www.worldometers.info/gas/malaysia-natural-gas/ - gas-reserves" xr:uid="{8BE4628D-AAC4-440A-9FF3-8127A068E27F}"/>
    <hyperlink ref="C10" r:id="rId25" location="gas-reserves" display="https://www.worldometers.info/gas/azerbaijan-natural-gas/ - gas-reserves" xr:uid="{AD490AEC-F2AE-40FD-906D-B408629840CD}"/>
    <hyperlink ref="C63" r:id="rId26" location="gas-reserves" display="https://www.worldometers.info/gas/netherlands-natural-gas/ - gas-reserves" xr:uid="{B373CCDA-F6CF-49E6-9B7B-7B6B064017F3}"/>
    <hyperlink ref="C8" r:id="rId27" location="gas-reserves" display="https://www.worldometers.info/gas/australia-natural-gas/ - gas-reserves" xr:uid="{7CC864D8-41F8-462E-86AD-5EC476E076F3}"/>
    <hyperlink ref="C67" r:id="rId28" location="gas-reserves" display="https://www.worldometers.info/gas/oman-natural-gas/ - gas-reserves" xr:uid="{DE7638BF-FCB3-4A4A-B0FB-12972A26305C}"/>
    <hyperlink ref="C100" r:id="rId29" location="gas-reserves" display="https://www.worldometers.info/gas/vietnam-natural-gas/ - gas-reserves" xr:uid="{CC0FB97A-1406-4ED0-AA2D-DBB0AAFDBCE7}"/>
    <hyperlink ref="C68" r:id="rId30" location="gas-reserves" display="https://www.worldometers.info/gas/pakistan-natural-gas/ - gas-reserves" xr:uid="{32B62299-D8D4-4398-85C4-F14C90F4CF1E}"/>
    <hyperlink ref="C101" r:id="rId31" location="gas-reserves" display="https://www.worldometers.info/gas/yemen-natural-gas/ - gas-reserves" xr:uid="{FF637271-EE99-4967-BE13-03F9AE0F3E49}"/>
    <hyperlink ref="C58" r:id="rId32" location="gas-reserves" display="https://www.worldometers.info/gas/mexico-natural-gas/ - gas-reserves" xr:uid="{11C95FEE-6A55-4E18-B0E9-7E8035A75939}"/>
    <hyperlink ref="C17" r:id="rId33" location="gas-reserves" display="https://www.worldometers.info/gas/brazil-natural-gas/ - gas-reserves" xr:uid="{275D202D-2C5B-4E21-9E84-FC6933E95E82}"/>
    <hyperlink ref="C70" r:id="rId34" location="gas-reserves" display="https://www.worldometers.info/gas/peru-natural-gas/ - gas-reserves" xr:uid="{468EF079-C3E0-4A4C-9517-F79F25FE4D06}"/>
    <hyperlink ref="C18" r:id="rId35" location="gas-reserves" display="https://www.worldometers.info/gas/brunei-darussalam-natural-gas/ - gas-reserves" xr:uid="{19196D77-58CD-4FFE-9E11-368AF26D879F}"/>
    <hyperlink ref="C89" r:id="rId36" location="gas-reserves" display="https://www.worldometers.info/gas/trinidad-and-tobago-natural-gas/ - gas-reserves" xr:uid="{C4979531-B6AB-4900-9808-9D534F74DBA9}"/>
    <hyperlink ref="C7" r:id="rId37" location="gas-reserves" display="https://www.worldometers.info/gas/argentina-natural-gas/ - gas-reserves" xr:uid="{4B34FB4A-4B60-4D12-9613-3AEED31A4F2E}"/>
    <hyperlink ref="C16" r:id="rId38" location="gas-reserves" display="https://www.worldometers.info/gas/bolivia-natural-gas/ - gas-reserves" xr:uid="{EBFAC817-7EF9-4AD1-9F86-3A93F84C0CF9}"/>
    <hyperlink ref="C61" r:id="rId39" location="gas-reserves" display="https://www.worldometers.info/gas/myanmar-natural-gas/ - gas-reserves" xr:uid="{EC226466-6B4F-4425-94B0-76D1A3748BF4}"/>
    <hyperlink ref="C6" r:id="rId40" location="gas-reserves" display="https://www.worldometers.info/gas/angola-natural-gas/ - gas-reserves" xr:uid="{8C40FDB9-30F2-4459-AA57-909C1C8F59FB}"/>
    <hyperlink ref="C96" r:id="rId41" location="gas-reserves" display="https://www.worldometers.info/gas/uk-natural-gas/ - gas-reserves" xr:uid="{64387908-B59B-4C52-B274-7651CAD2739A}"/>
    <hyperlink ref="C84" r:id="rId42" location="gas-reserves" display="https://www.worldometers.info/gas/syria-natural-gas/ - gas-reserves" xr:uid="{C52C07FD-6620-4A75-BBCE-A6B403E61ABE}"/>
    <hyperlink ref="C12" r:id="rId43" location="gas-reserves" display="https://www.worldometers.info/gas/bangladesh-natural-gas/ - gas-reserves" xr:uid="{C9171A2F-38A4-403D-94EA-4C986D33C18C}"/>
    <hyperlink ref="C88" r:id="rId44" location="gas-reserves" display="https://www.worldometers.info/gas/thailand-natural-gas/ - gas-reserves" xr:uid="{A8E3CC5A-7984-439C-A498-DC5C89ACEECF}"/>
    <hyperlink ref="C48" r:id="rId45" location="gas-reserves" display="https://www.worldometers.info/gas/israel-natural-gas/ - gas-reserves" xr:uid="{87C7D7DB-941A-4617-A894-C8F65A2A9197}"/>
    <hyperlink ref="C24" r:id="rId46" location="gas-reserves" display="https://www.worldometers.info/gas/colombia-natural-gas/ - gas-reserves" xr:uid="{8E9CE839-2CF8-4F12-8AEA-45882BA089EC}"/>
    <hyperlink ref="C69" r:id="rId47" location="gas-reserves" display="https://www.worldometers.info/gas/papua-new-guinea-natural-gas/ - gas-reserves" xr:uid="{787C1CB7-5431-49F8-96DF-8C6E2E870A6E}"/>
    <hyperlink ref="C20" r:id="rId48" location="gas-reserves" display="https://www.worldometers.info/gas/cameroon-natural-gas/ - gas-reserves" xr:uid="{E37FE844-2B5E-47A8-8699-3DE6770E242B}"/>
    <hyperlink ref="C74" r:id="rId49" location="gas-reserves" display="https://www.worldometers.info/gas/romania-natural-gas/ - gas-reserves" xr:uid="{62F20E5E-DB04-448F-9211-94B973652013}"/>
    <hyperlink ref="C71" r:id="rId50" location="gas-reserves" display="https://www.worldometers.info/gas/philippines-natural-gas/ - gas-reserves" xr:uid="{2242B282-529E-4C82-A22E-62D95FCF0929}"/>
    <hyperlink ref="C22" r:id="rId51" location="gas-reserves" display="https://www.worldometers.info/gas/chile-natural-gas/ - gas-reserves" xr:uid="{32930E17-1C87-43B4-8FE8-2F8D98D330E4}"/>
    <hyperlink ref="C11" r:id="rId52" location="gas-reserves" display="https://www.worldometers.info/gas/bahrain-natural-gas/ - gas-reserves" xr:uid="{DD2146A2-6B9E-4F2C-9257-F3F2C1C3FABB}"/>
    <hyperlink ref="C25" r:id="rId53" location="gas-reserves" display="https://www.worldometers.info/gas/congo-natural-gas/ - gas-reserves" xr:uid="{BB24B424-E0E6-4781-9C5E-0D256FCE98DE}"/>
    <hyperlink ref="C72" r:id="rId54" location="gas-reserves" display="https://www.worldometers.info/gas/poland-natural-gas/ - gas-reserves" xr:uid="{1CD32077-D17A-4A38-90B8-BD71482E9D53}"/>
    <hyperlink ref="C83" r:id="rId55" location="gas-reserves" display="https://www.worldometers.info/gas/sudan-natural-gas/ - gas-reserves" xr:uid="{94B41C5C-BAFD-4719-807E-696B13C0DF47}"/>
    <hyperlink ref="C28" r:id="rId56" location="gas-reserves" display="https://www.worldometers.info/gas/cuba-natural-gas/ - gas-reserves" xr:uid="{FD9F2D88-A236-48B1-8692-C5FE4CE92216}"/>
    <hyperlink ref="C90" r:id="rId57" location="gas-reserves" display="https://www.worldometers.info/gas/tunisia-natural-gas/ - gas-reserves" xr:uid="{54C1E871-DB2B-4ED0-B2D4-75DE003D2C8A}"/>
    <hyperlink ref="C62" r:id="rId58" location="gas-reserves" display="https://www.worldometers.info/gas/namibia-natural-gas/ - gas-reserves" xr:uid="{02F22298-263E-43FC-B78B-ACDEA48C4AC7}"/>
    <hyperlink ref="C39" r:id="rId59" location="gas-reserves" display="https://www.worldometers.info/gas/germany-natural-gas/ - gas-reserves" xr:uid="{C83244EC-613F-4702-97E5-D25DCEB52CDD}"/>
    <hyperlink ref="C76" r:id="rId60" location="gas-reserves" display="https://www.worldometers.info/gas/rwanda-natural-gas/ - gas-reserves" xr:uid="{DA6BF0A8-D200-43C5-BD3A-1F7AA9C1A2C8}"/>
    <hyperlink ref="C49" r:id="rId61" location="gas-reserves" display="https://www.worldometers.info/gas/italy-natural-gas/ - gas-reserves" xr:uid="{03B13301-1112-4DA2-927B-732FE273E19D}"/>
    <hyperlink ref="C3" r:id="rId62" location="gas-reserves" display="https://www.worldometers.info/gas/afghanistan-natural-gas/ - gas-reserves" xr:uid="{7EF26A16-612A-45E1-A572-A4CDAEB3A47E}"/>
    <hyperlink ref="C78" r:id="rId63" location="gas-reserves" display="https://www.worldometers.info/gas/serbia-natural-gas/ - gas-reserves" xr:uid="{68FAC8F0-3100-4E04-A1A4-3C8F74C9F05D}"/>
    <hyperlink ref="C64" r:id="rId64" location="gas-reserves" display="https://www.worldometers.info/gas/new-zealand-natural-gas/ - gas-reserves" xr:uid="{CF283EC1-90EA-4A10-8CB4-5F18F186220B}"/>
    <hyperlink ref="C34" r:id="rId65" location="gas-reserves" display="https://www.worldometers.info/gas/equatorial-guinea-natural-gas/ - gas-reserves" xr:uid="{A58842DE-E390-443D-A8C9-9E34D9E5FDD3}"/>
    <hyperlink ref="C30" r:id="rId66" location="gas-reserves" display="https://www.worldometers.info/gas/denmark-natural-gas/ - gas-reserves" xr:uid="{A007AD1F-907F-49B2-8F85-915EA33631E3}"/>
    <hyperlink ref="C37" r:id="rId67" location="gas-reserves" display="https://www.worldometers.info/gas/gabon-natural-gas/ - gas-reserves" xr:uid="{9CCDC3A3-563C-4126-8A7B-A3BDFE8DE28A}"/>
    <hyperlink ref="C57" r:id="rId68" location="gas-reserves" display="https://www.worldometers.info/gas/mauritania-natural-gas/ - gas-reserves" xr:uid="{0DC9B295-8808-4625-9821-F471A312C99E}"/>
    <hyperlink ref="C26" r:id="rId69" location="gas-reserves" display="https://www.worldometers.info/gas/cote-d-ivoire-natural-gas/ - gas-reserves" xr:uid="{B54A41CF-3801-42BC-B89A-52FA9AC3A574}"/>
    <hyperlink ref="C27" r:id="rId70" location="gas-reserves" display="https://www.worldometers.info/gas/croatia-natural-gas/ - gas-reserves" xr:uid="{7F168BDB-9836-43C8-8F67-015B7F3E6B9A}"/>
    <hyperlink ref="C35" r:id="rId71" location="gas-reserves" display="https://www.worldometers.info/gas/ethiopia-natural-gas/ - gas-reserves" xr:uid="{0075EEC2-6C93-44CA-BFE6-393C4357481E}"/>
    <hyperlink ref="C40" r:id="rId72" location="gas-reserves" display="https://www.worldometers.info/gas/ghana-natural-gas/ - gas-reserves" xr:uid="{30FB83DB-9821-4C86-9522-D839942F019C}"/>
    <hyperlink ref="C50" r:id="rId73" location="gas-reserves" display="https://www.worldometers.info/gas/japan-natural-gas/ - gas-reserves" xr:uid="{74A9C673-68C4-40DE-9F46-7C66CB04E00D}"/>
    <hyperlink ref="C79" r:id="rId74" location="gas-reserves" display="https://www.worldometers.info/gas/slovakia-natural-gas/ - gas-reserves" xr:uid="{CBC05C99-01C3-4CFE-8645-BC01F5F015CF}"/>
    <hyperlink ref="C93" r:id="rId75" location="gas-reserves" display="https://www.worldometers.info/gas/uganda-natural-gas/ - gas-reserves" xr:uid="{C1F252C8-D1AE-4B98-A572-B95A496FCAFC}"/>
    <hyperlink ref="C47" r:id="rId76" location="gas-reserves" display="https://www.worldometers.info/gas/ireland-natural-gas/ - gas-reserves" xr:uid="{29C3B864-37C7-431E-8FDE-58B23C414DE4}"/>
    <hyperlink ref="C36" r:id="rId77" location="gas-reserves" display="https://www.worldometers.info/gas/france-natural-gas/ - gas-reserves" xr:uid="{7222D608-C620-4BF7-94AF-A8ECD143A734}"/>
    <hyperlink ref="C42" r:id="rId78" location="gas-reserves" display="https://www.worldometers.info/gas/hungary-natural-gas/ - gas-reserves" xr:uid="{BAFA4C7C-4FF5-4192-A932-14A8D1F81BA1}"/>
    <hyperlink ref="C9" r:id="rId79" location="gas-reserves" display="https://www.worldometers.info/gas/austria-natural-gas/ - gas-reserves" xr:uid="{D755206A-EFD7-47D2-9A15-562F5349E8DC}"/>
    <hyperlink ref="C38" r:id="rId80" location="gas-reserves" display="https://www.worldometers.info/gas/georgia-natural-gas/ - gas-reserves" xr:uid="{C2587A27-D324-4669-82B3-6A8C67DD9191}"/>
    <hyperlink ref="C81" r:id="rId81" location="gas-reserves" display="https://www.worldometers.info/gas/south-korea-natural-gas/ - gas-reserves" xr:uid="{95A6047E-03B0-4958-B449-AE61CF10EB7E}"/>
    <hyperlink ref="C87" r:id="rId82" location="gas-reserves" display="https://www.worldometers.info/gas/tanzania-natural-gas/ - gas-reserves" xr:uid="{BA5159C2-0602-41F1-A85C-407BAC5CE127}"/>
    <hyperlink ref="C85" r:id="rId83" location="gas-reserves" display="https://www.worldometers.info/gas/taiwan-natural-gas/ - gas-reserves" xr:uid="{9FFE764E-5838-4471-954C-46330A0D82B1}"/>
    <hyperlink ref="C91" r:id="rId84" location="gas-reserves" display="https://www.worldometers.info/gas/turkey-natural-gas/ - gas-reserves" xr:uid="{F2C258CA-2ED5-48CE-B386-3E82CE5800E2}"/>
    <hyperlink ref="C51" r:id="rId85" location="gas-reserves" display="https://www.worldometers.info/gas/jordan-natural-gas/ - gas-reserves" xr:uid="{AC447E41-A018-4279-9453-DD87D9290997}"/>
    <hyperlink ref="C32" r:id="rId86" location="gas-reserves" display="https://www.worldometers.info/gas/ecuador-natural-gas/ - gas-reserves" xr:uid="{79A02D8B-6010-4F21-B36A-68679FCD8627}"/>
    <hyperlink ref="C54" r:id="rId87" location="gas-reserves" display="https://www.worldometers.info/gas/kyrgyzstan-natural-gas/ - gas-reserves" xr:uid="{4FEA6513-7654-4772-AAA6-DCA49FB1C78A}"/>
    <hyperlink ref="C19" r:id="rId88" location="gas-reserves" display="https://www.worldometers.info/gas/bulgaria-natural-gas/ - gas-reserves" xr:uid="{6C889194-6FC1-43F7-8EA2-9C72D942A41E}"/>
    <hyperlink ref="C86" r:id="rId89" location="gas-reserves" display="https://www.worldometers.info/gas/tajikistan-natural-gas/ - gas-reserves" xr:uid="{695F49C3-F35D-4089-93A5-C87233AA5227}"/>
    <hyperlink ref="C80" r:id="rId90" location="gas-reserves" display="https://www.worldometers.info/gas/somalia-natural-gas/ - gas-reserves" xr:uid="{A61D0493-2D81-4EBE-8479-579D77D23BB1}"/>
    <hyperlink ref="C29" r:id="rId91" location="gas-reserves" display="https://www.worldometers.info/gas/czechia-natural-gas/ - gas-reserves" xr:uid="{1277A9BC-038D-482F-B6F7-7F5BEDCC0D9B}"/>
    <hyperlink ref="C14" r:id="rId92" location="gas-reserves" display="https://www.worldometers.info/gas/belarus-natural-gas/ - gas-reserves" xr:uid="{50A8DC29-33A7-4BD9-9A8D-FCA5B5E3BBD2}"/>
    <hyperlink ref="C82" r:id="rId93" location="gas-reserves" display="https://www.worldometers.info/gas/spain-natural-gas/ - gas-reserves" xr:uid="{263732CD-34DA-4CAA-A318-9D940CFEAA41}"/>
    <hyperlink ref="C59" r:id="rId94" location="gas-reserves" display="https://www.worldometers.info/gas/morocco-natural-gas/ - gas-reserves" xr:uid="{72008D91-02EC-45F1-9816-911660D19659}"/>
    <hyperlink ref="C15" r:id="rId95" location="gas-reserves" display="https://www.worldometers.info/gas/benin-natural-gas/ - gas-reserves" xr:uid="{FA0FED88-B234-408F-8921-49B807408F0C}"/>
    <hyperlink ref="C41" r:id="rId96" location="gas-reserves" display="https://www.worldometers.info/gas/greece-natural-gas/ - gas-reserves" xr:uid="{88B75F68-1BBC-4087-8AAE-652CFA24335A}"/>
    <hyperlink ref="C31" r:id="rId97" location="gas-reserves" display="https://www.worldometers.info/gas/democratic-republic-of-the-congo-natural-gas/ - gas-reserves" xr:uid="{0C687428-49A2-4EEB-8F84-ABB99FB13DCA}"/>
    <hyperlink ref="C4" r:id="rId98" location="gas-reserves" display="https://www.worldometers.info/gas/albania-natural-gas/ - gas-reserves" xr:uid="{255CDE9E-236B-401D-B143-6B65E2BB1A0C}"/>
    <hyperlink ref="C13" r:id="rId99" location="gas-reserves" display="https://www.worldometers.info/gas/barbados-natural-gas/ - gas-reserves" xr:uid="{CB83C678-2304-46D2-901A-2913535FA8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D8FB-BF8E-4EA6-8ACE-40C6DD6F8F2C}">
  <dimension ref="B1:E18"/>
  <sheetViews>
    <sheetView workbookViewId="0">
      <selection activeCell="D3" sqref="D3"/>
    </sheetView>
  </sheetViews>
  <sheetFormatPr defaultRowHeight="15" x14ac:dyDescent="0.25"/>
  <cols>
    <col min="2" max="2" width="38" customWidth="1"/>
    <col min="3" max="3" width="26.140625" style="27" customWidth="1"/>
    <col min="4" max="4" width="16" customWidth="1"/>
    <col min="5" max="5" width="20" customWidth="1"/>
  </cols>
  <sheetData>
    <row r="1" spans="2:5" x14ac:dyDescent="0.25">
      <c r="C1" s="4">
        <v>2019</v>
      </c>
      <c r="D1" t="s">
        <v>958</v>
      </c>
      <c r="E1" s="88">
        <v>50</v>
      </c>
    </row>
    <row r="2" spans="2:5" x14ac:dyDescent="0.25">
      <c r="B2" s="27" t="s">
        <v>2</v>
      </c>
      <c r="C2" s="27" t="s">
        <v>973</v>
      </c>
    </row>
    <row r="3" spans="2:5" x14ac:dyDescent="0.25">
      <c r="B3" s="27" t="s">
        <v>17</v>
      </c>
      <c r="C3" s="27">
        <v>1692700</v>
      </c>
      <c r="D3" s="57">
        <f>32150.7/16</f>
        <v>2009.41875</v>
      </c>
      <c r="E3" s="43">
        <f>$E$1*D3*C3</f>
        <v>170067155906.25</v>
      </c>
    </row>
    <row r="4" spans="2:5" x14ac:dyDescent="0.25">
      <c r="B4" s="27" t="s">
        <v>58</v>
      </c>
      <c r="C4" s="27">
        <v>906800</v>
      </c>
      <c r="D4" s="57">
        <f t="shared" ref="D4:D18" si="0">32150.7/16</f>
        <v>2009.41875</v>
      </c>
      <c r="E4" s="43">
        <f t="shared" ref="E4:E18" si="1">$E$1*D4*C4</f>
        <v>91107046125</v>
      </c>
    </row>
    <row r="5" spans="2:5" x14ac:dyDescent="0.25">
      <c r="B5" s="27" t="s">
        <v>14</v>
      </c>
      <c r="C5" s="27">
        <v>564900</v>
      </c>
      <c r="D5" s="57">
        <f t="shared" si="0"/>
        <v>2009.41875</v>
      </c>
      <c r="E5" s="43">
        <f t="shared" si="1"/>
        <v>56756032593.75</v>
      </c>
    </row>
    <row r="6" spans="2:5" x14ac:dyDescent="0.25">
      <c r="B6" s="27" t="s">
        <v>15</v>
      </c>
      <c r="C6" s="27">
        <v>486000</v>
      </c>
      <c r="D6" s="57">
        <f t="shared" si="0"/>
        <v>2009.41875</v>
      </c>
      <c r="E6" s="43">
        <f t="shared" si="1"/>
        <v>48828875625</v>
      </c>
    </row>
    <row r="7" spans="2:5" x14ac:dyDescent="0.25">
      <c r="B7" s="27" t="s">
        <v>126</v>
      </c>
      <c r="C7" s="27">
        <v>448300</v>
      </c>
      <c r="D7" s="57">
        <f t="shared" si="0"/>
        <v>2009.41875</v>
      </c>
      <c r="E7" s="43">
        <f t="shared" si="1"/>
        <v>45041121281.25</v>
      </c>
    </row>
    <row r="8" spans="2:5" x14ac:dyDescent="0.25">
      <c r="B8" s="27" t="s">
        <v>36</v>
      </c>
      <c r="C8" s="27">
        <v>320900</v>
      </c>
      <c r="D8" s="57">
        <f t="shared" si="0"/>
        <v>2009.41875</v>
      </c>
      <c r="E8" s="43">
        <f t="shared" si="1"/>
        <v>32241123843.75</v>
      </c>
    </row>
    <row r="9" spans="2:5" x14ac:dyDescent="0.25">
      <c r="B9" s="27" t="s">
        <v>12</v>
      </c>
      <c r="C9" s="27">
        <v>276800</v>
      </c>
      <c r="D9" s="57">
        <f t="shared" si="0"/>
        <v>2009.41875</v>
      </c>
      <c r="E9" s="43">
        <f t="shared" si="1"/>
        <v>27810355500</v>
      </c>
    </row>
    <row r="10" spans="2:5" x14ac:dyDescent="0.25">
      <c r="B10" s="27" t="s">
        <v>145</v>
      </c>
      <c r="C10" s="27">
        <v>276400</v>
      </c>
      <c r="D10" s="57">
        <f t="shared" si="0"/>
        <v>2009.41875</v>
      </c>
      <c r="E10" s="43">
        <f t="shared" si="1"/>
        <v>27770167125</v>
      </c>
    </row>
    <row r="11" spans="2:5" x14ac:dyDescent="0.25">
      <c r="B11" s="27" t="s">
        <v>6</v>
      </c>
      <c r="C11" s="27">
        <v>248900</v>
      </c>
      <c r="D11" s="57">
        <f t="shared" si="0"/>
        <v>2009.41875</v>
      </c>
      <c r="E11" s="43">
        <f t="shared" si="1"/>
        <v>25007216343.75</v>
      </c>
    </row>
    <row r="12" spans="2:5" x14ac:dyDescent="0.25">
      <c r="B12" s="27" t="s">
        <v>136</v>
      </c>
      <c r="C12" s="27">
        <v>143500</v>
      </c>
      <c r="D12" s="57">
        <f t="shared" si="0"/>
        <v>2009.41875</v>
      </c>
      <c r="E12" s="43">
        <f t="shared" si="1"/>
        <v>14417579531.25</v>
      </c>
    </row>
    <row r="13" spans="2:5" x14ac:dyDescent="0.25">
      <c r="B13" s="27" t="s">
        <v>86</v>
      </c>
      <c r="C13" s="27">
        <v>132300</v>
      </c>
      <c r="D13" s="57">
        <f t="shared" si="0"/>
        <v>2009.41875</v>
      </c>
      <c r="E13" s="43">
        <f t="shared" si="1"/>
        <v>13292305031.25</v>
      </c>
    </row>
    <row r="14" spans="2:5" x14ac:dyDescent="0.25">
      <c r="B14" s="27" t="s">
        <v>63</v>
      </c>
      <c r="C14" s="27">
        <v>108700</v>
      </c>
      <c r="D14" s="57">
        <f t="shared" si="0"/>
        <v>2009.41875</v>
      </c>
      <c r="E14" s="43">
        <f t="shared" si="1"/>
        <v>10921190906.25</v>
      </c>
    </row>
    <row r="15" spans="2:5" x14ac:dyDescent="0.25">
      <c r="B15" s="27" t="s">
        <v>117</v>
      </c>
      <c r="C15" s="27">
        <v>87200</v>
      </c>
      <c r="D15" s="57">
        <f t="shared" si="0"/>
        <v>2009.41875</v>
      </c>
      <c r="E15" s="43">
        <f t="shared" si="1"/>
        <v>8761065750</v>
      </c>
    </row>
    <row r="16" spans="2:5" x14ac:dyDescent="0.25">
      <c r="B16" s="27" t="s">
        <v>84</v>
      </c>
      <c r="C16" s="27">
        <v>58200</v>
      </c>
      <c r="D16" s="57">
        <f t="shared" si="0"/>
        <v>2009.41875</v>
      </c>
      <c r="E16" s="43">
        <f t="shared" si="1"/>
        <v>5847408562.5</v>
      </c>
    </row>
    <row r="17" spans="2:5" x14ac:dyDescent="0.25">
      <c r="B17" s="27" t="s">
        <v>91</v>
      </c>
      <c r="C17" s="27">
        <v>52500</v>
      </c>
      <c r="D17" s="57">
        <f t="shared" si="0"/>
        <v>2009.41875</v>
      </c>
      <c r="E17" s="43">
        <f t="shared" si="1"/>
        <v>5274724218.75</v>
      </c>
    </row>
    <row r="18" spans="2:5" x14ac:dyDescent="0.25">
      <c r="B18" s="27" t="s">
        <v>5</v>
      </c>
      <c r="C18" s="27">
        <v>47900</v>
      </c>
      <c r="D18" s="57">
        <f t="shared" si="0"/>
        <v>2009.41875</v>
      </c>
      <c r="E18" s="43">
        <f t="shared" si="1"/>
        <v>4812557906.25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6ACF-FA55-4EA7-BA20-5BCC193D7486}">
  <dimension ref="B1:D12"/>
  <sheetViews>
    <sheetView workbookViewId="0">
      <selection activeCell="D23" sqref="D23"/>
    </sheetView>
  </sheetViews>
  <sheetFormatPr defaultRowHeight="15" x14ac:dyDescent="0.25"/>
  <cols>
    <col min="2" max="2" width="17.140625" customWidth="1"/>
    <col min="3" max="3" width="13.42578125" customWidth="1"/>
    <col min="4" max="4" width="20.5703125" customWidth="1"/>
  </cols>
  <sheetData>
    <row r="1" spans="2:4" x14ac:dyDescent="0.25">
      <c r="B1" t="s">
        <v>2</v>
      </c>
      <c r="C1" t="s">
        <v>663</v>
      </c>
    </row>
    <row r="2" spans="2:4" x14ac:dyDescent="0.25">
      <c r="B2" t="s">
        <v>25</v>
      </c>
      <c r="D2" s="43">
        <f t="shared" ref="D2:D11" si="0">C2*32150.7*25</f>
        <v>0</v>
      </c>
    </row>
    <row r="3" spans="2:4" x14ac:dyDescent="0.25">
      <c r="B3" t="s">
        <v>17</v>
      </c>
      <c r="C3">
        <v>90000</v>
      </c>
      <c r="D3" s="43">
        <f t="shared" si="0"/>
        <v>72339075000</v>
      </c>
    </row>
    <row r="4" spans="2:4" x14ac:dyDescent="0.25">
      <c r="B4" t="s">
        <v>97</v>
      </c>
      <c r="C4">
        <v>22000</v>
      </c>
      <c r="D4" s="43">
        <f t="shared" si="0"/>
        <v>17682885000</v>
      </c>
    </row>
    <row r="5" spans="2:4" x14ac:dyDescent="0.25">
      <c r="B5" t="s">
        <v>45</v>
      </c>
      <c r="C5">
        <v>26000</v>
      </c>
      <c r="D5" s="43">
        <f t="shared" si="0"/>
        <v>20897955000</v>
      </c>
    </row>
    <row r="6" spans="2:4" x14ac:dyDescent="0.25">
      <c r="B6" t="s">
        <v>6</v>
      </c>
      <c r="C6">
        <v>41000</v>
      </c>
      <c r="D6" s="43">
        <f t="shared" si="0"/>
        <v>32954467500</v>
      </c>
    </row>
    <row r="7" spans="2:4" x14ac:dyDescent="0.25">
      <c r="B7" t="s">
        <v>58</v>
      </c>
      <c r="D7" s="43">
        <f t="shared" si="0"/>
        <v>0</v>
      </c>
    </row>
    <row r="8" spans="2:4" x14ac:dyDescent="0.25">
      <c r="B8" t="s">
        <v>19</v>
      </c>
      <c r="C8">
        <v>37000</v>
      </c>
      <c r="D8" s="43">
        <f t="shared" si="0"/>
        <v>29739397500</v>
      </c>
    </row>
    <row r="9" spans="2:4" x14ac:dyDescent="0.25">
      <c r="B9" t="s">
        <v>52</v>
      </c>
      <c r="C9">
        <v>120000</v>
      </c>
      <c r="D9" s="43">
        <f t="shared" si="0"/>
        <v>96452100000</v>
      </c>
    </row>
    <row r="10" spans="2:4" x14ac:dyDescent="0.25">
      <c r="B10" t="s">
        <v>27</v>
      </c>
      <c r="C10">
        <v>67000</v>
      </c>
      <c r="D10" s="43">
        <f t="shared" si="0"/>
        <v>53852422500</v>
      </c>
    </row>
    <row r="11" spans="2:4" x14ac:dyDescent="0.25">
      <c r="B11" t="s">
        <v>15</v>
      </c>
      <c r="C11">
        <v>45000</v>
      </c>
      <c r="D11" s="43">
        <f t="shared" si="0"/>
        <v>36169537500</v>
      </c>
    </row>
    <row r="12" spans="2:4" x14ac:dyDescent="0.25">
      <c r="B12" t="s">
        <v>5</v>
      </c>
      <c r="C12">
        <v>26000</v>
      </c>
      <c r="D12" s="43">
        <f>C12*32150.7*25</f>
        <v>20897955000</v>
      </c>
    </row>
  </sheetData>
  <sortState xmlns:xlrd2="http://schemas.microsoft.com/office/spreadsheetml/2017/richdata2" ref="B2:C12">
    <sortCondition ref="B2:B12"/>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FB68-1599-4661-ADA0-0A731C9A486A}">
  <dimension ref="C1:Q195"/>
  <sheetViews>
    <sheetView topLeftCell="A165" workbookViewId="0">
      <selection activeCell="E3" sqref="E3"/>
    </sheetView>
  </sheetViews>
  <sheetFormatPr defaultRowHeight="15" x14ac:dyDescent="0.25"/>
  <cols>
    <col min="3" max="3" width="6.5703125" customWidth="1"/>
    <col min="4" max="4" width="27.85546875" customWidth="1"/>
    <col min="5" max="5" width="21.140625" style="57" customWidth="1"/>
    <col min="6" max="6" width="15.42578125" style="57" customWidth="1"/>
    <col min="7" max="7" width="10.5703125" customWidth="1"/>
    <col min="11" max="11" width="5.140625" customWidth="1"/>
    <col min="12" max="12" width="6.7109375" customWidth="1"/>
    <col min="13" max="13" width="7.140625" customWidth="1"/>
    <col min="15" max="15" width="8.5703125" customWidth="1"/>
    <col min="16" max="16" width="6.7109375" customWidth="1"/>
    <col min="17" max="17" width="7.85546875" customWidth="1"/>
  </cols>
  <sheetData>
    <row r="1" spans="3:17" x14ac:dyDescent="0.25">
      <c r="E1" s="57">
        <v>2018</v>
      </c>
      <c r="H1" t="s">
        <v>747</v>
      </c>
      <c r="I1" s="3">
        <f>(1000/1609.344)*(1000/1609.344)</f>
        <v>0.38610215854244584</v>
      </c>
      <c r="J1" t="s">
        <v>748</v>
      </c>
      <c r="L1">
        <v>5280</v>
      </c>
      <c r="M1">
        <f>L1/3</f>
        <v>1760</v>
      </c>
      <c r="N1">
        <f>M1/Q1</f>
        <v>1609.3440000000001</v>
      </c>
      <c r="O1">
        <f>100/2.54</f>
        <v>39.370078740157481</v>
      </c>
      <c r="P1">
        <f>O1/12</f>
        <v>3.2808398950131235</v>
      </c>
      <c r="Q1">
        <f>P1/3</f>
        <v>1.0936132983377078</v>
      </c>
    </row>
    <row r="2" spans="3:17" x14ac:dyDescent="0.25">
      <c r="C2" t="s">
        <v>740</v>
      </c>
      <c r="D2" t="s">
        <v>2</v>
      </c>
      <c r="E2" s="57" t="s">
        <v>742</v>
      </c>
      <c r="F2" s="57" t="s">
        <v>749</v>
      </c>
    </row>
    <row r="3" spans="3:17" x14ac:dyDescent="0.25">
      <c r="C3">
        <v>31</v>
      </c>
      <c r="D3" t="s">
        <v>115</v>
      </c>
      <c r="E3" s="57">
        <v>379190</v>
      </c>
      <c r="F3" s="48">
        <f t="shared" ref="F3:F34" si="0">E3*$I$1*640</f>
        <v>93699889.59853442</v>
      </c>
    </row>
    <row r="4" spans="3:17" x14ac:dyDescent="0.25">
      <c r="C4">
        <v>138</v>
      </c>
      <c r="D4" t="s">
        <v>127</v>
      </c>
      <c r="E4" s="57">
        <v>11740.81</v>
      </c>
      <c r="F4" s="48">
        <f t="shared" si="0"/>
        <v>2901217.3337835092</v>
      </c>
    </row>
    <row r="5" spans="3:17" x14ac:dyDescent="0.25">
      <c r="C5">
        <v>24</v>
      </c>
      <c r="D5" t="s">
        <v>56</v>
      </c>
      <c r="E5" s="57">
        <v>413588.5</v>
      </c>
      <c r="F5" s="48">
        <f t="shared" si="0"/>
        <v>102199944.06293271</v>
      </c>
    </row>
    <row r="6" spans="3:17" x14ac:dyDescent="0.25">
      <c r="C6">
        <v>174</v>
      </c>
      <c r="D6" t="s">
        <v>161</v>
      </c>
      <c r="E6" s="57">
        <v>188.3</v>
      </c>
      <c r="F6" s="48">
        <f t="shared" si="0"/>
        <v>46529.943330267233</v>
      </c>
    </row>
    <row r="7" spans="3:17" x14ac:dyDescent="0.25">
      <c r="C7">
        <v>17</v>
      </c>
      <c r="D7" t="s">
        <v>60</v>
      </c>
      <c r="E7" s="57">
        <v>569524.9</v>
      </c>
      <c r="F7" s="48">
        <f t="shared" si="0"/>
        <v>140732667.6695492</v>
      </c>
    </row>
    <row r="8" spans="3:17" x14ac:dyDescent="0.25">
      <c r="C8">
        <v>180</v>
      </c>
      <c r="D8" t="s">
        <v>173</v>
      </c>
      <c r="E8" s="57">
        <v>90</v>
      </c>
      <c r="F8" s="48">
        <f t="shared" si="0"/>
        <v>22239.484332044882</v>
      </c>
    </row>
    <row r="9" spans="3:17" x14ac:dyDescent="0.25">
      <c r="C9">
        <v>9</v>
      </c>
      <c r="D9" t="s">
        <v>25</v>
      </c>
      <c r="E9" s="57">
        <v>1487680</v>
      </c>
      <c r="F9" s="48">
        <f t="shared" si="0"/>
        <v>367613733.9010725</v>
      </c>
    </row>
    <row r="10" spans="3:17" x14ac:dyDescent="0.25">
      <c r="C10">
        <v>127</v>
      </c>
      <c r="D10" t="s">
        <v>134</v>
      </c>
      <c r="E10" s="57">
        <v>16773</v>
      </c>
      <c r="F10" s="48">
        <f t="shared" si="0"/>
        <v>4144698.5633487646</v>
      </c>
    </row>
    <row r="11" spans="3:17" x14ac:dyDescent="0.25">
      <c r="C11">
        <v>3</v>
      </c>
      <c r="D11" t="s">
        <v>17</v>
      </c>
      <c r="E11" s="57">
        <v>3588950</v>
      </c>
      <c r="F11" s="48">
        <f t="shared" si="0"/>
        <v>886848858.81658304</v>
      </c>
    </row>
    <row r="12" spans="3:17" x14ac:dyDescent="0.25">
      <c r="C12">
        <v>105</v>
      </c>
      <c r="D12" t="s">
        <v>31</v>
      </c>
      <c r="E12" s="57">
        <v>26528.3</v>
      </c>
      <c r="F12" s="48">
        <f t="shared" si="0"/>
        <v>6555285.6911754031</v>
      </c>
    </row>
    <row r="13" spans="3:17" x14ac:dyDescent="0.25">
      <c r="C13">
        <v>88</v>
      </c>
      <c r="D13" t="s">
        <v>90</v>
      </c>
      <c r="E13" s="57">
        <v>47795</v>
      </c>
      <c r="F13" s="48">
        <f t="shared" si="0"/>
        <v>11810401.707223168</v>
      </c>
    </row>
    <row r="14" spans="3:17" x14ac:dyDescent="0.25">
      <c r="C14">
        <v>181</v>
      </c>
      <c r="D14" t="s">
        <v>98</v>
      </c>
      <c r="E14" s="57">
        <v>86</v>
      </c>
      <c r="F14" s="48">
        <f t="shared" si="0"/>
        <v>21251.062806176218</v>
      </c>
    </row>
    <row r="15" spans="3:17" x14ac:dyDescent="0.25">
      <c r="C15">
        <v>74</v>
      </c>
      <c r="D15" t="s">
        <v>47</v>
      </c>
      <c r="E15" s="57">
        <v>92023</v>
      </c>
      <c r="F15" s="48">
        <f t="shared" si="0"/>
        <v>22739378.518752955</v>
      </c>
    </row>
    <row r="16" spans="3:17" x14ac:dyDescent="0.25">
      <c r="C16">
        <v>179</v>
      </c>
      <c r="D16" t="s">
        <v>155</v>
      </c>
      <c r="E16" s="57">
        <v>100</v>
      </c>
      <c r="F16" s="48">
        <f t="shared" si="0"/>
        <v>24710.538146716535</v>
      </c>
    </row>
    <row r="17" spans="3:6" x14ac:dyDescent="0.25">
      <c r="C17">
        <v>77</v>
      </c>
      <c r="D17" t="s">
        <v>82</v>
      </c>
      <c r="E17" s="57">
        <v>84530</v>
      </c>
      <c r="F17" s="48">
        <f t="shared" si="0"/>
        <v>20887817.895419486</v>
      </c>
    </row>
    <row r="18" spans="3:6" x14ac:dyDescent="0.25">
      <c r="C18">
        <v>133</v>
      </c>
      <c r="D18" t="s">
        <v>28</v>
      </c>
      <c r="E18" s="57">
        <v>13540</v>
      </c>
      <c r="F18" s="48">
        <f t="shared" si="0"/>
        <v>3345806.8650654186</v>
      </c>
    </row>
    <row r="19" spans="3:6" x14ac:dyDescent="0.25">
      <c r="C19">
        <v>157</v>
      </c>
      <c r="D19" t="s">
        <v>168</v>
      </c>
      <c r="E19" s="57">
        <v>1720</v>
      </c>
      <c r="F19" s="48">
        <f t="shared" si="0"/>
        <v>425021.25612352439</v>
      </c>
    </row>
    <row r="20" spans="3:6" x14ac:dyDescent="0.25">
      <c r="C20">
        <v>93</v>
      </c>
      <c r="D20" t="s">
        <v>140</v>
      </c>
      <c r="E20" s="57">
        <v>39500</v>
      </c>
      <c r="F20" s="48">
        <f t="shared" si="0"/>
        <v>9760662.5679530315</v>
      </c>
    </row>
    <row r="21" spans="3:6" x14ac:dyDescent="0.25">
      <c r="C21">
        <v>147</v>
      </c>
      <c r="D21" t="s">
        <v>166</v>
      </c>
      <c r="E21" s="57">
        <v>5130</v>
      </c>
      <c r="F21" s="48">
        <f t="shared" si="0"/>
        <v>1267650.6069265583</v>
      </c>
    </row>
    <row r="22" spans="3:6" x14ac:dyDescent="0.25">
      <c r="C22">
        <v>34</v>
      </c>
      <c r="D22" t="s">
        <v>97</v>
      </c>
      <c r="E22" s="57">
        <v>377270</v>
      </c>
      <c r="F22" s="48">
        <f t="shared" si="0"/>
        <v>93225447.266117468</v>
      </c>
    </row>
    <row r="23" spans="3:6" x14ac:dyDescent="0.25">
      <c r="C23">
        <v>116</v>
      </c>
      <c r="D23" t="s">
        <v>116</v>
      </c>
      <c r="E23" s="57">
        <v>22110</v>
      </c>
      <c r="F23" s="48">
        <f t="shared" si="0"/>
        <v>5463499.984239025</v>
      </c>
    </row>
    <row r="24" spans="3:6" x14ac:dyDescent="0.25">
      <c r="C24">
        <v>42</v>
      </c>
      <c r="D24" t="s">
        <v>117</v>
      </c>
      <c r="E24" s="57">
        <v>258616</v>
      </c>
      <c r="F24" s="48">
        <f t="shared" si="0"/>
        <v>63905405.333512433</v>
      </c>
    </row>
    <row r="25" spans="3:6" x14ac:dyDescent="0.25">
      <c r="C25">
        <v>4</v>
      </c>
      <c r="D25" t="s">
        <v>12</v>
      </c>
      <c r="E25" s="57">
        <v>2368788</v>
      </c>
      <c r="F25" s="48">
        <f t="shared" si="0"/>
        <v>585340262.35484362</v>
      </c>
    </row>
    <row r="26" spans="3:6" x14ac:dyDescent="0.25">
      <c r="C26">
        <v>175</v>
      </c>
      <c r="D26" t="s">
        <v>133</v>
      </c>
      <c r="E26" s="57">
        <v>144</v>
      </c>
      <c r="F26" s="48">
        <f t="shared" si="0"/>
        <v>35583.174931271809</v>
      </c>
    </row>
    <row r="27" spans="3:6" x14ac:dyDescent="0.25">
      <c r="C27">
        <v>87</v>
      </c>
      <c r="D27" t="s">
        <v>78</v>
      </c>
      <c r="E27" s="57">
        <v>50300</v>
      </c>
      <c r="F27" s="48">
        <f t="shared" si="0"/>
        <v>12429400.687798414</v>
      </c>
    </row>
    <row r="28" spans="3:6" x14ac:dyDescent="0.25">
      <c r="C28">
        <v>67</v>
      </c>
      <c r="D28" t="s">
        <v>130</v>
      </c>
      <c r="E28" s="57">
        <v>121000</v>
      </c>
      <c r="F28" s="48">
        <f t="shared" si="0"/>
        <v>29899751.157527007</v>
      </c>
    </row>
    <row r="29" spans="3:6" x14ac:dyDescent="0.25">
      <c r="C29">
        <v>117</v>
      </c>
      <c r="D29" t="s">
        <v>160</v>
      </c>
      <c r="E29" s="57">
        <v>20330</v>
      </c>
      <c r="F29" s="48">
        <f t="shared" si="0"/>
        <v>5023652.4052274711</v>
      </c>
    </row>
    <row r="30" spans="3:6" x14ac:dyDescent="0.25">
      <c r="C30">
        <v>166</v>
      </c>
      <c r="D30" t="s">
        <v>169</v>
      </c>
      <c r="E30" s="57">
        <v>790</v>
      </c>
      <c r="F30" s="48">
        <f t="shared" si="0"/>
        <v>195213.25135906064</v>
      </c>
    </row>
    <row r="31" spans="3:6" x14ac:dyDescent="0.25">
      <c r="C31">
        <v>82</v>
      </c>
      <c r="D31" t="s">
        <v>109</v>
      </c>
      <c r="E31" s="57">
        <v>55660</v>
      </c>
      <c r="F31" s="48">
        <f t="shared" si="0"/>
        <v>13753885.532462422</v>
      </c>
    </row>
    <row r="32" spans="3:6" x14ac:dyDescent="0.25">
      <c r="C32">
        <v>71</v>
      </c>
      <c r="D32" t="s">
        <v>99</v>
      </c>
      <c r="E32" s="57">
        <v>97500</v>
      </c>
      <c r="F32" s="48">
        <f t="shared" si="0"/>
        <v>24092774.693048619</v>
      </c>
    </row>
    <row r="33" spans="3:6" x14ac:dyDescent="0.25">
      <c r="C33">
        <v>16</v>
      </c>
      <c r="D33" t="s">
        <v>14</v>
      </c>
      <c r="E33" s="57">
        <v>581990</v>
      </c>
      <c r="F33" s="48">
        <f t="shared" si="0"/>
        <v>143812860.96007556</v>
      </c>
    </row>
    <row r="34" spans="3:6" x14ac:dyDescent="0.25">
      <c r="C34">
        <v>188</v>
      </c>
      <c r="D34" t="s">
        <v>207</v>
      </c>
      <c r="E34" s="57">
        <v>27</v>
      </c>
      <c r="F34" s="48">
        <f t="shared" si="0"/>
        <v>6671.8452996134638</v>
      </c>
    </row>
    <row r="35" spans="3:6" x14ac:dyDescent="0.25">
      <c r="C35">
        <v>85</v>
      </c>
      <c r="D35" t="s">
        <v>167</v>
      </c>
      <c r="E35" s="57">
        <v>50800</v>
      </c>
      <c r="F35" s="48">
        <f t="shared" ref="F35:F66" si="1">E35*$I$1*640</f>
        <v>12552953.378531998</v>
      </c>
    </row>
    <row r="36" spans="3:6" x14ac:dyDescent="0.25">
      <c r="C36">
        <v>18</v>
      </c>
      <c r="D36" t="s">
        <v>139</v>
      </c>
      <c r="E36" s="57">
        <v>502380</v>
      </c>
      <c r="F36" s="48">
        <f t="shared" si="1"/>
        <v>124140801.54147452</v>
      </c>
    </row>
    <row r="37" spans="3:6" x14ac:dyDescent="0.25">
      <c r="C37">
        <v>54</v>
      </c>
      <c r="D37" t="s">
        <v>45</v>
      </c>
      <c r="E37" s="57">
        <v>156930</v>
      </c>
      <c r="F37" s="48">
        <f t="shared" si="1"/>
        <v>38778247.513642251</v>
      </c>
    </row>
    <row r="38" spans="3:6" x14ac:dyDescent="0.25">
      <c r="C38">
        <v>1</v>
      </c>
      <c r="D38" t="s">
        <v>6</v>
      </c>
      <c r="E38" s="57">
        <v>5285287</v>
      </c>
      <c r="F38" s="48">
        <f t="shared" si="1"/>
        <v>1306022860.2984498</v>
      </c>
    </row>
    <row r="39" spans="3:6" x14ac:dyDescent="0.25">
      <c r="C39">
        <v>19</v>
      </c>
      <c r="D39" t="s">
        <v>42</v>
      </c>
      <c r="E39" s="57">
        <v>494920</v>
      </c>
      <c r="F39" s="48">
        <f t="shared" si="1"/>
        <v>122297395.39572947</v>
      </c>
    </row>
    <row r="40" spans="3:6" x14ac:dyDescent="0.25">
      <c r="C40">
        <v>161</v>
      </c>
      <c r="D40" t="s">
        <v>179</v>
      </c>
      <c r="E40" s="57">
        <v>1310</v>
      </c>
      <c r="F40" s="48">
        <f t="shared" si="1"/>
        <v>323708.04972198664</v>
      </c>
    </row>
    <row r="41" spans="3:6" x14ac:dyDescent="0.25">
      <c r="C41">
        <v>68</v>
      </c>
      <c r="D41" t="s">
        <v>142</v>
      </c>
      <c r="E41" s="57">
        <v>106280</v>
      </c>
      <c r="F41" s="48">
        <f t="shared" si="1"/>
        <v>26262359.942330331</v>
      </c>
    </row>
    <row r="42" spans="3:6" x14ac:dyDescent="0.25">
      <c r="C42">
        <v>125</v>
      </c>
      <c r="D42" t="s">
        <v>79</v>
      </c>
      <c r="E42" s="57">
        <v>17825</v>
      </c>
      <c r="F42" s="48">
        <f t="shared" si="1"/>
        <v>4404653.4246522225</v>
      </c>
    </row>
    <row r="43" spans="3:6" x14ac:dyDescent="0.25">
      <c r="C43">
        <v>50</v>
      </c>
      <c r="D43" t="s">
        <v>321</v>
      </c>
      <c r="E43" s="57">
        <v>212000</v>
      </c>
      <c r="F43" s="48">
        <f t="shared" si="1"/>
        <v>52386340.871039048</v>
      </c>
    </row>
    <row r="44" spans="3:6" x14ac:dyDescent="0.25">
      <c r="C44">
        <v>130</v>
      </c>
      <c r="D44" t="s">
        <v>81</v>
      </c>
      <c r="E44" s="57">
        <v>14840</v>
      </c>
      <c r="F44" s="48">
        <f t="shared" si="1"/>
        <v>3667043.8609727337</v>
      </c>
    </row>
    <row r="45" spans="3:6" x14ac:dyDescent="0.25">
      <c r="C45">
        <v>79</v>
      </c>
      <c r="D45" t="s">
        <v>66</v>
      </c>
      <c r="E45" s="57">
        <v>63000</v>
      </c>
      <c r="F45" s="48">
        <f t="shared" si="1"/>
        <v>15567639.032431416</v>
      </c>
    </row>
    <row r="46" spans="3:6" x14ac:dyDescent="0.25">
      <c r="C46">
        <v>162</v>
      </c>
      <c r="D46" t="s">
        <v>111</v>
      </c>
      <c r="E46" s="57">
        <v>1309.47</v>
      </c>
      <c r="F46" s="48">
        <f t="shared" si="1"/>
        <v>323577.08386980899</v>
      </c>
    </row>
    <row r="47" spans="3:6" x14ac:dyDescent="0.25">
      <c r="C47">
        <v>99</v>
      </c>
      <c r="D47" t="s">
        <v>337</v>
      </c>
      <c r="E47" s="57">
        <v>35230</v>
      </c>
      <c r="F47" s="48">
        <f t="shared" si="1"/>
        <v>8705522.5890882351</v>
      </c>
    </row>
    <row r="48" spans="3:6" x14ac:dyDescent="0.25">
      <c r="C48">
        <v>107</v>
      </c>
      <c r="D48" t="s">
        <v>741</v>
      </c>
      <c r="E48" s="57">
        <v>26300</v>
      </c>
      <c r="F48" s="48">
        <f t="shared" si="1"/>
        <v>6498871.5325864488</v>
      </c>
    </row>
    <row r="49" spans="3:6" x14ac:dyDescent="0.25">
      <c r="C49">
        <v>106</v>
      </c>
      <c r="D49" t="s">
        <v>39</v>
      </c>
      <c r="E49" s="57">
        <v>26320</v>
      </c>
      <c r="F49" s="48">
        <f t="shared" si="1"/>
        <v>6503813.6402157918</v>
      </c>
    </row>
    <row r="50" spans="3:6" x14ac:dyDescent="0.25">
      <c r="C50">
        <v>126</v>
      </c>
      <c r="D50" t="s">
        <v>201</v>
      </c>
      <c r="E50" s="57">
        <v>17020</v>
      </c>
      <c r="F50" s="48">
        <f t="shared" si="1"/>
        <v>4205733.5925711542</v>
      </c>
    </row>
    <row r="51" spans="3:6" x14ac:dyDescent="0.25">
      <c r="C51">
        <v>173</v>
      </c>
      <c r="D51" t="s">
        <v>185</v>
      </c>
      <c r="E51" s="57">
        <v>250</v>
      </c>
      <c r="F51" s="48">
        <f t="shared" si="1"/>
        <v>61776.345366791342</v>
      </c>
    </row>
    <row r="52" spans="3:6" x14ac:dyDescent="0.25">
      <c r="C52">
        <v>109</v>
      </c>
      <c r="D52" t="s">
        <v>71</v>
      </c>
      <c r="E52" s="57">
        <v>24290</v>
      </c>
      <c r="F52" s="48">
        <f t="shared" si="1"/>
        <v>6002189.715837446</v>
      </c>
    </row>
    <row r="53" spans="3:6" x14ac:dyDescent="0.25">
      <c r="C53">
        <v>37</v>
      </c>
      <c r="D53" t="s">
        <v>96</v>
      </c>
      <c r="E53" s="57">
        <v>315000</v>
      </c>
      <c r="F53" s="48">
        <f t="shared" si="1"/>
        <v>77838195.162157089</v>
      </c>
    </row>
    <row r="54" spans="3:6" x14ac:dyDescent="0.25">
      <c r="C54">
        <v>83</v>
      </c>
      <c r="D54" t="s">
        <v>65</v>
      </c>
      <c r="E54" s="57">
        <v>54480</v>
      </c>
      <c r="F54" s="48">
        <f t="shared" si="1"/>
        <v>13462301.182331167</v>
      </c>
    </row>
    <row r="55" spans="3:6" x14ac:dyDescent="0.25">
      <c r="C55">
        <v>96</v>
      </c>
      <c r="D55" t="s">
        <v>48</v>
      </c>
      <c r="E55" s="57">
        <v>38359.69</v>
      </c>
      <c r="F55" s="48">
        <f t="shared" si="1"/>
        <v>9478885.8304122072</v>
      </c>
    </row>
    <row r="56" spans="3:6" x14ac:dyDescent="0.25">
      <c r="C56">
        <v>131</v>
      </c>
      <c r="D56" t="s">
        <v>106</v>
      </c>
      <c r="E56" s="57">
        <v>14791.2</v>
      </c>
      <c r="F56" s="48">
        <f t="shared" si="1"/>
        <v>3654985.1183571364</v>
      </c>
    </row>
    <row r="57" spans="3:6" x14ac:dyDescent="0.25">
      <c r="C57">
        <v>152</v>
      </c>
      <c r="D57" t="s">
        <v>131</v>
      </c>
      <c r="E57" s="57">
        <v>2840</v>
      </c>
      <c r="F57" s="48">
        <f t="shared" si="1"/>
        <v>701779.28336674953</v>
      </c>
    </row>
    <row r="58" spans="3:6" x14ac:dyDescent="0.25">
      <c r="C58">
        <v>78</v>
      </c>
      <c r="D58" t="s">
        <v>222</v>
      </c>
      <c r="E58" s="57">
        <v>75920</v>
      </c>
      <c r="F58" s="48">
        <f t="shared" si="1"/>
        <v>18760240.560987189</v>
      </c>
    </row>
    <row r="59" spans="3:6" x14ac:dyDescent="0.25">
      <c r="C59">
        <v>140</v>
      </c>
      <c r="D59" t="s">
        <v>102</v>
      </c>
      <c r="E59" s="57">
        <v>10040</v>
      </c>
      <c r="F59" s="48">
        <f t="shared" si="1"/>
        <v>2480938.0299303401</v>
      </c>
    </row>
    <row r="60" spans="3:6" x14ac:dyDescent="0.25">
      <c r="C60">
        <v>136</v>
      </c>
      <c r="D60" t="s">
        <v>156</v>
      </c>
      <c r="E60" s="57">
        <v>12220</v>
      </c>
      <c r="F60" s="48">
        <f t="shared" si="1"/>
        <v>3019627.7615287602</v>
      </c>
    </row>
    <row r="61" spans="3:6" x14ac:dyDescent="0.25">
      <c r="C61">
        <v>32</v>
      </c>
      <c r="D61" t="s">
        <v>69</v>
      </c>
      <c r="E61" s="57">
        <v>379030</v>
      </c>
      <c r="F61" s="48">
        <f t="shared" si="1"/>
        <v>93660352.737499684</v>
      </c>
    </row>
    <row r="62" spans="3:6" x14ac:dyDescent="0.25">
      <c r="C62">
        <v>149</v>
      </c>
      <c r="D62" t="s">
        <v>150</v>
      </c>
      <c r="E62" s="57">
        <v>4250</v>
      </c>
      <c r="F62" s="48">
        <f t="shared" si="1"/>
        <v>1050197.8712354526</v>
      </c>
    </row>
    <row r="63" spans="3:6" x14ac:dyDescent="0.25">
      <c r="C63">
        <v>112</v>
      </c>
      <c r="D63" t="s">
        <v>46</v>
      </c>
      <c r="E63" s="57">
        <v>22720</v>
      </c>
      <c r="F63" s="48">
        <f t="shared" si="1"/>
        <v>5614234.2669339962</v>
      </c>
    </row>
    <row r="64" spans="3:6" x14ac:dyDescent="0.25">
      <c r="C64">
        <v>39</v>
      </c>
      <c r="D64" t="s">
        <v>11</v>
      </c>
      <c r="E64" s="57">
        <v>286601</v>
      </c>
      <c r="F64" s="48">
        <f t="shared" si="1"/>
        <v>70820649.433871046</v>
      </c>
    </row>
    <row r="65" spans="3:6" x14ac:dyDescent="0.25">
      <c r="C65">
        <v>115</v>
      </c>
      <c r="D65" t="s">
        <v>121</v>
      </c>
      <c r="E65" s="57">
        <v>22126.400000000001</v>
      </c>
      <c r="F65" s="48">
        <f t="shared" si="1"/>
        <v>5467552.5124950875</v>
      </c>
    </row>
    <row r="66" spans="3:6" x14ac:dyDescent="0.25">
      <c r="C66">
        <v>111</v>
      </c>
      <c r="D66" t="s">
        <v>120</v>
      </c>
      <c r="E66" s="57">
        <v>23718</v>
      </c>
      <c r="F66" s="48">
        <f t="shared" si="1"/>
        <v>5860845.4376382278</v>
      </c>
    </row>
    <row r="67" spans="3:6" x14ac:dyDescent="0.25">
      <c r="C67">
        <v>52</v>
      </c>
      <c r="D67" t="s">
        <v>8</v>
      </c>
      <c r="E67" s="57">
        <v>166450</v>
      </c>
      <c r="F67" s="48">
        <f t="shared" ref="F67:F98" si="2">E67*$I$1*640</f>
        <v>41130690.745209672</v>
      </c>
    </row>
    <row r="68" spans="3:6" x14ac:dyDescent="0.25">
      <c r="C68">
        <v>56</v>
      </c>
      <c r="D68" t="s">
        <v>77</v>
      </c>
      <c r="E68" s="57">
        <v>147827.4</v>
      </c>
      <c r="F68" s="48">
        <f t="shared" si="2"/>
        <v>36528946.068299234</v>
      </c>
    </row>
    <row r="69" spans="3:6" x14ac:dyDescent="0.25">
      <c r="C69">
        <v>80</v>
      </c>
      <c r="D69" t="s">
        <v>54</v>
      </c>
      <c r="E69" s="57">
        <v>61036</v>
      </c>
      <c r="F69" s="48">
        <f t="shared" si="2"/>
        <v>15082324.063229904</v>
      </c>
    </row>
    <row r="70" spans="3:6" x14ac:dyDescent="0.25">
      <c r="C70">
        <v>154</v>
      </c>
      <c r="D70" t="s">
        <v>212</v>
      </c>
      <c r="E70" s="57">
        <v>2431.1</v>
      </c>
      <c r="F70" s="48">
        <f t="shared" si="2"/>
        <v>600737.89288482559</v>
      </c>
    </row>
    <row r="71" spans="3:6" x14ac:dyDescent="0.25">
      <c r="C71">
        <v>182</v>
      </c>
      <c r="D71" t="s">
        <v>178</v>
      </c>
      <c r="E71" s="57">
        <v>80</v>
      </c>
      <c r="F71" s="48">
        <f t="shared" si="2"/>
        <v>19768.430517373228</v>
      </c>
    </row>
    <row r="72" spans="3:6" x14ac:dyDescent="0.25">
      <c r="C72">
        <v>95</v>
      </c>
      <c r="D72" t="s">
        <v>72</v>
      </c>
      <c r="E72" s="57">
        <v>38560</v>
      </c>
      <c r="F72" s="48">
        <f t="shared" si="2"/>
        <v>9528383.5093738958</v>
      </c>
    </row>
    <row r="73" spans="3:6" x14ac:dyDescent="0.25">
      <c r="C73">
        <v>58</v>
      </c>
      <c r="D73" t="s">
        <v>138</v>
      </c>
      <c r="E73" s="57">
        <v>145000</v>
      </c>
      <c r="F73" s="48">
        <f t="shared" si="2"/>
        <v>35830280.31273897</v>
      </c>
    </row>
    <row r="74" spans="3:6" x14ac:dyDescent="0.25">
      <c r="C74">
        <v>142</v>
      </c>
      <c r="D74" t="s">
        <v>176</v>
      </c>
      <c r="E74" s="57">
        <v>8151.1</v>
      </c>
      <c r="F74" s="48">
        <f t="shared" si="2"/>
        <v>2014180.6748770112</v>
      </c>
    </row>
    <row r="75" spans="3:6" x14ac:dyDescent="0.25">
      <c r="C75">
        <v>135</v>
      </c>
      <c r="D75" t="s">
        <v>158</v>
      </c>
      <c r="E75" s="57">
        <v>12512.5</v>
      </c>
      <c r="F75" s="48">
        <f t="shared" si="2"/>
        <v>3091906.0856079068</v>
      </c>
    </row>
    <row r="76" spans="3:6" x14ac:dyDescent="0.25">
      <c r="C76">
        <v>122</v>
      </c>
      <c r="D76" t="s">
        <v>143</v>
      </c>
      <c r="E76" s="57">
        <v>18400</v>
      </c>
      <c r="F76" s="48">
        <f t="shared" si="2"/>
        <v>4546739.018995842</v>
      </c>
    </row>
    <row r="77" spans="3:6" x14ac:dyDescent="0.25">
      <c r="C77">
        <v>101</v>
      </c>
      <c r="D77" t="s">
        <v>108</v>
      </c>
      <c r="E77" s="57">
        <v>33560</v>
      </c>
      <c r="F77" s="48">
        <f t="shared" si="2"/>
        <v>8292856.6020380687</v>
      </c>
    </row>
    <row r="78" spans="3:6" x14ac:dyDescent="0.25">
      <c r="C78">
        <v>186</v>
      </c>
      <c r="D78" t="s">
        <v>37</v>
      </c>
      <c r="E78" s="57">
        <v>50</v>
      </c>
      <c r="F78" s="48">
        <f t="shared" si="2"/>
        <v>12355.269073358268</v>
      </c>
    </row>
    <row r="79" spans="3:6" x14ac:dyDescent="0.25">
      <c r="C79">
        <v>84</v>
      </c>
      <c r="D79" t="s">
        <v>59</v>
      </c>
      <c r="E79" s="57">
        <v>52960</v>
      </c>
      <c r="F79" s="48">
        <f t="shared" si="2"/>
        <v>13086701.002501078</v>
      </c>
    </row>
    <row r="80" spans="3:6" x14ac:dyDescent="0.25">
      <c r="C80">
        <v>121</v>
      </c>
      <c r="D80" t="s">
        <v>107</v>
      </c>
      <c r="E80" s="57">
        <v>18720</v>
      </c>
      <c r="F80" s="48">
        <f t="shared" si="2"/>
        <v>4625812.7410653345</v>
      </c>
    </row>
    <row r="81" spans="3:6" x14ac:dyDescent="0.25">
      <c r="C81">
        <v>7</v>
      </c>
      <c r="D81" t="s">
        <v>9</v>
      </c>
      <c r="E81" s="57">
        <v>1796740</v>
      </c>
      <c r="F81" s="48">
        <f t="shared" si="2"/>
        <v>443984123.0973146</v>
      </c>
    </row>
    <row r="82" spans="3:6" x14ac:dyDescent="0.25">
      <c r="C82">
        <v>15</v>
      </c>
      <c r="D82" t="s">
        <v>20</v>
      </c>
      <c r="E82" s="57">
        <v>623000</v>
      </c>
      <c r="F82" s="48">
        <f t="shared" si="2"/>
        <v>153946652.654044</v>
      </c>
    </row>
    <row r="83" spans="3:6" x14ac:dyDescent="0.25">
      <c r="C83">
        <v>21</v>
      </c>
      <c r="D83" t="s">
        <v>30</v>
      </c>
      <c r="E83" s="57">
        <v>459540</v>
      </c>
      <c r="F83" s="48">
        <f t="shared" si="2"/>
        <v>113554806.99942115</v>
      </c>
    </row>
    <row r="84" spans="3:6" x14ac:dyDescent="0.25">
      <c r="C84">
        <v>73</v>
      </c>
      <c r="D84" t="s">
        <v>55</v>
      </c>
      <c r="E84" s="57">
        <v>92500</v>
      </c>
      <c r="F84" s="48">
        <f t="shared" si="2"/>
        <v>22857247.785712793</v>
      </c>
    </row>
    <row r="85" spans="3:6" x14ac:dyDescent="0.25">
      <c r="C85">
        <v>90</v>
      </c>
      <c r="D85" t="s">
        <v>38</v>
      </c>
      <c r="E85" s="57">
        <v>45160</v>
      </c>
      <c r="F85" s="48">
        <f t="shared" si="2"/>
        <v>11159279.027057188</v>
      </c>
    </row>
    <row r="86" spans="3:6" x14ac:dyDescent="0.25">
      <c r="C86">
        <v>144</v>
      </c>
      <c r="D86" t="s">
        <v>35</v>
      </c>
      <c r="E86" s="57">
        <v>6233</v>
      </c>
      <c r="F86" s="48">
        <f t="shared" si="2"/>
        <v>1540207.8426848417</v>
      </c>
    </row>
    <row r="87" spans="3:6" x14ac:dyDescent="0.25">
      <c r="C87">
        <v>65</v>
      </c>
      <c r="D87" t="s">
        <v>13</v>
      </c>
      <c r="E87" s="57">
        <v>124050</v>
      </c>
      <c r="F87" s="48">
        <f t="shared" si="2"/>
        <v>30653422.571001858</v>
      </c>
    </row>
    <row r="88" spans="3:6" x14ac:dyDescent="0.25">
      <c r="C88">
        <v>148</v>
      </c>
      <c r="D88" t="s">
        <v>122</v>
      </c>
      <c r="E88" s="57">
        <v>4440</v>
      </c>
      <c r="F88" s="48">
        <f t="shared" si="2"/>
        <v>1097147.8937142142</v>
      </c>
    </row>
    <row r="89" spans="3:6" x14ac:dyDescent="0.25">
      <c r="C89">
        <v>91</v>
      </c>
      <c r="D89" t="s">
        <v>7</v>
      </c>
      <c r="E89" s="57">
        <v>44200</v>
      </c>
      <c r="F89" s="48">
        <f t="shared" si="2"/>
        <v>10922057.860848708</v>
      </c>
    </row>
    <row r="90" spans="3:6" x14ac:dyDescent="0.25">
      <c r="C90">
        <v>139</v>
      </c>
      <c r="D90" t="s">
        <v>91</v>
      </c>
      <c r="E90" s="57">
        <v>10218</v>
      </c>
      <c r="F90" s="48">
        <f t="shared" si="2"/>
        <v>2524922.7878314955</v>
      </c>
    </row>
    <row r="91" spans="3:6" x14ac:dyDescent="0.25">
      <c r="C91">
        <v>5</v>
      </c>
      <c r="D91" t="s">
        <v>58</v>
      </c>
      <c r="E91" s="57">
        <v>2160365</v>
      </c>
      <c r="F91" s="48">
        <f t="shared" si="2"/>
        <v>533837817.43331259</v>
      </c>
    </row>
    <row r="92" spans="3:6" x14ac:dyDescent="0.25">
      <c r="C92">
        <v>40</v>
      </c>
      <c r="D92" t="s">
        <v>70</v>
      </c>
      <c r="E92" s="57">
        <v>276300</v>
      </c>
      <c r="F92" s="48">
        <f t="shared" si="2"/>
        <v>68275216.899377778</v>
      </c>
    </row>
    <row r="93" spans="3:6" x14ac:dyDescent="0.25">
      <c r="C93">
        <v>172</v>
      </c>
      <c r="D93" t="s">
        <v>191</v>
      </c>
      <c r="E93" s="57">
        <v>340</v>
      </c>
      <c r="F93" s="48">
        <f t="shared" si="2"/>
        <v>84015.829698836227</v>
      </c>
    </row>
    <row r="94" spans="3:6" x14ac:dyDescent="0.25">
      <c r="C94">
        <v>128</v>
      </c>
      <c r="D94" t="s">
        <v>16</v>
      </c>
      <c r="E94" s="57">
        <v>16520</v>
      </c>
      <c r="F94" s="48">
        <f t="shared" si="2"/>
        <v>4082180.9018375715</v>
      </c>
    </row>
    <row r="95" spans="3:6" x14ac:dyDescent="0.25">
      <c r="C95">
        <v>159</v>
      </c>
      <c r="D95" t="s">
        <v>61</v>
      </c>
      <c r="E95" s="57">
        <v>1500</v>
      </c>
      <c r="F95" s="48">
        <f t="shared" si="2"/>
        <v>370658.07220074802</v>
      </c>
    </row>
    <row r="96" spans="3:6" x14ac:dyDescent="0.25">
      <c r="C96">
        <v>69</v>
      </c>
      <c r="D96" t="s">
        <v>146</v>
      </c>
      <c r="E96" s="57">
        <v>105413</v>
      </c>
      <c r="F96" s="48">
        <f t="shared" si="2"/>
        <v>26048119.576598298</v>
      </c>
    </row>
    <row r="97" spans="3:6" x14ac:dyDescent="0.25">
      <c r="C97">
        <v>110</v>
      </c>
      <c r="D97" t="s">
        <v>118</v>
      </c>
      <c r="E97" s="57">
        <v>23940</v>
      </c>
      <c r="F97" s="48">
        <f t="shared" si="2"/>
        <v>5915702.8323239377</v>
      </c>
    </row>
    <row r="98" spans="3:6" x14ac:dyDescent="0.25">
      <c r="C98">
        <v>119</v>
      </c>
      <c r="D98" t="s">
        <v>101</v>
      </c>
      <c r="E98" s="57">
        <v>19380</v>
      </c>
      <c r="F98" s="48">
        <f t="shared" si="2"/>
        <v>4788902.2928336645</v>
      </c>
    </row>
    <row r="99" spans="3:6" x14ac:dyDescent="0.25">
      <c r="C99">
        <v>143</v>
      </c>
      <c r="D99" t="s">
        <v>83</v>
      </c>
      <c r="E99" s="57">
        <v>6580</v>
      </c>
      <c r="F99" s="48">
        <f t="shared" ref="F99:F130" si="3">E99*$I$1*640</f>
        <v>1625953.4100539479</v>
      </c>
    </row>
    <row r="100" spans="3:6" x14ac:dyDescent="0.25">
      <c r="C100">
        <v>108</v>
      </c>
      <c r="D100" t="s">
        <v>165</v>
      </c>
      <c r="E100" s="57">
        <v>24333</v>
      </c>
      <c r="F100" s="48">
        <f t="shared" si="3"/>
        <v>6012815.2472405341</v>
      </c>
    </row>
    <row r="101" spans="3:6" x14ac:dyDescent="0.25">
      <c r="C101">
        <v>118</v>
      </c>
      <c r="D101" t="s">
        <v>159</v>
      </c>
      <c r="E101" s="57">
        <v>19540.400000000001</v>
      </c>
      <c r="F101" s="48">
        <f t="shared" si="3"/>
        <v>4828537.9960209979</v>
      </c>
    </row>
    <row r="102" spans="3:6" x14ac:dyDescent="0.25">
      <c r="C102">
        <v>55</v>
      </c>
      <c r="D102" t="s">
        <v>94</v>
      </c>
      <c r="E102" s="57">
        <v>153500</v>
      </c>
      <c r="F102" s="48">
        <f t="shared" si="3"/>
        <v>37930676.055209875</v>
      </c>
    </row>
    <row r="103" spans="3:6" x14ac:dyDescent="0.25">
      <c r="C103">
        <v>185</v>
      </c>
      <c r="D103" t="s">
        <v>220</v>
      </c>
      <c r="E103" s="57">
        <v>51.6</v>
      </c>
      <c r="F103" s="48">
        <f t="shared" si="3"/>
        <v>12750.637683705732</v>
      </c>
    </row>
    <row r="104" spans="3:6" x14ac:dyDescent="0.25">
      <c r="C104">
        <v>103</v>
      </c>
      <c r="D104" t="s">
        <v>88</v>
      </c>
      <c r="E104" s="57">
        <v>29470</v>
      </c>
      <c r="F104" s="48">
        <f t="shared" si="3"/>
        <v>7282195.5918373624</v>
      </c>
    </row>
    <row r="105" spans="3:6" x14ac:dyDescent="0.25">
      <c r="C105">
        <v>160</v>
      </c>
      <c r="D105" t="s">
        <v>75</v>
      </c>
      <c r="E105" s="57">
        <v>1315.59</v>
      </c>
      <c r="F105" s="48">
        <f t="shared" si="3"/>
        <v>325089.36880438804</v>
      </c>
    </row>
    <row r="106" spans="3:6" x14ac:dyDescent="0.25">
      <c r="C106">
        <v>27</v>
      </c>
      <c r="D106" t="s">
        <v>135</v>
      </c>
      <c r="E106" s="57">
        <v>408950</v>
      </c>
      <c r="F106" s="48">
        <f t="shared" si="3"/>
        <v>101053745.75099728</v>
      </c>
    </row>
    <row r="107" spans="3:6" x14ac:dyDescent="0.25">
      <c r="C107">
        <v>81</v>
      </c>
      <c r="D107" t="s">
        <v>148</v>
      </c>
      <c r="E107" s="57">
        <v>56500</v>
      </c>
      <c r="F107" s="48">
        <f t="shared" si="3"/>
        <v>13961454.052894842</v>
      </c>
    </row>
    <row r="108" spans="3:6" x14ac:dyDescent="0.25">
      <c r="C108">
        <v>76</v>
      </c>
      <c r="D108" t="s">
        <v>41</v>
      </c>
      <c r="E108" s="57">
        <v>85710</v>
      </c>
      <c r="F108" s="48">
        <f t="shared" si="3"/>
        <v>21179402.245550744</v>
      </c>
    </row>
    <row r="109" spans="3:6" x14ac:dyDescent="0.25">
      <c r="C109">
        <v>26</v>
      </c>
      <c r="D109" t="s">
        <v>119</v>
      </c>
      <c r="E109" s="57">
        <v>412010</v>
      </c>
      <c r="F109" s="48">
        <f t="shared" si="3"/>
        <v>101809888.21828678</v>
      </c>
    </row>
    <row r="110" spans="3:6" x14ac:dyDescent="0.25">
      <c r="C110">
        <v>178</v>
      </c>
      <c r="D110" t="s">
        <v>129</v>
      </c>
      <c r="E110" s="57">
        <v>103.8</v>
      </c>
      <c r="F110" s="48">
        <f t="shared" si="3"/>
        <v>25649.538596291764</v>
      </c>
    </row>
    <row r="111" spans="3:6" x14ac:dyDescent="0.25">
      <c r="C111">
        <v>28</v>
      </c>
      <c r="D111" t="s">
        <v>151</v>
      </c>
      <c r="E111" s="57">
        <v>396610</v>
      </c>
      <c r="F111" s="48">
        <f t="shared" si="3"/>
        <v>98004465.343692452</v>
      </c>
    </row>
    <row r="112" spans="3:6" x14ac:dyDescent="0.25">
      <c r="C112">
        <v>164</v>
      </c>
      <c r="D112" t="s">
        <v>125</v>
      </c>
      <c r="E112" s="57">
        <v>860</v>
      </c>
      <c r="F112" s="48">
        <f t="shared" si="3"/>
        <v>212510.6280617622</v>
      </c>
    </row>
    <row r="113" spans="3:6" x14ac:dyDescent="0.25">
      <c r="C113">
        <v>11</v>
      </c>
      <c r="D113" t="s">
        <v>19</v>
      </c>
      <c r="E113" s="57">
        <v>1068910</v>
      </c>
      <c r="F113" s="48">
        <f t="shared" si="3"/>
        <v>264133413.3040677</v>
      </c>
    </row>
    <row r="114" spans="3:6" x14ac:dyDescent="0.25">
      <c r="C114">
        <v>114</v>
      </c>
      <c r="D114" t="s">
        <v>144</v>
      </c>
      <c r="E114" s="57">
        <v>22571</v>
      </c>
      <c r="F114" s="48">
        <f t="shared" si="3"/>
        <v>5577415.5650953893</v>
      </c>
    </row>
    <row r="115" spans="3:6" x14ac:dyDescent="0.25">
      <c r="C115">
        <v>10</v>
      </c>
      <c r="D115" t="s">
        <v>136</v>
      </c>
      <c r="E115" s="57">
        <v>1134330</v>
      </c>
      <c r="F115" s="48">
        <f t="shared" si="3"/>
        <v>280299047.35964966</v>
      </c>
    </row>
    <row r="116" spans="3:6" x14ac:dyDescent="0.25">
      <c r="C116">
        <v>153</v>
      </c>
      <c r="D116" t="s">
        <v>153</v>
      </c>
      <c r="E116" s="57">
        <v>2568</v>
      </c>
      <c r="F116" s="48">
        <f t="shared" si="3"/>
        <v>634566.61960768059</v>
      </c>
    </row>
    <row r="117" spans="3:6" x14ac:dyDescent="0.25">
      <c r="C117">
        <v>38</v>
      </c>
      <c r="D117" t="s">
        <v>64</v>
      </c>
      <c r="E117" s="57">
        <v>300690</v>
      </c>
      <c r="F117" s="48">
        <f t="shared" si="3"/>
        <v>74302117.153361946</v>
      </c>
    </row>
    <row r="118" spans="3:6" x14ac:dyDescent="0.25">
      <c r="C118">
        <v>23</v>
      </c>
      <c r="D118" t="s">
        <v>128</v>
      </c>
      <c r="E118" s="57">
        <v>414138.3</v>
      </c>
      <c r="F118" s="48">
        <f t="shared" si="3"/>
        <v>102335802.60166335</v>
      </c>
    </row>
    <row r="119" spans="3:6" x14ac:dyDescent="0.25">
      <c r="C119">
        <v>63</v>
      </c>
      <c r="D119" t="s">
        <v>74</v>
      </c>
      <c r="E119" s="57">
        <v>128890</v>
      </c>
      <c r="F119" s="48">
        <f t="shared" si="3"/>
        <v>31849412.617302943</v>
      </c>
    </row>
    <row r="120" spans="3:6" x14ac:dyDescent="0.25">
      <c r="C120">
        <v>30</v>
      </c>
      <c r="D120" t="s">
        <v>126</v>
      </c>
      <c r="E120" s="57">
        <v>388100</v>
      </c>
      <c r="F120" s="48">
        <f t="shared" si="3"/>
        <v>95901598.547406867</v>
      </c>
    </row>
    <row r="121" spans="3:6" x14ac:dyDescent="0.25">
      <c r="C121">
        <v>193</v>
      </c>
      <c r="D121" t="s">
        <v>245</v>
      </c>
      <c r="E121" s="57">
        <v>4</v>
      </c>
      <c r="F121" s="48">
        <f t="shared" si="3"/>
        <v>988.42152586866132</v>
      </c>
    </row>
    <row r="122" spans="3:6" x14ac:dyDescent="0.25">
      <c r="C122">
        <v>92</v>
      </c>
      <c r="D122" t="s">
        <v>105</v>
      </c>
      <c r="E122" s="57">
        <v>41210</v>
      </c>
      <c r="F122" s="48">
        <f t="shared" si="3"/>
        <v>10183212.770261884</v>
      </c>
    </row>
    <row r="123" spans="3:6" x14ac:dyDescent="0.25">
      <c r="C123">
        <v>123</v>
      </c>
      <c r="D123" t="s">
        <v>22</v>
      </c>
      <c r="E123" s="57">
        <v>18220</v>
      </c>
      <c r="F123" s="48">
        <f t="shared" si="3"/>
        <v>4502260.0503317527</v>
      </c>
    </row>
    <row r="124" spans="3:6" x14ac:dyDescent="0.25">
      <c r="C124">
        <v>156</v>
      </c>
      <c r="D124" t="s">
        <v>228</v>
      </c>
      <c r="E124" s="57">
        <v>1840.3</v>
      </c>
      <c r="F124" s="48">
        <f t="shared" si="3"/>
        <v>454748.03351402434</v>
      </c>
    </row>
    <row r="125" spans="3:6" x14ac:dyDescent="0.25">
      <c r="C125">
        <v>70</v>
      </c>
      <c r="D125" t="s">
        <v>53</v>
      </c>
      <c r="E125" s="57">
        <v>104670</v>
      </c>
      <c r="F125" s="48">
        <f t="shared" si="3"/>
        <v>25864520.278168194</v>
      </c>
    </row>
    <row r="126" spans="3:6" x14ac:dyDescent="0.25">
      <c r="C126">
        <v>86</v>
      </c>
      <c r="D126" t="s">
        <v>124</v>
      </c>
      <c r="E126" s="57">
        <v>50650</v>
      </c>
      <c r="F126" s="48">
        <f t="shared" si="3"/>
        <v>12515887.571311925</v>
      </c>
    </row>
    <row r="127" spans="3:6" x14ac:dyDescent="0.25">
      <c r="C127">
        <v>20</v>
      </c>
      <c r="D127" t="s">
        <v>145</v>
      </c>
      <c r="E127" s="57">
        <v>466000</v>
      </c>
      <c r="F127" s="48">
        <f t="shared" si="3"/>
        <v>115151107.76369905</v>
      </c>
    </row>
    <row r="128" spans="3:6" x14ac:dyDescent="0.25">
      <c r="C128">
        <v>13</v>
      </c>
      <c r="D128" t="s">
        <v>34</v>
      </c>
      <c r="E128" s="57">
        <v>691234.5</v>
      </c>
      <c r="F128" s="48">
        <f t="shared" si="3"/>
        <v>170807764.8057653</v>
      </c>
    </row>
    <row r="129" spans="3:6" x14ac:dyDescent="0.25">
      <c r="C129">
        <v>134</v>
      </c>
      <c r="D129" t="s">
        <v>137</v>
      </c>
      <c r="E129" s="57">
        <v>12640</v>
      </c>
      <c r="F129" s="48">
        <f t="shared" si="3"/>
        <v>3123412.0217449702</v>
      </c>
    </row>
    <row r="130" spans="3:6" x14ac:dyDescent="0.25">
      <c r="C130">
        <v>141</v>
      </c>
      <c r="D130" t="s">
        <v>32</v>
      </c>
      <c r="E130" s="57">
        <v>9862.9699999999993</v>
      </c>
      <c r="F130" s="48">
        <f t="shared" si="3"/>
        <v>2437192.9642492076</v>
      </c>
    </row>
    <row r="131" spans="3:6" x14ac:dyDescent="0.25">
      <c r="C131">
        <v>132</v>
      </c>
      <c r="D131" t="s">
        <v>73</v>
      </c>
      <c r="E131" s="57">
        <v>14588.9</v>
      </c>
      <c r="F131" s="48">
        <f t="shared" ref="F131:F162" si="4">E131*$I$1*640</f>
        <v>3604995.6996863284</v>
      </c>
    </row>
    <row r="132" spans="3:6" x14ac:dyDescent="0.25">
      <c r="C132">
        <v>35</v>
      </c>
      <c r="D132" t="s">
        <v>44</v>
      </c>
      <c r="E132" s="57">
        <v>363000</v>
      </c>
      <c r="F132" s="48">
        <f t="shared" si="4"/>
        <v>89699253.472581029</v>
      </c>
    </row>
    <row r="133" spans="3:6" x14ac:dyDescent="0.25">
      <c r="C133">
        <v>187</v>
      </c>
      <c r="D133" t="s">
        <v>189</v>
      </c>
      <c r="E133" s="57">
        <v>43</v>
      </c>
      <c r="F133" s="48">
        <f t="shared" si="4"/>
        <v>10625.531403088109</v>
      </c>
    </row>
    <row r="134" spans="3:6" x14ac:dyDescent="0.25">
      <c r="C134">
        <v>113</v>
      </c>
      <c r="D134" t="s">
        <v>76</v>
      </c>
      <c r="E134" s="57">
        <v>22590</v>
      </c>
      <c r="F134" s="48">
        <f t="shared" si="4"/>
        <v>5582110.5673432648</v>
      </c>
    </row>
    <row r="135" spans="3:6" x14ac:dyDescent="0.25">
      <c r="C135">
        <v>137</v>
      </c>
      <c r="D135" t="s">
        <v>114</v>
      </c>
      <c r="E135" s="57">
        <v>11900</v>
      </c>
      <c r="F135" s="48">
        <f t="shared" si="4"/>
        <v>2940554.0394592676</v>
      </c>
    </row>
    <row r="136" spans="3:6" x14ac:dyDescent="0.25">
      <c r="C136">
        <v>48</v>
      </c>
      <c r="D136" t="s">
        <v>93</v>
      </c>
      <c r="E136" s="57">
        <v>218190</v>
      </c>
      <c r="F136" s="48">
        <f t="shared" si="4"/>
        <v>53915923.182320811</v>
      </c>
    </row>
    <row r="137" spans="3:6" x14ac:dyDescent="0.25">
      <c r="C137">
        <v>45</v>
      </c>
      <c r="D137" t="s">
        <v>52</v>
      </c>
      <c r="E137" s="57">
        <v>236087</v>
      </c>
      <c r="F137" s="48">
        <f t="shared" si="4"/>
        <v>58338368.194438666</v>
      </c>
    </row>
    <row r="138" spans="3:6" x14ac:dyDescent="0.25">
      <c r="C138">
        <v>64</v>
      </c>
      <c r="D138" t="s">
        <v>43</v>
      </c>
      <c r="E138" s="57">
        <v>124400</v>
      </c>
      <c r="F138" s="48">
        <f t="shared" si="4"/>
        <v>30739909.454515368</v>
      </c>
    </row>
    <row r="139" spans="3:6" x14ac:dyDescent="0.25">
      <c r="C139">
        <v>57</v>
      </c>
      <c r="D139" t="s">
        <v>27</v>
      </c>
      <c r="E139" s="57">
        <v>145120</v>
      </c>
      <c r="F139" s="48">
        <f t="shared" si="4"/>
        <v>35859932.958515033</v>
      </c>
    </row>
    <row r="140" spans="3:6" x14ac:dyDescent="0.25">
      <c r="C140">
        <v>98</v>
      </c>
      <c r="D140" t="s">
        <v>50</v>
      </c>
      <c r="E140" s="57">
        <v>35739.9</v>
      </c>
      <c r="F140" s="48">
        <f t="shared" si="4"/>
        <v>8831521.6230983436</v>
      </c>
    </row>
    <row r="141" spans="3:6" x14ac:dyDescent="0.25">
      <c r="C141">
        <v>158</v>
      </c>
      <c r="D141" t="s">
        <v>227</v>
      </c>
      <c r="E141" s="57">
        <v>1689</v>
      </c>
      <c r="F141" s="48">
        <f t="shared" si="4"/>
        <v>417360.98929804226</v>
      </c>
    </row>
    <row r="142" spans="3:6" x14ac:dyDescent="0.25">
      <c r="C142">
        <v>168</v>
      </c>
      <c r="D142" t="s">
        <v>57</v>
      </c>
      <c r="E142" s="57">
        <v>670</v>
      </c>
      <c r="F142" s="48">
        <f t="shared" si="4"/>
        <v>165560.60558300075</v>
      </c>
    </row>
    <row r="143" spans="3:6" x14ac:dyDescent="0.25">
      <c r="C143">
        <v>62</v>
      </c>
      <c r="D143" t="s">
        <v>51</v>
      </c>
      <c r="E143" s="57">
        <v>134140</v>
      </c>
      <c r="F143" s="48">
        <f t="shared" si="4"/>
        <v>33146715.870005559</v>
      </c>
    </row>
    <row r="144" spans="3:6" x14ac:dyDescent="0.25">
      <c r="C144">
        <v>6</v>
      </c>
      <c r="D144" t="s">
        <v>15</v>
      </c>
      <c r="E144" s="57">
        <v>2154940</v>
      </c>
      <c r="F144" s="48">
        <f t="shared" si="4"/>
        <v>532497270.73885328</v>
      </c>
    </row>
    <row r="145" spans="3:6" x14ac:dyDescent="0.25">
      <c r="C145">
        <v>124</v>
      </c>
      <c r="D145" t="s">
        <v>141</v>
      </c>
      <c r="E145" s="57">
        <v>18117</v>
      </c>
      <c r="F145" s="48">
        <f t="shared" si="4"/>
        <v>4476808.196040635</v>
      </c>
    </row>
    <row r="146" spans="3:6" x14ac:dyDescent="0.25">
      <c r="C146">
        <v>167</v>
      </c>
      <c r="D146" t="s">
        <v>182</v>
      </c>
      <c r="E146" s="57">
        <v>757</v>
      </c>
      <c r="F146" s="48">
        <f t="shared" si="4"/>
        <v>187058.77377064415</v>
      </c>
    </row>
    <row r="147" spans="3:6" x14ac:dyDescent="0.25">
      <c r="C147">
        <v>189</v>
      </c>
      <c r="D147" t="s">
        <v>171</v>
      </c>
      <c r="E147" s="57">
        <v>23</v>
      </c>
      <c r="F147" s="48">
        <f t="shared" si="4"/>
        <v>5683.4237737448029</v>
      </c>
    </row>
    <row r="148" spans="3:6" x14ac:dyDescent="0.25">
      <c r="C148">
        <v>170</v>
      </c>
      <c r="D148" t="s">
        <v>187</v>
      </c>
      <c r="E148" s="57">
        <v>440</v>
      </c>
      <c r="F148" s="48">
        <f t="shared" si="4"/>
        <v>108726.36784555274</v>
      </c>
    </row>
    <row r="149" spans="3:6" x14ac:dyDescent="0.25">
      <c r="C149">
        <v>8</v>
      </c>
      <c r="D149" t="s">
        <v>23</v>
      </c>
      <c r="E149" s="57">
        <v>1736290</v>
      </c>
      <c r="F149" s="48">
        <f t="shared" si="4"/>
        <v>429046602.78762454</v>
      </c>
    </row>
    <row r="150" spans="3:6" x14ac:dyDescent="0.25">
      <c r="C150">
        <v>75</v>
      </c>
      <c r="D150" t="s">
        <v>113</v>
      </c>
      <c r="E150" s="57">
        <v>88780</v>
      </c>
      <c r="F150" s="48">
        <f t="shared" si="4"/>
        <v>21938015.766654938</v>
      </c>
    </row>
    <row r="151" spans="3:6" x14ac:dyDescent="0.25">
      <c r="C151">
        <v>100</v>
      </c>
      <c r="D151" t="s">
        <v>89</v>
      </c>
      <c r="E151" s="57">
        <v>34640</v>
      </c>
      <c r="F151" s="48">
        <f t="shared" si="4"/>
        <v>8559730.4140226077</v>
      </c>
    </row>
    <row r="152" spans="3:6" x14ac:dyDescent="0.25">
      <c r="C152">
        <v>191</v>
      </c>
      <c r="D152" t="s">
        <v>174</v>
      </c>
      <c r="E152" s="57">
        <v>15.5</v>
      </c>
      <c r="F152" s="48">
        <f t="shared" si="4"/>
        <v>3830.1334127410628</v>
      </c>
    </row>
    <row r="153" spans="3:6" x14ac:dyDescent="0.25">
      <c r="C153">
        <v>94</v>
      </c>
      <c r="D153" t="s">
        <v>157</v>
      </c>
      <c r="E153" s="57">
        <v>39490</v>
      </c>
      <c r="F153" s="48">
        <f t="shared" si="4"/>
        <v>9758191.5141383596</v>
      </c>
    </row>
    <row r="154" spans="3:6" x14ac:dyDescent="0.25">
      <c r="C154">
        <v>192</v>
      </c>
      <c r="D154" t="s">
        <v>40</v>
      </c>
      <c r="E154" s="57">
        <v>6.6</v>
      </c>
      <c r="F154" s="48">
        <f t="shared" si="4"/>
        <v>1630.895517683291</v>
      </c>
    </row>
    <row r="155" spans="3:6" x14ac:dyDescent="0.25">
      <c r="C155">
        <v>120</v>
      </c>
      <c r="D155" t="s">
        <v>67</v>
      </c>
      <c r="E155" s="57">
        <v>18890</v>
      </c>
      <c r="F155" s="48">
        <f t="shared" si="4"/>
        <v>4667820.6559147537</v>
      </c>
    </row>
    <row r="156" spans="3:6" x14ac:dyDescent="0.25">
      <c r="C156">
        <v>145</v>
      </c>
      <c r="D156" t="s">
        <v>87</v>
      </c>
      <c r="E156" s="57">
        <v>6120</v>
      </c>
      <c r="F156" s="48">
        <f t="shared" si="4"/>
        <v>1512284.934579052</v>
      </c>
    </row>
    <row r="157" spans="3:6" x14ac:dyDescent="0.25">
      <c r="C157">
        <v>163</v>
      </c>
      <c r="D157" t="s">
        <v>177</v>
      </c>
      <c r="E157" s="57">
        <v>1170</v>
      </c>
      <c r="F157" s="48">
        <f t="shared" si="4"/>
        <v>289113.29631658341</v>
      </c>
    </row>
    <row r="158" spans="3:6" x14ac:dyDescent="0.25">
      <c r="C158">
        <v>22</v>
      </c>
      <c r="D158" t="s">
        <v>240</v>
      </c>
      <c r="E158" s="57">
        <v>441250</v>
      </c>
      <c r="F158" s="48">
        <f t="shared" si="4"/>
        <v>109035249.57238671</v>
      </c>
    </row>
    <row r="159" spans="3:6" x14ac:dyDescent="0.25">
      <c r="C159">
        <v>12</v>
      </c>
      <c r="D159" t="s">
        <v>36</v>
      </c>
      <c r="E159" s="57">
        <v>963410</v>
      </c>
      <c r="F159" s="48">
        <f t="shared" si="4"/>
        <v>238063795.55928174</v>
      </c>
    </row>
    <row r="160" spans="3:6" x14ac:dyDescent="0.25">
      <c r="C160">
        <v>41</v>
      </c>
      <c r="D160" t="s">
        <v>18</v>
      </c>
      <c r="E160" s="57">
        <v>261833.2</v>
      </c>
      <c r="F160" s="48">
        <f t="shared" si="4"/>
        <v>64700392.766768597</v>
      </c>
    </row>
    <row r="161" spans="3:6" x14ac:dyDescent="0.25">
      <c r="C161">
        <v>104</v>
      </c>
      <c r="D161" t="s">
        <v>68</v>
      </c>
      <c r="E161" s="57">
        <v>28116</v>
      </c>
      <c r="F161" s="48">
        <f t="shared" si="4"/>
        <v>6947614.90533082</v>
      </c>
    </row>
    <row r="162" spans="3:6" x14ac:dyDescent="0.25">
      <c r="C162">
        <v>184</v>
      </c>
      <c r="D162" t="s">
        <v>180</v>
      </c>
      <c r="E162" s="57">
        <v>60</v>
      </c>
      <c r="F162" s="48">
        <f t="shared" si="4"/>
        <v>14826.322888029919</v>
      </c>
    </row>
    <row r="163" spans="3:6" x14ac:dyDescent="0.25">
      <c r="C163">
        <v>177</v>
      </c>
      <c r="D163" t="s">
        <v>170</v>
      </c>
      <c r="E163" s="57">
        <v>106</v>
      </c>
      <c r="F163" s="48">
        <f t="shared" ref="F163:F194" si="5">E163*$I$1*640</f>
        <v>26193.170435519529</v>
      </c>
    </row>
    <row r="164" spans="3:6" x14ac:dyDescent="0.25">
      <c r="C164">
        <v>183</v>
      </c>
      <c r="D164" t="s">
        <v>183</v>
      </c>
      <c r="E164" s="57">
        <v>70</v>
      </c>
      <c r="F164" s="48">
        <f t="shared" si="5"/>
        <v>17297.376702701575</v>
      </c>
    </row>
    <row r="165" spans="3:6" x14ac:dyDescent="0.25">
      <c r="C165">
        <v>14</v>
      </c>
      <c r="D165" t="s">
        <v>62</v>
      </c>
      <c r="E165" s="57">
        <v>681861.6</v>
      </c>
      <c r="F165" s="48">
        <f t="shared" si="5"/>
        <v>168491670.7758117</v>
      </c>
    </row>
    <row r="166" spans="3:6" x14ac:dyDescent="0.25">
      <c r="C166">
        <v>165</v>
      </c>
      <c r="D166" t="s">
        <v>162</v>
      </c>
      <c r="E166" s="57">
        <v>840</v>
      </c>
      <c r="F166" s="48">
        <f t="shared" si="5"/>
        <v>207568.52043241888</v>
      </c>
    </row>
    <row r="167" spans="3:6" x14ac:dyDescent="0.25">
      <c r="C167">
        <v>102</v>
      </c>
      <c r="D167" t="s">
        <v>26</v>
      </c>
      <c r="E167" s="57">
        <v>30090</v>
      </c>
      <c r="F167" s="48">
        <f t="shared" si="5"/>
        <v>7435400.9283470046</v>
      </c>
    </row>
    <row r="168" spans="3:6" x14ac:dyDescent="0.25">
      <c r="C168">
        <v>129</v>
      </c>
      <c r="D168" t="s">
        <v>24</v>
      </c>
      <c r="E168" s="57">
        <v>15100.76</v>
      </c>
      <c r="F168" s="48">
        <f t="shared" si="5"/>
        <v>3731479.0602441113</v>
      </c>
    </row>
    <row r="169" spans="3:6" x14ac:dyDescent="0.25">
      <c r="C169">
        <v>61</v>
      </c>
      <c r="D169" t="s">
        <v>236</v>
      </c>
      <c r="E169" s="57">
        <v>139210</v>
      </c>
      <c r="F169" s="48">
        <f t="shared" si="5"/>
        <v>34399540.154044092</v>
      </c>
    </row>
    <row r="170" spans="3:6" x14ac:dyDescent="0.25">
      <c r="C170">
        <v>89</v>
      </c>
      <c r="D170" t="s">
        <v>147</v>
      </c>
      <c r="E170" s="57">
        <v>47277</v>
      </c>
      <c r="F170" s="48">
        <f t="shared" si="5"/>
        <v>11682401.119623175</v>
      </c>
    </row>
    <row r="171" spans="3:6" x14ac:dyDescent="0.25">
      <c r="C171">
        <v>29</v>
      </c>
      <c r="D171" t="s">
        <v>84</v>
      </c>
      <c r="E171" s="57">
        <v>396500</v>
      </c>
      <c r="F171" s="48">
        <f t="shared" si="5"/>
        <v>97977283.751731053</v>
      </c>
    </row>
    <row r="172" spans="3:6" x14ac:dyDescent="0.25">
      <c r="C172">
        <v>47</v>
      </c>
      <c r="D172" t="s">
        <v>29</v>
      </c>
      <c r="E172" s="57">
        <v>221100</v>
      </c>
      <c r="F172" s="48">
        <f t="shared" si="5"/>
        <v>54634999.842390262</v>
      </c>
    </row>
    <row r="173" spans="3:6" x14ac:dyDescent="0.25">
      <c r="C173">
        <v>176</v>
      </c>
      <c r="D173" t="s">
        <v>132</v>
      </c>
      <c r="E173" s="57">
        <v>140</v>
      </c>
      <c r="F173" s="48">
        <f t="shared" si="5"/>
        <v>34594.753405403149</v>
      </c>
    </row>
    <row r="174" spans="3:6" x14ac:dyDescent="0.25">
      <c r="C174">
        <v>146</v>
      </c>
      <c r="D174" t="s">
        <v>175</v>
      </c>
      <c r="E174" s="57">
        <v>6050</v>
      </c>
      <c r="F174" s="48">
        <f t="shared" si="5"/>
        <v>1494987.5578763501</v>
      </c>
    </row>
    <row r="175" spans="3:6" x14ac:dyDescent="0.25">
      <c r="C175">
        <v>151</v>
      </c>
      <c r="D175" t="s">
        <v>163</v>
      </c>
      <c r="E175" s="57">
        <v>3800</v>
      </c>
      <c r="F175" s="48">
        <f t="shared" si="5"/>
        <v>939000.44957522827</v>
      </c>
    </row>
    <row r="176" spans="3:6" x14ac:dyDescent="0.25">
      <c r="C176">
        <v>97</v>
      </c>
      <c r="D176" t="s">
        <v>154</v>
      </c>
      <c r="E176" s="57">
        <v>38200</v>
      </c>
      <c r="F176" s="48">
        <f t="shared" si="5"/>
        <v>9439425.5720457155</v>
      </c>
    </row>
    <row r="177" spans="3:6" x14ac:dyDescent="0.25">
      <c r="C177">
        <v>171</v>
      </c>
      <c r="D177" t="s">
        <v>186</v>
      </c>
      <c r="E177" s="57">
        <v>350</v>
      </c>
      <c r="F177" s="48">
        <f t="shared" si="5"/>
        <v>86486.88351350787</v>
      </c>
    </row>
    <row r="178" spans="3:6" x14ac:dyDescent="0.25">
      <c r="C178">
        <v>169</v>
      </c>
      <c r="D178" t="s">
        <v>110</v>
      </c>
      <c r="E178" s="57">
        <v>540</v>
      </c>
      <c r="F178" s="48">
        <f t="shared" si="5"/>
        <v>133436.90599226928</v>
      </c>
    </row>
    <row r="179" spans="3:6" x14ac:dyDescent="0.25">
      <c r="C179">
        <v>72</v>
      </c>
      <c r="D179" t="s">
        <v>92</v>
      </c>
      <c r="E179" s="57">
        <v>97430</v>
      </c>
      <c r="F179" s="48">
        <f t="shared" si="5"/>
        <v>24075477.316345915</v>
      </c>
    </row>
    <row r="180" spans="3:6" x14ac:dyDescent="0.25">
      <c r="C180">
        <v>33</v>
      </c>
      <c r="D180" t="s">
        <v>21</v>
      </c>
      <c r="E180" s="57">
        <v>378020</v>
      </c>
      <c r="F180" s="48">
        <f t="shared" si="5"/>
        <v>93410776.302217841</v>
      </c>
    </row>
    <row r="181" spans="3:6" x14ac:dyDescent="0.25">
      <c r="C181">
        <v>36</v>
      </c>
      <c r="D181" t="s">
        <v>95</v>
      </c>
      <c r="E181" s="57">
        <v>338380</v>
      </c>
      <c r="F181" s="48">
        <f t="shared" si="5"/>
        <v>83615518.980859399</v>
      </c>
    </row>
    <row r="182" spans="3:6" x14ac:dyDescent="0.25">
      <c r="C182">
        <v>190</v>
      </c>
      <c r="D182" t="s">
        <v>192</v>
      </c>
      <c r="E182" s="57">
        <v>18</v>
      </c>
      <c r="F182" s="48">
        <f t="shared" si="5"/>
        <v>4447.8968664089762</v>
      </c>
    </row>
    <row r="183" spans="3:6" x14ac:dyDescent="0.25">
      <c r="C183">
        <v>59</v>
      </c>
      <c r="D183" t="s">
        <v>103</v>
      </c>
      <c r="E183" s="57">
        <v>144150</v>
      </c>
      <c r="F183" s="48">
        <f t="shared" si="5"/>
        <v>35620240.738491878</v>
      </c>
    </row>
    <row r="184" spans="3:6" x14ac:dyDescent="0.25">
      <c r="C184">
        <v>25</v>
      </c>
      <c r="D184" t="s">
        <v>63</v>
      </c>
      <c r="E184" s="57">
        <v>413290</v>
      </c>
      <c r="F184" s="48">
        <f t="shared" si="5"/>
        <v>102126183.10656476</v>
      </c>
    </row>
    <row r="185" spans="3:6" x14ac:dyDescent="0.25">
      <c r="C185">
        <v>150</v>
      </c>
      <c r="D185" t="s">
        <v>33</v>
      </c>
      <c r="E185" s="57">
        <v>3817.5</v>
      </c>
      <c r="F185" s="48">
        <f t="shared" si="5"/>
        <v>943324.79375090357</v>
      </c>
    </row>
    <row r="186" spans="3:6" x14ac:dyDescent="0.25">
      <c r="C186">
        <v>51</v>
      </c>
      <c r="D186" t="s">
        <v>10</v>
      </c>
      <c r="E186" s="57">
        <v>173508.6</v>
      </c>
      <c r="F186" s="48">
        <f t="shared" si="5"/>
        <v>42874908.790833801</v>
      </c>
    </row>
    <row r="187" spans="3:6" x14ac:dyDescent="0.25">
      <c r="C187">
        <v>2</v>
      </c>
      <c r="D187" t="s">
        <v>5</v>
      </c>
      <c r="E187" s="57">
        <v>4058104</v>
      </c>
      <c r="F187" s="48">
        <f t="shared" si="5"/>
        <v>1002779336.9534296</v>
      </c>
    </row>
    <row r="188" spans="3:6" x14ac:dyDescent="0.25">
      <c r="C188">
        <v>60</v>
      </c>
      <c r="D188" t="s">
        <v>80</v>
      </c>
      <c r="E188" s="57">
        <v>140159</v>
      </c>
      <c r="F188" s="48">
        <f t="shared" si="5"/>
        <v>34634043.161056429</v>
      </c>
    </row>
    <row r="189" spans="3:6" x14ac:dyDescent="0.25">
      <c r="C189">
        <v>43</v>
      </c>
      <c r="D189" t="s">
        <v>86</v>
      </c>
      <c r="E189" s="57">
        <v>255777</v>
      </c>
      <c r="F189" s="48">
        <f t="shared" si="5"/>
        <v>63203873.155527152</v>
      </c>
    </row>
    <row r="190" spans="3:6" x14ac:dyDescent="0.25">
      <c r="C190">
        <v>155</v>
      </c>
      <c r="D190" t="s">
        <v>181</v>
      </c>
      <c r="E190" s="57">
        <v>1870</v>
      </c>
      <c r="F190" s="48">
        <f t="shared" si="5"/>
        <v>462087.06334359915</v>
      </c>
    </row>
    <row r="191" spans="3:6" x14ac:dyDescent="0.25">
      <c r="C191">
        <v>49</v>
      </c>
      <c r="D191" t="s">
        <v>229</v>
      </c>
      <c r="E191" s="57">
        <v>215000</v>
      </c>
      <c r="F191" s="48">
        <f t="shared" si="5"/>
        <v>53127657.015440546</v>
      </c>
    </row>
    <row r="192" spans="3:6" x14ac:dyDescent="0.25">
      <c r="C192">
        <v>66</v>
      </c>
      <c r="D192" t="s">
        <v>49</v>
      </c>
      <c r="E192" s="57">
        <v>121688</v>
      </c>
      <c r="F192" s="48">
        <f t="shared" si="5"/>
        <v>30069759.659976415</v>
      </c>
    </row>
    <row r="193" spans="3:6" x14ac:dyDescent="0.25">
      <c r="C193">
        <v>46</v>
      </c>
      <c r="D193" t="s">
        <v>100</v>
      </c>
      <c r="E193" s="57">
        <v>233877</v>
      </c>
      <c r="F193" s="48">
        <f t="shared" si="5"/>
        <v>57792265.301396236</v>
      </c>
    </row>
    <row r="194" spans="3:6" x14ac:dyDescent="0.25">
      <c r="C194">
        <v>44</v>
      </c>
      <c r="D194" t="s">
        <v>104</v>
      </c>
      <c r="E194" s="57">
        <v>238360</v>
      </c>
      <c r="F194" s="48">
        <f t="shared" si="5"/>
        <v>58900038.726513527</v>
      </c>
    </row>
    <row r="195" spans="3:6" x14ac:dyDescent="0.25">
      <c r="C195">
        <v>53</v>
      </c>
      <c r="D195" t="s">
        <v>112</v>
      </c>
      <c r="E195" s="57">
        <v>162000</v>
      </c>
      <c r="F195" s="48">
        <f t="shared" ref="F195" si="6">E195*$I$1*640</f>
        <v>40031071.797680788</v>
      </c>
    </row>
  </sheetData>
  <sortState xmlns:xlrd2="http://schemas.microsoft.com/office/spreadsheetml/2017/richdata2" ref="C3:F195">
    <sortCondition ref="D3:D195"/>
  </sortState>
  <hyperlinks>
    <hyperlink ref="D38" r:id="rId1" display="https://www.indexmundi.com/facts/china/indicator/AG.LND.AGRI.K2" xr:uid="{B1407374-ECC5-4499-B3F5-3059DCD9AD45}"/>
    <hyperlink ref="D187" r:id="rId2" display="https://www.indexmundi.com/facts/united-states/indicator/AG.LND.AGRI.K2" xr:uid="{CC59702C-D9A8-42C1-8783-08EBC391434D}"/>
    <hyperlink ref="D11" r:id="rId3" display="https://www.indexmundi.com/facts/australia/indicator/AG.LND.AGRI.K2" xr:uid="{6E01001C-BA26-4F9B-ACCA-3031273393B5}"/>
    <hyperlink ref="D25" r:id="rId4" display="https://www.indexmundi.com/facts/brazil/indicator/AG.LND.AGRI.K2" xr:uid="{D9960D35-580A-4A63-8B00-059840D8F885}"/>
    <hyperlink ref="D91" r:id="rId5" display="https://www.indexmundi.com/facts/kazakhstan/indicator/AG.LND.AGRI.K2" xr:uid="{66789C7B-7442-42B7-B8EA-3BBDE92A3C85}"/>
    <hyperlink ref="D144" r:id="rId6" display="https://www.indexmundi.com/facts/russia/indicator/AG.LND.AGRI.K2" xr:uid="{C69CB0E2-39D5-4077-A716-A3F417E69523}"/>
    <hyperlink ref="D81" r:id="rId7" display="https://www.indexmundi.com/facts/india/indicator/AG.LND.AGRI.K2" xr:uid="{EE22AD60-2683-4BFB-B0B1-CB66F3D3A79B}"/>
    <hyperlink ref="D149" r:id="rId8" display="https://www.indexmundi.com/facts/saudi-arabia/indicator/AG.LND.AGRI.K2" xr:uid="{FE92B5AE-0F39-469D-B1FD-DFB464D25971}"/>
    <hyperlink ref="D9" r:id="rId9" display="https://www.indexmundi.com/facts/argentina/indicator/AG.LND.AGRI.K2" xr:uid="{7A18CCD8-08BF-4B6B-A85A-24CBBB2DC4D1}"/>
    <hyperlink ref="D115" r:id="rId10" display="https://www.indexmundi.com/facts/mongolia/indicator/AG.LND.AGRI.K2" xr:uid="{6BFB601A-CC39-4B3D-A421-0F6381467724}"/>
    <hyperlink ref="D113" r:id="rId11" display="https://www.indexmundi.com/facts/mexico/indicator/AG.LND.AGRI.K2" xr:uid="{941FEF6F-E09E-4068-BCE6-1B9B3CA2E3F2}"/>
    <hyperlink ref="D159" r:id="rId12" display="https://www.indexmundi.com/facts/south-africa/indicator/AG.LND.AGRI.K2" xr:uid="{6E88F3AA-573E-4D6E-A1ED-0359D0633F30}"/>
    <hyperlink ref="D128" r:id="rId13" display="https://www.indexmundi.com/facts/nigeria/indicator/AG.LND.AGRI.K2" xr:uid="{3863796A-B668-494C-85CD-67E9029773BB}"/>
    <hyperlink ref="D165" r:id="rId14" display="https://www.indexmundi.com/facts/sudan/indicator/AG.LND.AGRI.K2" xr:uid="{6BEE6C0F-0478-4171-8F28-9FD3E234C985}"/>
    <hyperlink ref="D82" r:id="rId15" display="https://www.indexmundi.com/facts/indonesia/indicator/AG.LND.AGRI.K2" xr:uid="{7083BF16-55E8-4FFD-B852-AC1406AA5321}"/>
    <hyperlink ref="D33" r:id="rId16" display="https://www.indexmundi.com/facts/canada/indicator/AG.LND.AGRI.K2" xr:uid="{D8D674C3-D56A-47B7-9F81-AE1C08A28A0C}"/>
    <hyperlink ref="D7" r:id="rId17" display="https://www.indexmundi.com/facts/angola/indicator/AG.LND.AGRI.K2" xr:uid="{59A8EE4D-B867-486D-8564-2EF41C4D0326}"/>
    <hyperlink ref="D36" r:id="rId18" display="https://www.indexmundi.com/facts/chad/indicator/AG.LND.AGRI.K2" xr:uid="{41A44112-03C0-4FE9-BD13-6CAC83EC17B9}"/>
    <hyperlink ref="D39" r:id="rId19" display="https://www.indexmundi.com/facts/colombia/indicator/AG.LND.AGRI.K2" xr:uid="{9B404C48-9C8C-4B89-A5A8-FC243F0AE0C8}"/>
    <hyperlink ref="D127" r:id="rId20" display="https://www.indexmundi.com/facts/niger/indicator/AG.LND.AGRI.K2" xr:uid="{012E30C5-B199-45C9-9D4B-00EA4B5F82C3}"/>
    <hyperlink ref="D83" r:id="rId21" display="https://www.indexmundi.com/facts/iran/indicator/AG.LND.AGRI.K2" xr:uid="{1E29594B-82C1-476F-9B46-05BBE21BB2A6}"/>
    <hyperlink ref="D158" r:id="rId22" display="https://www.indexmundi.com/facts/somalia/indicator/AG.LND.AGRI.K2" xr:uid="{C5922BD9-4C30-4AD1-94B9-D75C97F26D04}"/>
    <hyperlink ref="D118" r:id="rId23" display="https://www.indexmundi.com/facts/mozambique/indicator/AG.LND.AGRI.K2" xr:uid="{1F07FB9A-EF9F-441F-A17C-3B21BF2E6D99}"/>
    <hyperlink ref="D5" r:id="rId24" display="https://www.indexmundi.com/facts/algeria/indicator/AG.LND.AGRI.K2" xr:uid="{BE090597-7ADA-4EE0-A7E5-6C52B6351A71}"/>
    <hyperlink ref="D184" r:id="rId25" display="https://www.indexmundi.com/facts/ukraine/indicator/AG.LND.AGRI.K2" xr:uid="{32006F5F-43AD-45D4-94D1-807EC0AFE57E}"/>
    <hyperlink ref="D109" r:id="rId26" display="https://www.indexmundi.com/facts/mali/indicator/AG.LND.AGRI.K2" xr:uid="{33D5BDF3-FD15-40A2-8484-0CE6DB197993}"/>
    <hyperlink ref="D106" r:id="rId27" display="https://www.indexmundi.com/facts/madagascar/indicator/AG.LND.AGRI.K2" xr:uid="{C6124BD1-C8C7-4495-9B10-BCF2EA76B2BB}"/>
    <hyperlink ref="D111" r:id="rId28" display="https://www.indexmundi.com/facts/mauritania/indicator/AG.LND.AGRI.K2" xr:uid="{8ECEAB06-426D-4A7E-B63F-5038CD0C8250}"/>
    <hyperlink ref="D171" r:id="rId29" display="https://www.indexmundi.com/facts/tanzania/indicator/AG.LND.AGRI.K2" xr:uid="{20A0B924-9053-4ADC-A5AD-47EAA7208EEB}"/>
    <hyperlink ref="D120" r:id="rId30" display="https://www.indexmundi.com/facts/namibia/indicator/AG.LND.AGRI.K2" xr:uid="{B7BC9DAB-28B0-4DFA-B3B6-ABC71C2D1B2B}"/>
    <hyperlink ref="D3" r:id="rId31" display="https://www.indexmundi.com/facts/afghanistan/indicator/AG.LND.AGRI.K2" xr:uid="{FAFAD6FC-D0AB-4BD0-B790-247EE83E5D87}"/>
    <hyperlink ref="D61" r:id="rId32" display="https://www.indexmundi.com/facts/ethiopia/indicator/AG.LND.AGRI.K2" xr:uid="{222F0D33-23C6-4A9B-98E5-D0E22895A2D6}"/>
    <hyperlink ref="D180" r:id="rId33" display="https://www.indexmundi.com/facts/turkey/indicator/AG.LND.AGRI.K2" xr:uid="{740ED81D-F6EA-4D14-B674-60E57B82CB24}"/>
    <hyperlink ref="D22" r:id="rId34" display="https://www.indexmundi.com/facts/bolivia/indicator/AG.LND.AGRI.K2" xr:uid="{C4D37EDD-C7B9-4A24-A663-6A4018742501}"/>
    <hyperlink ref="D132" r:id="rId35" display="https://www.indexmundi.com/facts/pakistan/indicator/AG.LND.AGRI.K2" xr:uid="{6905B135-E393-4365-9C3C-A23307A28F54}"/>
    <hyperlink ref="D181" r:id="rId36" display="https://www.indexmundi.com/facts/turkmenistan/indicator/AG.LND.AGRI.K2" xr:uid="{AF94B124-C232-424D-B859-26CE6A555B24}"/>
    <hyperlink ref="D53" r:id="rId37" display="https://www.indexmundi.com/facts/dem.-rep.-congo/indicator/AG.LND.AGRI.K2" xr:uid="{D656D67F-4588-4B26-B943-D3B58CBB37D0}"/>
    <hyperlink ref="D117" r:id="rId38" display="https://www.indexmundi.com/facts/morocco/indicator/AG.LND.AGRI.K2" xr:uid="{92D1F486-BA34-4E6C-A7F1-190C91518258}"/>
    <hyperlink ref="D64" r:id="rId39" display="https://www.indexmundi.com/facts/france/indicator/AG.LND.AGRI.K2" xr:uid="{B6700BA4-5FA2-4D2B-AC70-22CE63606F84}"/>
    <hyperlink ref="D92" r:id="rId40" display="https://www.indexmundi.com/facts/kenya/indicator/AG.LND.AGRI.K2" xr:uid="{8781580A-4BCF-46E2-8609-E7BEA2F0C2A9}"/>
    <hyperlink ref="D160" r:id="rId41" display="https://www.indexmundi.com/facts/spain/indicator/AG.LND.AGRI.K2" xr:uid="{DF173B20-198D-4585-B92D-D83AF68619A7}"/>
    <hyperlink ref="D24" r:id="rId42" display="https://www.indexmundi.com/facts/botswana/indicator/AG.LND.AGRI.K2" xr:uid="{C5015BE0-7F96-4E3D-881B-0CC20BDC0393}"/>
    <hyperlink ref="D189" r:id="rId43" display="https://www.indexmundi.com/facts/uzbekistan/indicator/AG.LND.AGRI.K2" xr:uid="{8D3B013B-0C7E-478B-9BED-4AFEDEF81326}"/>
    <hyperlink ref="D194" r:id="rId44" display="https://www.indexmundi.com/facts/zambia/indicator/AG.LND.AGRI.K2" xr:uid="{63416FE5-2B4B-4F28-8C24-FE407E3EA035}"/>
    <hyperlink ref="D137" r:id="rId45" display="https://www.indexmundi.com/facts/peru/indicator/AG.LND.AGRI.K2" xr:uid="{9E50A14B-F322-4152-900A-A5D070A62243}"/>
    <hyperlink ref="D193" r:id="rId46" display="https://www.indexmundi.com/facts/yemen/indicator/AG.LND.AGRI.K2" xr:uid="{036F51BF-41DA-4CB9-972A-6CE72C2959C4}"/>
    <hyperlink ref="D172" r:id="rId47" display="https://www.indexmundi.com/facts/thailand/indicator/AG.LND.AGRI.K2" xr:uid="{BBC5D241-8B14-4E66-8B36-2ADE33769CA3}"/>
    <hyperlink ref="D136" r:id="rId48" display="https://www.indexmundi.com/facts/paraguay/indicator/AG.LND.AGRI.K2" xr:uid="{28E24E8F-E2A6-4939-B132-F63FD60F3697}"/>
    <hyperlink ref="D191" r:id="rId49" display="https://www.indexmundi.com/facts/venezuela/indicator/AG.LND.AGRI.K2" xr:uid="{DD8A04A3-9B82-4F41-A84C-E188BA7E6506}"/>
    <hyperlink ref="D43" r:id="rId50" display="https://www.indexmundi.com/facts/c%C3%B4te-d'ivoire/indicator/AG.LND.AGRI.K2" xr:uid="{37FE4F79-88C3-4159-B45F-FB684E90A5C7}"/>
    <hyperlink ref="D186" r:id="rId51" display="https://www.indexmundi.com/facts/united-kingdom/indicator/AG.LND.AGRI.K2" xr:uid="{152B1CC8-B55A-4F59-96E2-F5B87191A3D7}"/>
    <hyperlink ref="D67" r:id="rId52" display="https://www.indexmundi.com/facts/germany/indicator/AG.LND.AGRI.K2" xr:uid="{DB6D95D9-FACD-42DA-8666-7B01843BE418}"/>
    <hyperlink ref="D195" r:id="rId53" display="https://www.indexmundi.com/facts/zimbabwe/indicator/AG.LND.AGRI.K2" xr:uid="{60ABD971-5CB1-4C9A-BF7C-915CB80AE680}"/>
    <hyperlink ref="D37" r:id="rId54" display="https://www.indexmundi.com/facts/chile/indicator/AG.LND.AGRI.K2" xr:uid="{414E757E-C773-411C-AA1C-8F0BF814F42E}"/>
    <hyperlink ref="D102" r:id="rId55" display="https://www.indexmundi.com/facts/libya/indicator/AG.LND.AGRI.K2" xr:uid="{3EFCCA79-A100-4345-8F18-78E94702320B}"/>
    <hyperlink ref="D68" r:id="rId56" display="https://www.indexmundi.com/facts/ghana/indicator/AG.LND.AGRI.K2" xr:uid="{EF29450C-2EDA-4C5D-8CAD-9668D9CA834F}"/>
    <hyperlink ref="D139" r:id="rId57" display="https://www.indexmundi.com/facts/poland/indicator/AG.LND.AGRI.K2" xr:uid="{45EA7236-068C-4C96-AB2E-00936668AA2D}"/>
    <hyperlink ref="D73" r:id="rId58" display="https://www.indexmundi.com/facts/guinea/indicator/AG.LND.AGRI.K2" xr:uid="{8416BE51-C436-42D4-8DC3-7821A9074639}"/>
    <hyperlink ref="D183" r:id="rId59" display="https://www.indexmundi.com/facts/uganda/indicator/AG.LND.AGRI.K2" xr:uid="{27234319-7474-4D95-90F4-E315065B99F3}"/>
    <hyperlink ref="D188" r:id="rId60" display="https://www.indexmundi.com/facts/uruguay/indicator/AG.LND.AGRI.K2" xr:uid="{7496D90A-224A-4C00-899F-E6F82D3D955A}"/>
    <hyperlink ref="D169" r:id="rId61" display="https://www.indexmundi.com/facts/syrian-arab-republic/indicator/AG.LND.AGRI.K2" xr:uid="{1D093613-751A-4BA0-A6C4-2628DC4BD2C0}"/>
    <hyperlink ref="D143" r:id="rId62" display="https://www.indexmundi.com/facts/romania/indicator/AG.LND.AGRI.K2" xr:uid="{1B65ED14-E1EF-493A-99D1-932700F54AF3}"/>
    <hyperlink ref="D119" r:id="rId63" display="https://www.indexmundi.com/facts/myanmar/indicator/AG.LND.AGRI.K2" xr:uid="{058C56D9-F08F-4D8C-83B8-775B5A753793}"/>
    <hyperlink ref="D138" r:id="rId64" display="https://www.indexmundi.com/facts/philippines/indicator/AG.LND.AGRI.K2" xr:uid="{796DF098-8305-44DA-9410-2C9FC2C31570}"/>
    <hyperlink ref="D87" r:id="rId65" display="https://www.indexmundi.com/facts/italy/indicator/AG.LND.AGRI.K2" xr:uid="{1F72C26C-1582-4A83-A2A4-CA23E308DD81}"/>
    <hyperlink ref="D192" r:id="rId66" display="https://www.indexmundi.com/facts/vietnam/indicator/AG.LND.AGRI.K2" xr:uid="{1900880B-FFED-49E4-A884-E158F08A7B18}"/>
    <hyperlink ref="D28" r:id="rId67" display="https://www.indexmundi.com/facts/burkina-faso/indicator/AG.LND.AGRI.K2" xr:uid="{4BEC991E-036F-463E-9C91-4156184A508B}"/>
    <hyperlink ref="D41" r:id="rId68" display="https://www.indexmundi.com/facts/congo/indicator/AG.LND.AGRI.K2" xr:uid="{DCF8F9D9-15B8-4CAE-BB72-EE6E96251791}"/>
    <hyperlink ref="D96" r:id="rId69" display="https://www.indexmundi.com/facts/kyrgyz-republic/indicator/AG.LND.AGRI.K2" xr:uid="{8B66A1B3-7724-45B4-BDF0-FC3F379D2248}"/>
    <hyperlink ref="D125" r:id="rId70" display="https://www.indexmundi.com/facts/new-zealand/indicator/AG.LND.AGRI.K2" xr:uid="{07DC3BA3-330B-4578-B08A-20ED4FF23EAD}"/>
    <hyperlink ref="D32" r:id="rId71" display="https://www.indexmundi.com/facts/cameroon/indicator/AG.LND.AGRI.K2" xr:uid="{4E375A36-BD54-4D71-90CC-BD757E2D91E5}"/>
    <hyperlink ref="D179" r:id="rId72" display="https://www.indexmundi.com/facts/tunisia/indicator/AG.LND.AGRI.K2" xr:uid="{680645D3-224F-4C85-9AE0-1907DCDE1BD8}"/>
    <hyperlink ref="D84" r:id="rId73" display="https://www.indexmundi.com/facts/iraq/indicator/AG.LND.AGRI.K2" xr:uid="{CB7AD677-06BC-48CB-96EC-D7B9C838A9BB}"/>
    <hyperlink ref="D15" r:id="rId74" display="https://www.indexmundi.com/facts/bangladesh/indicator/AG.LND.AGRI.K2" xr:uid="{BF266517-7819-4A3C-AE31-8A2A7DCEC1F0}"/>
    <hyperlink ref="D150" r:id="rId75" display="https://www.indexmundi.com/facts/senegal/indicator/AG.LND.AGRI.K2" xr:uid="{2435E21D-C59A-45D0-B8D4-5F80D777D6A1}"/>
    <hyperlink ref="D108" r:id="rId76" display="https://www.indexmundi.com/facts/malaysia/indicator/AG.LND.AGRI.K2" xr:uid="{A728A336-AD4F-4AAF-A399-3D241890BD25}"/>
    <hyperlink ref="D17" r:id="rId77" display="https://www.indexmundi.com/facts/belarus/indicator/AG.LND.AGRI.K2" xr:uid="{FD080CC6-EE3F-41C4-BA97-92B6359FB9A5}"/>
    <hyperlink ref="D58" r:id="rId78" display="https://www.indexmundi.com/facts/eritrea/indicator/AG.LND.AGRI.K2" xr:uid="{7B87D056-C11B-4689-93C7-419580A09E9E}"/>
    <hyperlink ref="D45" r:id="rId79" display="https://www.indexmundi.com/facts/cuba/indicator/AG.LND.AGRI.K2" xr:uid="{3B5CCD48-D43A-48B4-AE0C-DAF8EDDA4E16}"/>
    <hyperlink ref="D69" r:id="rId80" display="https://www.indexmundi.com/facts/greece/indicator/AG.LND.AGRI.K2" xr:uid="{E2F934D5-FA79-4C34-BD89-6F8B45205058}"/>
    <hyperlink ref="D107" r:id="rId81" display="https://www.indexmundi.com/facts/malawi/indicator/AG.LND.AGRI.K2" xr:uid="{4632D582-BE66-47C7-A120-D2454438ED19}"/>
    <hyperlink ref="D31" r:id="rId82" display="https://www.indexmundi.com/facts/cambodia/indicator/AG.LND.AGRI.K2" xr:uid="{DFC8D198-3746-4293-B7FA-ABB34FFBEBA1}"/>
    <hyperlink ref="D54" r:id="rId83" display="https://www.indexmundi.com/facts/ecuador/indicator/AG.LND.AGRI.K2" xr:uid="{94617166-315E-46F7-93E0-2F6962A16C49}"/>
    <hyperlink ref="D79" r:id="rId84" display="https://www.indexmundi.com/facts/hungary/indicator/AG.LND.AGRI.K2" xr:uid="{246E49BE-C8D2-4F96-8FC5-B07A661905D1}"/>
    <hyperlink ref="D35" r:id="rId85" display="https://www.indexmundi.com/facts/central-african-republic/indicator/AG.LND.AGRI.K2" xr:uid="{BF1607C4-E0C4-4847-ACCD-BF3B8CB9CD5E}"/>
    <hyperlink ref="D126" r:id="rId86" display="https://www.indexmundi.com/facts/nicaragua/indicator/AG.LND.AGRI.K2" xr:uid="{950E202E-ADB9-4FEF-8DA7-9465965F1ABB}"/>
    <hyperlink ref="D27" r:id="rId87" display="https://www.indexmundi.com/facts/bulgaria/indicator/AG.LND.AGRI.K2" xr:uid="{D7C1CEDC-871D-4B26-94D7-72C47307F5A7}"/>
    <hyperlink ref="D13" r:id="rId88" display="https://www.indexmundi.com/facts/azerbaijan/indicator/AG.LND.AGRI.K2" xr:uid="{67A349FD-97B2-4526-9E61-EC561A20516C}"/>
    <hyperlink ref="D170" r:id="rId89" display="https://www.indexmundi.com/facts/tajikistan/indicator/AG.LND.AGRI.K2" xr:uid="{5BC8F85B-DEF8-48B0-B97A-F5CC62C2D94A}"/>
    <hyperlink ref="D85" r:id="rId90" display="https://www.indexmundi.com/facts/ireland/indicator/AG.LND.AGRI.K2" xr:uid="{2E542239-CA54-4640-8D38-7076C34FB10D}"/>
    <hyperlink ref="D89" r:id="rId91" display="https://www.indexmundi.com/facts/japan/indicator/AG.LND.AGRI.K2" xr:uid="{75E3A758-AA6F-4376-8938-002E4F042C77}"/>
    <hyperlink ref="D122" r:id="rId92" display="https://www.indexmundi.com/facts/nepal/indicator/AG.LND.AGRI.K2" xr:uid="{D81F14FA-DE38-4494-AFD9-35ADEA3453E2}"/>
    <hyperlink ref="D20" r:id="rId93" display="https://www.indexmundi.com/facts/benin/indicator/AG.LND.AGRI.K2" xr:uid="{FFB906C0-097F-402E-8F17-4EA5AC54513D}"/>
    <hyperlink ref="D153" r:id="rId94" display="https://www.indexmundi.com/facts/sierra-leone/indicator/AG.LND.AGRI.K2" xr:uid="{2AA70915-92B0-4EAF-876E-2AF5CAF0A14A}"/>
    <hyperlink ref="D72" r:id="rId95" display="https://www.indexmundi.com/facts/guatemala/indicator/AG.LND.AGRI.K2" xr:uid="{81229B2A-888F-4B39-84AC-E7B7D5FB3D27}"/>
    <hyperlink ref="D55" r:id="rId96" display="https://www.indexmundi.com/facts/egypt/indicator/AG.LND.AGRI.K2" xr:uid="{10B950AC-E124-419F-BBE4-7096E4D804E6}"/>
    <hyperlink ref="D176" r:id="rId97" display="https://www.indexmundi.com/facts/togo/indicator/AG.LND.AGRI.K2" xr:uid="{924F67E9-D047-4A5E-9CAE-CFA890643528}"/>
    <hyperlink ref="D140" r:id="rId98" display="https://www.indexmundi.com/facts/portugal/indicator/AG.LND.AGRI.K2" xr:uid="{E5169A07-24DA-424B-ABC0-714FB5858E8E}"/>
    <hyperlink ref="D47" r:id="rId99" display="https://www.indexmundi.com/facts/czech-republic/indicator/AG.LND.AGRI.K2" xr:uid="{3AAEBE6A-70FA-422A-9E34-63BF7A56208A}"/>
    <hyperlink ref="D151" r:id="rId100" display="https://www.indexmundi.com/facts/serbia/indicator/AG.LND.AGRI.K2" xr:uid="{CECD0C25-B3BF-43EA-A970-B51C39714898}"/>
    <hyperlink ref="D77" r:id="rId101" display="https://www.indexmundi.com/facts/honduras/indicator/AG.LND.AGRI.K2" xr:uid="{EAFB4CD7-EDE6-4CB1-9D07-F1DCA948DBB2}"/>
    <hyperlink ref="D167" r:id="rId102" display="https://www.indexmundi.com/facts/sweden/indicator/AG.LND.AGRI.K2" xr:uid="{6F90533B-F686-4711-B6A1-B6F8D1E94F56}"/>
    <hyperlink ref="D104" r:id="rId103" display="https://www.indexmundi.com/facts/lithuania/indicator/AG.LND.AGRI.K2" xr:uid="{0C61B3C0-2D30-4101-A610-64CEB46120DD}"/>
    <hyperlink ref="D161" r:id="rId104" display="https://www.indexmundi.com/facts/sri-lanka/indicator/AG.LND.AGRI.K2" xr:uid="{1779214C-656D-4F97-9C47-D6BA28C8FD94}"/>
    <hyperlink ref="D12" r:id="rId105" display="https://www.indexmundi.com/facts/austria/indicator/AG.LND.AGRI.K2" xr:uid="{A5155D83-DDDC-4CFB-8185-06CF763CC078}"/>
    <hyperlink ref="D49" r:id="rId106" display="https://www.indexmundi.com/facts/denmark/indicator/AG.LND.AGRI.K2" xr:uid="{23D6AD3C-F061-4EA8-A307-D3133182FF14}"/>
    <hyperlink ref="D48" r:id="rId107" display="https://www.indexmundi.com/facts/dem.-people's-rep.-korea/indicator/AG.LND.AGRI.K2" xr:uid="{5D2E650A-7219-48E1-935C-1127CE8A06B6}"/>
    <hyperlink ref="D100" r:id="rId108" display="https://www.indexmundi.com/facts/lesotho/indicator/AG.LND.AGRI.K2" xr:uid="{926CD077-5E02-4D7A-9A25-3F819EBE3879}"/>
    <hyperlink ref="D52" r:id="rId109" display="https://www.indexmundi.com/facts/dominican-republic/indicator/AG.LND.AGRI.K2" xr:uid="{7775EEA1-6722-453E-85B0-ED43AB62B90F}"/>
    <hyperlink ref="D97" r:id="rId110" display="https://www.indexmundi.com/facts/lao-pdr/indicator/AG.LND.AGRI.K2" xr:uid="{8414B243-EECD-4779-8C83-1D97E919E77E}"/>
    <hyperlink ref="D66" r:id="rId111" display="https://www.indexmundi.com/facts/georgia/indicator/AG.LND.AGRI.K2" xr:uid="{2C4A2522-06AF-49C7-BF58-FC3FA7559128}"/>
    <hyperlink ref="D63" r:id="rId112" display="https://www.indexmundi.com/facts/finland/indicator/AG.LND.AGRI.K2" xr:uid="{3CC4E8D0-ED51-4BBB-9E2D-FC0936A7AD3F}"/>
    <hyperlink ref="D134" r:id="rId113" display="https://www.indexmundi.com/facts/panama/indicator/AG.LND.AGRI.K2" xr:uid="{06A32968-49D0-4140-A0FB-B79C482A2B3B}"/>
    <hyperlink ref="D114" r:id="rId114" display="https://www.indexmundi.com/facts/moldova/indicator/AG.LND.AGRI.K2" xr:uid="{A65604B6-8D0C-4609-A494-F4304FA4B653}"/>
    <hyperlink ref="D65" r:id="rId115" display="https://www.indexmundi.com/facts/gabon/indicator/AG.LND.AGRI.K2" xr:uid="{1CBF2480-0482-46D5-8E05-734F06DEB372}"/>
    <hyperlink ref="D23" r:id="rId116" display="https://www.indexmundi.com/facts/bosnia-and-herzegovina/indicator/AG.LND.AGRI.K2" xr:uid="{FDEE1AD5-BE7B-48B7-88D8-49E530C65832}"/>
    <hyperlink ref="D29" r:id="rId117" display="https://www.indexmundi.com/facts/burundi/indicator/AG.LND.AGRI.K2" xr:uid="{8BBAF052-44CD-4281-9630-60D1022EDDF9}"/>
    <hyperlink ref="D101" r:id="rId118" display="https://www.indexmundi.com/facts/liberia/indicator/AG.LND.AGRI.K2" xr:uid="{EB3C7366-EEE1-4F3B-981A-81CDFEE06771}"/>
    <hyperlink ref="D98" r:id="rId119" display="https://www.indexmundi.com/facts/latvia/indicator/AG.LND.AGRI.K2" xr:uid="{E4240905-6BCB-4150-81F0-6543BD8FCEB2}"/>
    <hyperlink ref="D155" r:id="rId120" display="https://www.indexmundi.com/facts/slovak-republic/indicator/AG.LND.AGRI.K2" xr:uid="{9F42CFF3-4C64-491C-BE95-AEBCFB79AC2A}"/>
    <hyperlink ref="D80" r:id="rId121" display="https://www.indexmundi.com/facts/iceland/indicator/AG.LND.AGRI.K2" xr:uid="{EAC18DDE-0672-4512-89B0-22409DACA631}"/>
    <hyperlink ref="D76" r:id="rId122" display="https://www.indexmundi.com/facts/haiti/indicator/AG.LND.AGRI.K2" xr:uid="{15B7FFDF-1169-45B2-9312-24DE9891B671}"/>
    <hyperlink ref="D123" r:id="rId123" display="https://www.indexmundi.com/facts/netherlands/indicator/AG.LND.AGRI.K2" xr:uid="{B364B638-77CF-4AE5-955D-D55A2B6C10D4}"/>
    <hyperlink ref="D145" r:id="rId124" display="https://www.indexmundi.com/facts/rwanda/indicator/AG.LND.AGRI.K2" xr:uid="{EC2C0A49-A5A9-40C6-8A7A-7A88263EFB63}"/>
    <hyperlink ref="D42" r:id="rId125" display="https://www.indexmundi.com/facts/costa-rica/indicator/AG.LND.AGRI.K2" xr:uid="{FC62DD42-11AC-4F9C-BDEB-8FEB068F9C14}"/>
    <hyperlink ref="D50" r:id="rId126" display="https://www.indexmundi.com/facts/djibouti/indicator/AG.LND.AGRI.K2" xr:uid="{360DD5AB-FEEF-4526-8ECC-2D8303127D27}"/>
    <hyperlink ref="D10" r:id="rId127" display="https://www.indexmundi.com/facts/armenia/indicator/AG.LND.AGRI.K2" xr:uid="{6DDEEE15-C7EF-4312-9473-5317C06F8D16}"/>
    <hyperlink ref="D94" r:id="rId128" display="https://www.indexmundi.com/facts/korea/indicator/AG.LND.AGRI.K2" xr:uid="{C6733B27-978C-4EFB-9274-03FA8DFCFE4B}"/>
    <hyperlink ref="D168" r:id="rId129" display="https://www.indexmundi.com/facts/switzerland/indicator/AG.LND.AGRI.K2" xr:uid="{5FBF0D50-2F93-41B3-AC9D-BF9D72BDE764}"/>
    <hyperlink ref="D44" r:id="rId130" display="https://www.indexmundi.com/facts/croatia/indicator/AG.LND.AGRI.K2" xr:uid="{03C83717-F222-4BFB-AEEE-A717B45FBEA2}"/>
    <hyperlink ref="D56" r:id="rId131" display="https://www.indexmundi.com/facts/el-salvador/indicator/AG.LND.AGRI.K2" xr:uid="{9B20E3FD-EA09-4F40-A7B6-DB798F21EA82}"/>
    <hyperlink ref="D131" r:id="rId132" display="https://www.indexmundi.com/facts/oman/indicator/AG.LND.AGRI.K2" xr:uid="{86B1E782-F405-4B7A-B308-6CA7761F71A9}"/>
    <hyperlink ref="D18" r:id="rId133" display="https://www.indexmundi.com/facts/belgium/indicator/AG.LND.AGRI.K2" xr:uid="{0F6A76E2-2A33-4184-B109-DA8FED7BF061}"/>
    <hyperlink ref="D129" r:id="rId134" display="https://www.indexmundi.com/facts/north-macedonia/indicator/AG.LND.AGRI.K2" xr:uid="{68ECBEC7-286D-4187-974B-8C59263A3735}"/>
    <hyperlink ref="D75" r:id="rId135" display="https://www.indexmundi.com/facts/guyana/indicator/AG.LND.AGRI.K2" xr:uid="{9CDE1825-5AFB-4F2B-825F-78DD8CE1876A}"/>
    <hyperlink ref="D60" r:id="rId136" display="https://www.indexmundi.com/facts/eswatini/indicator/AG.LND.AGRI.K2" xr:uid="{BF8A52CA-56EA-44A0-A5F5-94B49B290155}"/>
    <hyperlink ref="D135" r:id="rId137" display="https://www.indexmundi.com/facts/papua-new-guinea/indicator/AG.LND.AGRI.K2" xr:uid="{E1D4DD53-08E3-4EC4-ACEE-122B9C4EABE8}"/>
    <hyperlink ref="D4" r:id="rId138" display="https://www.indexmundi.com/facts/albania/indicator/AG.LND.AGRI.K2" xr:uid="{450BEE3A-34A1-4AF2-BD98-92232C15A49E}"/>
    <hyperlink ref="D90" r:id="rId139" display="https://www.indexmundi.com/facts/jordan/indicator/AG.LND.AGRI.K2" xr:uid="{D2CC3102-C637-4639-B365-82AB34350C5E}"/>
    <hyperlink ref="D59" r:id="rId140" display="https://www.indexmundi.com/facts/estonia/indicator/AG.LND.AGRI.K2" xr:uid="{EA6CDC9D-F9A3-4701-A154-6D9F6B693CD9}"/>
    <hyperlink ref="D130" r:id="rId141" display="https://www.indexmundi.com/facts/norway/indicator/AG.LND.AGRI.K2" xr:uid="{0BCF23D0-9C1C-4EB1-9C52-66DB546E18BE}"/>
    <hyperlink ref="D74" r:id="rId142" display="https://www.indexmundi.com/facts/guinea-bissau/indicator/AG.LND.AGRI.K2" xr:uid="{07AD622E-5349-4FCD-AD0A-C15CBFBDE1D2}"/>
    <hyperlink ref="D99" r:id="rId143" display="https://www.indexmundi.com/facts/lebanon/indicator/AG.LND.AGRI.K2" xr:uid="{BF8E9284-88A9-4CB4-9914-79C2555836C4}"/>
    <hyperlink ref="D86" r:id="rId144" display="https://www.indexmundi.com/facts/israel/indicator/AG.LND.AGRI.K2" xr:uid="{03F8B49E-2D7E-4B3A-BB45-CB0155EA79C8}"/>
    <hyperlink ref="D156" r:id="rId145" display="https://www.indexmundi.com/facts/slovenia/indicator/AG.LND.AGRI.K2" xr:uid="{FBE9FC77-A2DB-4E9F-96F8-7A6F8314C3C5}"/>
    <hyperlink ref="D174" r:id="rId146" display="https://www.indexmundi.com/facts/the-gambia/indicator/AG.LND.AGRI.K2" xr:uid="{03192F56-A6F4-45AF-8311-B38D10519E03}"/>
    <hyperlink ref="D21" r:id="rId147" display="https://www.indexmundi.com/facts/bhutan/indicator/AG.LND.AGRI.K2" xr:uid="{C1D9DB6A-BBE2-43EB-BB5B-A2532E4BDD7A}"/>
    <hyperlink ref="D88" r:id="rId148" display="https://www.indexmundi.com/facts/jamaica/indicator/AG.LND.AGRI.K2" xr:uid="{DA3D955D-6459-4273-8136-F93BE16B53F0}"/>
    <hyperlink ref="D62" r:id="rId149" display="https://www.indexmundi.com/facts/fiji/indicator/AG.LND.AGRI.K2" xr:uid="{28767692-BEF4-40CA-BCB5-D214A41A4B0F}"/>
    <hyperlink ref="D185" r:id="rId150" display="https://www.indexmundi.com/facts/united-arab-emirates/indicator/AG.LND.AGRI.K2" xr:uid="{78490CC6-675A-4F67-9BFE-2193A41D9EC9}"/>
    <hyperlink ref="D175" r:id="rId151" display="https://www.indexmundi.com/facts/timor-leste/indicator/AG.LND.AGRI.K2" xr:uid="{3DC951CB-1D47-43FE-BCED-6A71A9D70808}"/>
    <hyperlink ref="D57" r:id="rId152" display="https://www.indexmundi.com/facts/equatorial-guinea/indicator/AG.LND.AGRI.K2" xr:uid="{E40C7F89-A440-4093-BD44-2F0F07F3EDE6}"/>
    <hyperlink ref="D116" r:id="rId153" display="https://www.indexmundi.com/facts/montenegro/indicator/AG.LND.AGRI.K2" xr:uid="{9438BEA9-AADD-4AA4-B508-881D89910A11}"/>
    <hyperlink ref="D70" r:id="rId154" display="https://www.indexmundi.com/facts/greenland/indicator/AG.LND.AGRI.K2" xr:uid="{7A6A3211-118C-4718-9828-9F18E8F49B6A}"/>
    <hyperlink ref="D190" r:id="rId155" display="https://www.indexmundi.com/facts/vanuatu/indicator/AG.LND.AGRI.K2" xr:uid="{4FA5092B-13A5-484E-B80A-FBF3394240A7}"/>
    <hyperlink ref="D124" r:id="rId156" display="https://www.indexmundi.com/facts/new-caledonia/indicator/AG.LND.AGRI.K2" xr:uid="{A5E4C53E-B2E6-4141-97F0-030EBB3CD821}"/>
    <hyperlink ref="D19" r:id="rId157" display="https://www.indexmundi.com/facts/belize/indicator/AG.LND.AGRI.K2" xr:uid="{1CC3CE08-33F4-43F1-85DC-4A062881D517}"/>
    <hyperlink ref="D141" r:id="rId158" display="https://www.indexmundi.com/facts/puerto-rico/indicator/AG.LND.AGRI.K2" xr:uid="{48463D6D-8A72-4679-A297-4717392877F3}"/>
    <hyperlink ref="D95" r:id="rId159" display="https://www.indexmundi.com/facts/kuwait/indicator/AG.LND.AGRI.K2" xr:uid="{EF85A9B1-51CC-46CF-883D-21ABEAB6B28A}"/>
    <hyperlink ref="D105" r:id="rId160" display="https://www.indexmundi.com/facts/luxembourg/indicator/AG.LND.AGRI.K2" xr:uid="{91045D12-7498-4A6F-81AB-F6B6BBA4D4D7}"/>
    <hyperlink ref="D40" r:id="rId161" display="https://www.indexmundi.com/facts/comoros/indicator/AG.LND.AGRI.K2" xr:uid="{12F2E175-7296-40B0-93F6-E2F92FBD65C8}"/>
    <hyperlink ref="D46" r:id="rId162" display="https://www.indexmundi.com/facts/cyprus/indicator/AG.LND.AGRI.K2" xr:uid="{CCB1FBA2-A86A-4B69-8F39-6D3A135B74D7}"/>
    <hyperlink ref="D157" r:id="rId163" display="https://www.indexmundi.com/facts/solomon-islands/indicator/AG.LND.AGRI.K2" xr:uid="{E940B4DF-058F-4A45-8579-4D48D0CBC91C}"/>
    <hyperlink ref="D112" r:id="rId164" display="https://www.indexmundi.com/facts/mauritius/indicator/AG.LND.AGRI.K2" xr:uid="{C4BBA3EF-19C3-4536-ADA4-3CBED3B8C559}"/>
    <hyperlink ref="D166" r:id="rId165" display="https://www.indexmundi.com/facts/suriname/indicator/AG.LND.AGRI.K2" xr:uid="{84ED8549-2C8D-43EF-B840-E6B804BA0822}"/>
    <hyperlink ref="D30" r:id="rId166" display="https://www.indexmundi.com/facts/cabo-verde/indicator/AG.LND.AGRI.K2" xr:uid="{1A6FF048-62DA-49EF-968D-30ABDEE8B60E}"/>
    <hyperlink ref="D146" r:id="rId167" display="https://www.indexmundi.com/facts/samoa/indicator/AG.LND.AGRI.K2" xr:uid="{C905A6CE-D281-4CC4-8D32-F05C6C37DA47}"/>
    <hyperlink ref="D142" r:id="rId168" display="https://www.indexmundi.com/facts/qatar/indicator/AG.LND.AGRI.K2" xr:uid="{6AE455E2-6C5D-4688-9FEB-0BA0806DE4DA}"/>
    <hyperlink ref="D178" r:id="rId169" display="https://www.indexmundi.com/facts/trinidad-and-tobago/indicator/AG.LND.AGRI.K2" xr:uid="{D8A78DBF-5D6B-426D-A2A3-1E1BDA691117}"/>
    <hyperlink ref="D148" r:id="rId170" display="https://www.indexmundi.com/facts/s%C3%A3o-tom%C3%A9-and-principe/indicator/AG.LND.AGRI.K2" xr:uid="{D28DB87B-B372-4F0E-83C5-4F9BA3AF3D57}"/>
    <hyperlink ref="D177" r:id="rId171" display="https://www.indexmundi.com/facts/tonga/indicator/AG.LND.AGRI.K2" xr:uid="{27C3F30E-ED62-45D7-9091-327A3BB334CF}"/>
    <hyperlink ref="D93" r:id="rId172" display="https://www.indexmundi.com/facts/kiribati/indicator/AG.LND.AGRI.K2" xr:uid="{765CAA67-532B-4439-939F-EF502AB1B887}"/>
    <hyperlink ref="D51" r:id="rId173" display="https://www.indexmundi.com/facts/dominica/indicator/AG.LND.AGRI.K2" xr:uid="{251C5C0C-908B-4358-9DDC-25F34CBA7A54}"/>
    <hyperlink ref="D6" r:id="rId174" display="https://www.indexmundi.com/facts/andorra/indicator/AG.LND.AGRI.K2" xr:uid="{00391738-5ACD-4A74-83F7-7B64DC82CA13}"/>
    <hyperlink ref="D26" r:id="rId175" display="https://www.indexmundi.com/facts/brunei/indicator/AG.LND.AGRI.K2" xr:uid="{FA04523A-BA84-4B6D-A0B3-97DE7D1911C8}"/>
    <hyperlink ref="D173" r:id="rId176" display="https://www.indexmundi.com/facts/the-bahamas/indicator/AG.LND.AGRI.K2" xr:uid="{40FDB22E-3810-4DFA-A8E9-520CE40E210E}"/>
    <hyperlink ref="D163" r:id="rId177" display="https://www.indexmundi.com/facts/st.-lucia/indicator/AG.LND.AGRI.K2" xr:uid="{CAD1CC88-4B6D-424D-87CB-4F1240316A4F}"/>
    <hyperlink ref="D110" r:id="rId178" display="https://www.indexmundi.com/facts/malta/indicator/AG.LND.AGRI.K2" xr:uid="{7ACFE0EF-1C7F-4452-8E4B-020766CF3E85}"/>
    <hyperlink ref="D16" r:id="rId179" display="https://www.indexmundi.com/facts/barbados/indicator/AG.LND.AGRI.K2" xr:uid="{383DBEF1-B213-46DE-A7D9-6EAB17671620}"/>
    <hyperlink ref="D8" r:id="rId180" display="https://www.indexmundi.com/facts/antigua-and-barbuda/indicator/AG.LND.AGRI.K2" xr:uid="{3048B52E-7958-4B64-9C59-59A12BCB5B1E}"/>
    <hyperlink ref="D14" r:id="rId181" display="https://www.indexmundi.com/facts/bahrain/indicator/AG.LND.AGRI.K2" xr:uid="{19A78635-68DB-46DD-8017-7A3401991261}"/>
    <hyperlink ref="D71" r:id="rId182" display="https://www.indexmundi.com/facts/grenada/indicator/AG.LND.AGRI.K2" xr:uid="{98976726-8954-4993-B2BA-1BB2439D1DBB}"/>
    <hyperlink ref="D164" r:id="rId183" display="https://www.indexmundi.com/facts/st.-vincent-and-the-grenadines/indicator/AG.LND.AGRI.K2" xr:uid="{005D2359-B654-4D29-A5C1-33B3ED31D76E}"/>
    <hyperlink ref="D162" r:id="rId184" display="https://www.indexmundi.com/facts/st.-kitts-and-nevis/indicator/AG.LND.AGRI.K2" xr:uid="{9F2D2EE0-3347-418C-BF0D-D1A646DD9354}"/>
    <hyperlink ref="D103" r:id="rId185" display="https://www.indexmundi.com/facts/liechtenstein/indicator/AG.LND.AGRI.K2" xr:uid="{C973E9F4-18FD-4879-BEA7-7A6D2FC50730}"/>
    <hyperlink ref="D78" r:id="rId186" display="https://www.indexmundi.com/facts/hong-kong-sar%2c-china/indicator/AG.LND.AGRI.K2" xr:uid="{06444E12-F652-43FF-8771-1885537E9B00}"/>
    <hyperlink ref="D133" r:id="rId187" display="https://www.indexmundi.com/facts/palau/indicator/AG.LND.AGRI.K2" xr:uid="{90686012-F647-4A20-9FCA-4EE95D6CEF2E}"/>
    <hyperlink ref="D34" r:id="rId188" display="https://www.indexmundi.com/facts/cayman-islands/indicator/AG.LND.AGRI.K2" xr:uid="{644E6DB7-F435-432D-B573-01D53AA851FF}"/>
    <hyperlink ref="D147" r:id="rId189" display="https://www.indexmundi.com/facts/san-marino/indicator/AG.LND.AGRI.K2" xr:uid="{D6744973-30F1-472A-9BD3-2C11D78DAA93}"/>
    <hyperlink ref="D182" r:id="rId190" display="https://www.indexmundi.com/facts/tuvalu/indicator/AG.LND.AGRI.K2" xr:uid="{12253B67-7933-4DD6-8D9E-3B37DA36BAEB}"/>
    <hyperlink ref="D152" r:id="rId191" display="https://www.indexmundi.com/facts/seychelles/indicator/AG.LND.AGRI.K2" xr:uid="{E7339B61-6378-4E55-A241-81BB46476749}"/>
    <hyperlink ref="D154" r:id="rId192" display="https://www.indexmundi.com/facts/singapore/indicator/AG.LND.AGRI.K2" xr:uid="{F3A092D9-2188-4431-84B9-268FDCB091AD}"/>
    <hyperlink ref="D121" r:id="rId193" display="https://www.indexmundi.com/facts/nauru/indicator/AG.LND.AGRI.K2" xr:uid="{08C97BFF-D143-4704-803D-611D0D4A26A3}"/>
  </hyperlinks>
  <pageMargins left="0.7" right="0.7" top="0.75" bottom="0.75" header="0.3" footer="0.3"/>
  <pageSetup orientation="portrait" r:id="rId19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3019-DF99-4FF0-A571-FDA2C8AC5A01}">
  <dimension ref="B2:S63"/>
  <sheetViews>
    <sheetView workbookViewId="0">
      <selection activeCell="C50" sqref="C50:E63"/>
    </sheetView>
  </sheetViews>
  <sheetFormatPr defaultRowHeight="18" customHeight="1" x14ac:dyDescent="0.25"/>
  <cols>
    <col min="2" max="2" width="13.140625" customWidth="1"/>
    <col min="3" max="3" width="17.140625" customWidth="1"/>
    <col min="4" max="4" width="28.28515625" bestFit="1" customWidth="1"/>
    <col min="5" max="5" width="26.7109375" bestFit="1" customWidth="1"/>
    <col min="7" max="7" width="9.5703125" style="57" customWidth="1"/>
    <col min="8" max="8" width="18.42578125" customWidth="1"/>
    <col min="9" max="9" width="16.28515625" bestFit="1" customWidth="1"/>
    <col min="10" max="10" width="15.140625" style="57" bestFit="1" customWidth="1"/>
    <col min="13" max="13" width="21.5703125" customWidth="1"/>
    <col min="14" max="14" width="36.28515625" customWidth="1"/>
    <col min="15" max="15" width="30.140625" customWidth="1"/>
    <col min="16" max="16" width="63.5703125" customWidth="1"/>
    <col min="17" max="17" width="24.140625" customWidth="1"/>
    <col min="18" max="18" width="17.7109375" customWidth="1"/>
    <col min="19" max="19" width="27.42578125" customWidth="1"/>
  </cols>
  <sheetData>
    <row r="2" spans="2:19" ht="18" customHeight="1" thickBot="1" x14ac:dyDescent="0.3">
      <c r="B2" s="3" t="s">
        <v>765</v>
      </c>
      <c r="H2" s="4" t="s">
        <v>784</v>
      </c>
      <c r="M2" t="s">
        <v>913</v>
      </c>
    </row>
    <row r="3" spans="2:19" ht="18.75" customHeight="1" thickBot="1" x14ac:dyDescent="0.35">
      <c r="B3" s="58" t="s">
        <v>770</v>
      </c>
      <c r="C3" s="58" t="s">
        <v>2</v>
      </c>
      <c r="D3" s="58" t="s">
        <v>771</v>
      </c>
      <c r="E3" s="58" t="s">
        <v>772</v>
      </c>
      <c r="G3" s="57" t="s">
        <v>770</v>
      </c>
      <c r="H3" t="s">
        <v>2</v>
      </c>
      <c r="I3" t="s">
        <v>785</v>
      </c>
      <c r="J3" s="57" t="s">
        <v>788</v>
      </c>
      <c r="M3" s="62" t="s">
        <v>866</v>
      </c>
      <c r="N3" s="62" t="s">
        <v>799</v>
      </c>
      <c r="O3" s="62" t="s">
        <v>800</v>
      </c>
      <c r="P3" s="62" t="s">
        <v>801</v>
      </c>
      <c r="Q3" s="62" t="s">
        <v>802</v>
      </c>
      <c r="R3" s="62" t="s">
        <v>867</v>
      </c>
      <c r="S3" s="61" t="s">
        <v>803</v>
      </c>
    </row>
    <row r="4" spans="2:19" ht="18" customHeight="1" x14ac:dyDescent="0.3">
      <c r="B4" s="58">
        <v>3</v>
      </c>
      <c r="C4" s="58" t="s">
        <v>25</v>
      </c>
      <c r="D4" s="58">
        <v>2200000</v>
      </c>
      <c r="E4" s="59">
        <f t="shared" ref="E4:E15" si="0">D4/$D$17</f>
        <v>9.7843006448743608E-2</v>
      </c>
      <c r="G4" s="57">
        <v>2</v>
      </c>
      <c r="H4" t="s">
        <v>17</v>
      </c>
      <c r="I4">
        <v>68000</v>
      </c>
      <c r="J4" s="57">
        <f t="shared" ref="J4:J14" si="1">I4*1000</f>
        <v>68000000</v>
      </c>
      <c r="M4" t="s">
        <v>804</v>
      </c>
      <c r="N4" t="s">
        <v>805</v>
      </c>
      <c r="O4" t="s">
        <v>806</v>
      </c>
      <c r="P4" t="s">
        <v>807</v>
      </c>
      <c r="Q4">
        <v>891</v>
      </c>
      <c r="R4" t="s">
        <v>808</v>
      </c>
      <c r="S4" t="s">
        <v>868</v>
      </c>
    </row>
    <row r="5" spans="2:19" ht="18" customHeight="1" x14ac:dyDescent="0.3">
      <c r="B5" s="58">
        <v>2</v>
      </c>
      <c r="C5" s="58" t="s">
        <v>17</v>
      </c>
      <c r="D5" s="58">
        <v>5700000</v>
      </c>
      <c r="E5" s="59">
        <f t="shared" si="0"/>
        <v>0.25350233488992663</v>
      </c>
      <c r="G5" s="57">
        <v>7</v>
      </c>
      <c r="H5" t="s">
        <v>97</v>
      </c>
      <c r="I5">
        <v>4800</v>
      </c>
      <c r="J5" s="57">
        <f t="shared" si="1"/>
        <v>4800000</v>
      </c>
      <c r="M5" t="s">
        <v>809</v>
      </c>
      <c r="N5" t="s">
        <v>810</v>
      </c>
      <c r="O5" t="s">
        <v>811</v>
      </c>
      <c r="P5" t="s">
        <v>812</v>
      </c>
      <c r="Q5">
        <v>8620</v>
      </c>
      <c r="R5" t="s">
        <v>813</v>
      </c>
      <c r="S5" t="s">
        <v>869</v>
      </c>
    </row>
    <row r="6" spans="2:19" ht="18" customHeight="1" x14ac:dyDescent="0.3">
      <c r="B6" s="58">
        <v>11</v>
      </c>
      <c r="C6" s="58" t="s">
        <v>12</v>
      </c>
      <c r="D6" s="58">
        <v>95000</v>
      </c>
      <c r="E6" s="59">
        <f t="shared" si="0"/>
        <v>4.2250389148321106E-3</v>
      </c>
      <c r="G6" s="57">
        <v>11</v>
      </c>
      <c r="H6" t="s">
        <v>14</v>
      </c>
      <c r="I6">
        <v>2200</v>
      </c>
      <c r="J6" s="57">
        <f t="shared" si="1"/>
        <v>2200000</v>
      </c>
      <c r="M6" t="s">
        <v>814</v>
      </c>
      <c r="N6" t="s">
        <v>815</v>
      </c>
      <c r="O6" t="s">
        <v>806</v>
      </c>
      <c r="P6" t="s">
        <v>816</v>
      </c>
      <c r="Q6" t="s">
        <v>817</v>
      </c>
      <c r="R6" t="s">
        <v>818</v>
      </c>
      <c r="S6" t="s">
        <v>870</v>
      </c>
    </row>
    <row r="7" spans="2:19" ht="18" customHeight="1" x14ac:dyDescent="0.3">
      <c r="B7" s="58">
        <v>6</v>
      </c>
      <c r="C7" s="58" t="s">
        <v>14</v>
      </c>
      <c r="D7" s="58">
        <v>530000</v>
      </c>
      <c r="E7" s="59">
        <f t="shared" si="0"/>
        <v>2.3571269735379142E-2</v>
      </c>
      <c r="G7" s="57">
        <v>1</v>
      </c>
      <c r="H7" t="s">
        <v>6</v>
      </c>
      <c r="I7">
        <v>44000</v>
      </c>
      <c r="J7" s="57">
        <f t="shared" si="1"/>
        <v>44000000</v>
      </c>
      <c r="M7" t="s">
        <v>819</v>
      </c>
      <c r="N7" t="s">
        <v>820</v>
      </c>
      <c r="O7" t="s">
        <v>821</v>
      </c>
      <c r="P7" t="s">
        <v>822</v>
      </c>
      <c r="Q7">
        <v>8436</v>
      </c>
      <c r="R7" t="s">
        <v>818</v>
      </c>
      <c r="S7" t="s">
        <v>871</v>
      </c>
    </row>
    <row r="8" spans="2:19" ht="18" customHeight="1" x14ac:dyDescent="0.3">
      <c r="B8" s="58">
        <v>1</v>
      </c>
      <c r="C8" s="58" t="s">
        <v>45</v>
      </c>
      <c r="D8" s="58">
        <v>9200000</v>
      </c>
      <c r="E8" s="59">
        <f t="shared" si="0"/>
        <v>0.40916166333110965</v>
      </c>
      <c r="G8" s="57">
        <v>4</v>
      </c>
      <c r="H8" t="s">
        <v>9</v>
      </c>
      <c r="I8">
        <v>7500</v>
      </c>
      <c r="J8" s="57">
        <f t="shared" si="1"/>
        <v>7500000</v>
      </c>
      <c r="M8" t="s">
        <v>823</v>
      </c>
      <c r="N8" t="s">
        <v>824</v>
      </c>
      <c r="O8" t="s">
        <v>811</v>
      </c>
      <c r="P8" t="s">
        <v>812</v>
      </c>
      <c r="Q8">
        <v>1849</v>
      </c>
      <c r="R8" t="s">
        <v>808</v>
      </c>
      <c r="S8" t="s">
        <v>872</v>
      </c>
    </row>
    <row r="9" spans="2:19" ht="18" customHeight="1" x14ac:dyDescent="0.3">
      <c r="B9" s="58">
        <v>4</v>
      </c>
      <c r="C9" s="58" t="s">
        <v>6</v>
      </c>
      <c r="D9" s="58">
        <v>1500000</v>
      </c>
      <c r="E9" s="59">
        <f t="shared" si="0"/>
        <v>6.6711140760507007E-2</v>
      </c>
      <c r="G9" s="57">
        <v>8</v>
      </c>
      <c r="H9" t="s">
        <v>58</v>
      </c>
      <c r="I9">
        <v>12000</v>
      </c>
      <c r="J9" s="57">
        <f t="shared" si="1"/>
        <v>12000000</v>
      </c>
      <c r="M9" t="s">
        <v>825</v>
      </c>
      <c r="N9" t="s">
        <v>815</v>
      </c>
      <c r="O9" t="s">
        <v>806</v>
      </c>
      <c r="P9" t="s">
        <v>812</v>
      </c>
      <c r="Q9" t="s">
        <v>826</v>
      </c>
      <c r="R9" t="s">
        <v>813</v>
      </c>
      <c r="S9" t="s">
        <v>873</v>
      </c>
    </row>
    <row r="10" spans="2:19" ht="18" customHeight="1" x14ac:dyDescent="0.3">
      <c r="B10" s="58">
        <v>8</v>
      </c>
      <c r="C10" s="58" t="s">
        <v>96</v>
      </c>
      <c r="D10" s="58">
        <v>700000</v>
      </c>
      <c r="E10" s="59">
        <f t="shared" si="0"/>
        <v>3.1131865688236601E-2</v>
      </c>
      <c r="G10" s="57">
        <v>6</v>
      </c>
      <c r="H10" t="s">
        <v>19</v>
      </c>
      <c r="I10">
        <v>22000</v>
      </c>
      <c r="J10" s="57">
        <f t="shared" si="1"/>
        <v>22000000</v>
      </c>
      <c r="M10" t="s">
        <v>827</v>
      </c>
      <c r="N10" t="s">
        <v>828</v>
      </c>
      <c r="O10" t="s">
        <v>829</v>
      </c>
      <c r="P10" t="s">
        <v>830</v>
      </c>
      <c r="Q10" t="s">
        <v>831</v>
      </c>
      <c r="R10" t="s">
        <v>813</v>
      </c>
      <c r="S10" t="s">
        <v>874</v>
      </c>
    </row>
    <row r="11" spans="2:19" s="56" customFormat="1" ht="18" customHeight="1" x14ac:dyDescent="0.3">
      <c r="B11" s="58">
        <v>9</v>
      </c>
      <c r="C11" s="58" t="s">
        <v>119</v>
      </c>
      <c r="D11" s="58">
        <v>400000</v>
      </c>
      <c r="E11" s="59">
        <f t="shared" si="0"/>
        <v>1.7789637536135203E-2</v>
      </c>
      <c r="G11" s="57">
        <v>3</v>
      </c>
      <c r="H11" t="s">
        <v>52</v>
      </c>
      <c r="I11">
        <v>19000</v>
      </c>
      <c r="J11" s="57">
        <f t="shared" si="1"/>
        <v>19000000</v>
      </c>
      <c r="M11" t="s">
        <v>832</v>
      </c>
      <c r="N11" t="s">
        <v>833</v>
      </c>
      <c r="O11" t="s">
        <v>806</v>
      </c>
      <c r="P11" t="s">
        <v>812</v>
      </c>
      <c r="Q11">
        <v>1560</v>
      </c>
      <c r="R11" t="s">
        <v>813</v>
      </c>
      <c r="S11" t="s">
        <v>875</v>
      </c>
    </row>
    <row r="12" spans="2:19" s="56" customFormat="1" ht="18" customHeight="1" x14ac:dyDescent="0.3">
      <c r="B12" s="58">
        <v>10</v>
      </c>
      <c r="C12" s="58" t="s">
        <v>19</v>
      </c>
      <c r="D12" s="58">
        <v>900000</v>
      </c>
      <c r="E12" s="59">
        <f t="shared" si="0"/>
        <v>4.0026684456304203E-2</v>
      </c>
      <c r="G12" s="57">
        <v>9</v>
      </c>
      <c r="H12" t="s">
        <v>15</v>
      </c>
      <c r="I12">
        <v>22000</v>
      </c>
      <c r="J12" s="57">
        <f t="shared" si="1"/>
        <v>22000000</v>
      </c>
      <c r="M12" t="s">
        <v>834</v>
      </c>
      <c r="N12" t="s">
        <v>835</v>
      </c>
      <c r="O12" t="s">
        <v>806</v>
      </c>
      <c r="P12" t="s">
        <v>836</v>
      </c>
      <c r="Q12">
        <v>1618</v>
      </c>
      <c r="R12" t="s">
        <v>808</v>
      </c>
      <c r="S12" t="s">
        <v>837</v>
      </c>
    </row>
    <row r="13" spans="2:19" s="56" customFormat="1" ht="18" customHeight="1" x14ac:dyDescent="0.3">
      <c r="B13" s="58">
        <v>12</v>
      </c>
      <c r="C13" s="58" t="s">
        <v>50</v>
      </c>
      <c r="D13" s="58">
        <v>60000</v>
      </c>
      <c r="E13" s="59">
        <f t="shared" si="0"/>
        <v>2.66844563042028E-3</v>
      </c>
      <c r="G13" s="57">
        <v>10</v>
      </c>
      <c r="H13" t="s">
        <v>26</v>
      </c>
      <c r="I13">
        <v>3600</v>
      </c>
      <c r="J13" s="57">
        <f t="shared" si="1"/>
        <v>3600000</v>
      </c>
      <c r="M13" t="s">
        <v>838</v>
      </c>
      <c r="N13" t="s">
        <v>839</v>
      </c>
      <c r="O13" t="s">
        <v>840</v>
      </c>
      <c r="P13" t="s">
        <v>836</v>
      </c>
      <c r="Q13">
        <v>4200</v>
      </c>
      <c r="R13" t="s">
        <v>841</v>
      </c>
      <c r="S13" t="s">
        <v>876</v>
      </c>
    </row>
    <row r="14" spans="2:19" ht="18" customHeight="1" x14ac:dyDescent="0.3">
      <c r="B14" s="58">
        <v>5</v>
      </c>
      <c r="C14" s="58" t="s">
        <v>5</v>
      </c>
      <c r="D14" s="58">
        <v>900000</v>
      </c>
      <c r="E14" s="59">
        <f t="shared" si="0"/>
        <v>4.0026684456304203E-2</v>
      </c>
      <c r="G14" s="57">
        <v>5</v>
      </c>
      <c r="H14" t="s">
        <v>5</v>
      </c>
      <c r="I14">
        <v>11000</v>
      </c>
      <c r="J14" s="57">
        <f t="shared" si="1"/>
        <v>11000000</v>
      </c>
      <c r="M14" t="s">
        <v>842</v>
      </c>
      <c r="N14" t="s">
        <v>843</v>
      </c>
      <c r="O14" t="s">
        <v>844</v>
      </c>
      <c r="P14" t="s">
        <v>836</v>
      </c>
      <c r="Q14">
        <v>1373</v>
      </c>
      <c r="R14" t="s">
        <v>841</v>
      </c>
      <c r="S14" t="s">
        <v>877</v>
      </c>
    </row>
    <row r="15" spans="2:19" ht="18" customHeight="1" x14ac:dyDescent="0.3">
      <c r="B15" s="58">
        <v>7</v>
      </c>
      <c r="C15" s="58" t="s">
        <v>112</v>
      </c>
      <c r="D15" s="58">
        <v>300000</v>
      </c>
      <c r="E15" s="59">
        <f t="shared" si="0"/>
        <v>1.33422281521014E-2</v>
      </c>
      <c r="G15" s="57" t="s">
        <v>786</v>
      </c>
      <c r="M15" t="s">
        <v>845</v>
      </c>
      <c r="N15" t="s">
        <v>846</v>
      </c>
      <c r="O15" t="s">
        <v>811</v>
      </c>
      <c r="P15" t="s">
        <v>847</v>
      </c>
      <c r="Q15" t="s">
        <v>848</v>
      </c>
      <c r="R15" t="s">
        <v>848</v>
      </c>
      <c r="S15" t="s">
        <v>878</v>
      </c>
    </row>
    <row r="16" spans="2:19" s="56" customFormat="1" ht="18" customHeight="1" x14ac:dyDescent="0.3">
      <c r="B16" s="58"/>
      <c r="C16" s="58"/>
      <c r="D16" s="58"/>
      <c r="E16" s="59"/>
      <c r="G16" s="57"/>
      <c r="J16" s="57"/>
      <c r="M16" t="s">
        <v>849</v>
      </c>
      <c r="N16" t="s">
        <v>850</v>
      </c>
      <c r="O16" t="s">
        <v>811</v>
      </c>
      <c r="P16" t="s">
        <v>851</v>
      </c>
      <c r="Q16" t="s">
        <v>848</v>
      </c>
      <c r="R16" t="s">
        <v>848</v>
      </c>
      <c r="S16" t="s">
        <v>879</v>
      </c>
    </row>
    <row r="17" spans="2:19" ht="18" customHeight="1" x14ac:dyDescent="0.3">
      <c r="B17" s="58" t="s">
        <v>773</v>
      </c>
      <c r="C17" s="58"/>
      <c r="D17" s="58">
        <f>SUM(D4:D15)</f>
        <v>22485000</v>
      </c>
      <c r="E17" s="58"/>
      <c r="H17" t="s">
        <v>787</v>
      </c>
      <c r="I17">
        <v>34000</v>
      </c>
      <c r="J17" s="57">
        <f>I17*1000</f>
        <v>34000000</v>
      </c>
      <c r="M17" t="s">
        <v>852</v>
      </c>
      <c r="N17" t="s">
        <v>853</v>
      </c>
      <c r="O17" t="s">
        <v>806</v>
      </c>
      <c r="P17" t="s">
        <v>836</v>
      </c>
      <c r="Q17">
        <v>690</v>
      </c>
      <c r="R17" t="s">
        <v>813</v>
      </c>
      <c r="S17" t="s">
        <v>880</v>
      </c>
    </row>
    <row r="18" spans="2:19" ht="18" customHeight="1" x14ac:dyDescent="0.25">
      <c r="M18" t="s">
        <v>854</v>
      </c>
      <c r="N18" t="s">
        <v>855</v>
      </c>
      <c r="O18" t="s">
        <v>856</v>
      </c>
      <c r="P18" t="s">
        <v>857</v>
      </c>
      <c r="Q18" t="s">
        <v>848</v>
      </c>
      <c r="R18" t="s">
        <v>848</v>
      </c>
      <c r="S18" t="s">
        <v>881</v>
      </c>
    </row>
    <row r="19" spans="2:19" ht="18" customHeight="1" x14ac:dyDescent="0.25">
      <c r="M19" t="s">
        <v>858</v>
      </c>
      <c r="N19" t="s">
        <v>859</v>
      </c>
      <c r="O19" t="s">
        <v>860</v>
      </c>
      <c r="P19" t="s">
        <v>861</v>
      </c>
      <c r="Q19" t="s">
        <v>848</v>
      </c>
      <c r="R19" t="s">
        <v>848</v>
      </c>
      <c r="S19" t="s">
        <v>879</v>
      </c>
    </row>
    <row r="20" spans="2:19" ht="18" customHeight="1" x14ac:dyDescent="0.25">
      <c r="C20" s="4" t="s">
        <v>763</v>
      </c>
      <c r="D20" s="56"/>
      <c r="H20" s="4" t="s">
        <v>764</v>
      </c>
      <c r="M20" t="s">
        <v>862</v>
      </c>
      <c r="N20" t="s">
        <v>863</v>
      </c>
      <c r="O20" t="s">
        <v>864</v>
      </c>
      <c r="P20" t="s">
        <v>865</v>
      </c>
      <c r="Q20" t="s">
        <v>848</v>
      </c>
      <c r="R20" t="s">
        <v>848</v>
      </c>
      <c r="S20" t="s">
        <v>882</v>
      </c>
    </row>
    <row r="21" spans="2:19" ht="18" customHeight="1" x14ac:dyDescent="0.25">
      <c r="C21" s="56" t="s">
        <v>2</v>
      </c>
      <c r="D21" s="56" t="s">
        <v>788</v>
      </c>
      <c r="H21" t="s">
        <v>2</v>
      </c>
      <c r="I21" t="s">
        <v>788</v>
      </c>
    </row>
    <row r="22" spans="2:19" ht="18" customHeight="1" x14ac:dyDescent="0.25">
      <c r="C22" s="56" t="s">
        <v>5</v>
      </c>
      <c r="D22" s="56">
        <v>340000</v>
      </c>
      <c r="H22" t="s">
        <v>17</v>
      </c>
      <c r="I22">
        <v>1400000</v>
      </c>
    </row>
    <row r="23" spans="2:19" ht="18" customHeight="1" x14ac:dyDescent="0.25">
      <c r="C23" s="56" t="s">
        <v>17</v>
      </c>
      <c r="D23" s="56">
        <v>21000000</v>
      </c>
      <c r="H23" t="s">
        <v>14</v>
      </c>
      <c r="I23">
        <v>220000</v>
      </c>
    </row>
    <row r="24" spans="2:19" ht="18" customHeight="1" x14ac:dyDescent="0.25">
      <c r="C24" s="56" t="s">
        <v>12</v>
      </c>
      <c r="D24" s="56">
        <v>16000000</v>
      </c>
      <c r="H24" t="s">
        <v>6</v>
      </c>
      <c r="I24">
        <v>80000</v>
      </c>
    </row>
    <row r="25" spans="2:19" ht="18" customHeight="1" x14ac:dyDescent="0.25">
      <c r="C25" s="56" t="s">
        <v>14</v>
      </c>
      <c r="D25" s="56">
        <v>2000000</v>
      </c>
      <c r="H25" t="s">
        <v>142</v>
      </c>
      <c r="I25">
        <v>3600000</v>
      </c>
    </row>
    <row r="26" spans="2:19" ht="18" customHeight="1" x14ac:dyDescent="0.25">
      <c r="C26" s="56" t="s">
        <v>6</v>
      </c>
      <c r="D26" s="56">
        <v>2800000</v>
      </c>
      <c r="H26" t="s">
        <v>66</v>
      </c>
      <c r="I26">
        <v>500000</v>
      </c>
    </row>
    <row r="27" spans="2:19" ht="18" customHeight="1" x14ac:dyDescent="0.25">
      <c r="C27" s="56" t="s">
        <v>20</v>
      </c>
      <c r="D27" s="56">
        <v>21000000</v>
      </c>
      <c r="H27" t="s">
        <v>135</v>
      </c>
      <c r="I27">
        <v>100000</v>
      </c>
    </row>
    <row r="28" spans="2:19" ht="18" customHeight="1" x14ac:dyDescent="0.25">
      <c r="C28" s="56" t="s">
        <v>43</v>
      </c>
      <c r="D28" s="56">
        <v>4800000</v>
      </c>
      <c r="H28" t="s">
        <v>64</v>
      </c>
      <c r="I28">
        <v>14000</v>
      </c>
    </row>
    <row r="29" spans="2:19" ht="18" customHeight="1" x14ac:dyDescent="0.25">
      <c r="C29" s="56" t="s">
        <v>15</v>
      </c>
      <c r="D29" s="56">
        <v>7500000</v>
      </c>
      <c r="H29" t="s">
        <v>114</v>
      </c>
      <c r="I29">
        <v>51000</v>
      </c>
    </row>
    <row r="30" spans="2:19" ht="18" customHeight="1" x14ac:dyDescent="0.25">
      <c r="C30" s="56"/>
      <c r="D30" s="56"/>
      <c r="H30" t="s">
        <v>43</v>
      </c>
      <c r="I30">
        <v>260000</v>
      </c>
    </row>
    <row r="31" spans="2:19" ht="18" customHeight="1" x14ac:dyDescent="0.25">
      <c r="C31" s="56"/>
      <c r="D31" s="56"/>
      <c r="H31" t="s">
        <v>15</v>
      </c>
      <c r="I31">
        <v>250000</v>
      </c>
    </row>
    <row r="32" spans="2:19" ht="18" customHeight="1" x14ac:dyDescent="0.25">
      <c r="C32" s="56"/>
      <c r="D32" s="56"/>
      <c r="H32" t="s">
        <v>36</v>
      </c>
      <c r="I32">
        <v>40000</v>
      </c>
    </row>
    <row r="33" spans="3:9" ht="18" customHeight="1" x14ac:dyDescent="0.25">
      <c r="C33" s="3" t="s">
        <v>912</v>
      </c>
      <c r="D33" s="56"/>
      <c r="H33" t="s">
        <v>5</v>
      </c>
      <c r="I33">
        <v>53000</v>
      </c>
    </row>
    <row r="34" spans="3:9" ht="18" customHeight="1" x14ac:dyDescent="0.3">
      <c r="C34" s="58" t="s">
        <v>2</v>
      </c>
      <c r="D34" s="58" t="s">
        <v>911</v>
      </c>
      <c r="E34" s="58" t="s">
        <v>788</v>
      </c>
    </row>
    <row r="35" spans="3:9" ht="18" customHeight="1" x14ac:dyDescent="0.3">
      <c r="C35" s="58" t="s">
        <v>17</v>
      </c>
      <c r="D35" s="58">
        <v>93000</v>
      </c>
      <c r="E35" s="65">
        <f t="shared" ref="E35:E47" si="2">D35*1000</f>
        <v>93000000</v>
      </c>
    </row>
    <row r="36" spans="3:9" ht="18" customHeight="1" x14ac:dyDescent="0.3">
      <c r="C36" s="58" t="s">
        <v>14</v>
      </c>
      <c r="D36" s="58">
        <v>9800</v>
      </c>
      <c r="E36" s="65">
        <f t="shared" si="2"/>
        <v>9800000</v>
      </c>
    </row>
    <row r="37" spans="3:9" ht="18" customHeight="1" x14ac:dyDescent="0.3">
      <c r="C37" s="58" t="s">
        <v>45</v>
      </c>
      <c r="D37" s="58">
        <v>200000</v>
      </c>
      <c r="E37" s="65">
        <f t="shared" si="2"/>
        <v>200000000</v>
      </c>
    </row>
    <row r="38" spans="3:9" ht="18" customHeight="1" x14ac:dyDescent="0.3">
      <c r="C38" s="58" t="s">
        <v>6</v>
      </c>
      <c r="D38" s="58">
        <v>26000</v>
      </c>
      <c r="E38" s="65">
        <f t="shared" si="2"/>
        <v>26000000</v>
      </c>
    </row>
    <row r="39" spans="3:9" ht="18" customHeight="1" x14ac:dyDescent="0.3">
      <c r="C39" s="58" t="s">
        <v>142</v>
      </c>
      <c r="D39" s="58">
        <v>31000</v>
      </c>
      <c r="E39" s="65">
        <f t="shared" si="2"/>
        <v>31000000</v>
      </c>
    </row>
    <row r="40" spans="3:9" ht="18" customHeight="1" x14ac:dyDescent="0.3">
      <c r="C40" s="58" t="s">
        <v>20</v>
      </c>
      <c r="D40" s="58">
        <v>24000</v>
      </c>
      <c r="E40" s="65">
        <f t="shared" si="2"/>
        <v>24000000</v>
      </c>
    </row>
    <row r="41" spans="3:9" ht="18" customHeight="1" x14ac:dyDescent="0.3">
      <c r="C41" s="58" t="s">
        <v>58</v>
      </c>
      <c r="D41" s="58">
        <v>20000</v>
      </c>
      <c r="E41" s="65">
        <f t="shared" si="2"/>
        <v>20000000</v>
      </c>
    </row>
    <row r="42" spans="3:9" ht="18" customHeight="1" x14ac:dyDescent="0.3">
      <c r="C42" s="58" t="s">
        <v>19</v>
      </c>
      <c r="D42" s="58">
        <v>53000</v>
      </c>
      <c r="E42" s="65">
        <f t="shared" si="2"/>
        <v>53000000</v>
      </c>
    </row>
    <row r="43" spans="3:9" ht="18" customHeight="1" x14ac:dyDescent="0.3">
      <c r="C43" s="58" t="s">
        <v>52</v>
      </c>
      <c r="D43" s="58">
        <v>77000</v>
      </c>
      <c r="E43" s="65">
        <f t="shared" si="2"/>
        <v>77000000</v>
      </c>
    </row>
    <row r="44" spans="3:9" ht="18" customHeight="1" x14ac:dyDescent="0.3">
      <c r="C44" s="58" t="s">
        <v>27</v>
      </c>
      <c r="D44" s="58">
        <v>31000</v>
      </c>
      <c r="E44" s="65">
        <f t="shared" si="2"/>
        <v>31000000</v>
      </c>
    </row>
    <row r="45" spans="3:9" ht="18" customHeight="1" x14ac:dyDescent="0.3">
      <c r="C45" s="58" t="s">
        <v>15</v>
      </c>
      <c r="D45" s="58">
        <v>62000</v>
      </c>
      <c r="E45" s="65">
        <f t="shared" si="2"/>
        <v>62000000</v>
      </c>
    </row>
    <row r="46" spans="3:9" ht="18" customHeight="1" x14ac:dyDescent="0.3">
      <c r="C46" s="58" t="s">
        <v>5</v>
      </c>
      <c r="D46" s="58">
        <v>48000</v>
      </c>
      <c r="E46" s="65">
        <f t="shared" si="2"/>
        <v>48000000</v>
      </c>
    </row>
    <row r="47" spans="3:9" ht="18" customHeight="1" x14ac:dyDescent="0.3">
      <c r="C47" s="58" t="s">
        <v>104</v>
      </c>
      <c r="D47" s="58">
        <v>21000</v>
      </c>
      <c r="E47" s="65">
        <f t="shared" si="2"/>
        <v>21000000</v>
      </c>
    </row>
    <row r="49" spans="3:5" ht="18" customHeight="1" x14ac:dyDescent="0.3">
      <c r="C49" s="66" t="s">
        <v>918</v>
      </c>
    </row>
    <row r="50" spans="3:5" ht="18" customHeight="1" x14ac:dyDescent="0.3">
      <c r="C50" s="58" t="s">
        <v>2</v>
      </c>
      <c r="D50" s="58" t="s">
        <v>911</v>
      </c>
      <c r="E50" s="58" t="s">
        <v>788</v>
      </c>
    </row>
    <row r="51" spans="3:5" ht="18" customHeight="1" x14ac:dyDescent="0.3">
      <c r="C51" s="58" t="s">
        <v>17</v>
      </c>
      <c r="D51" s="58">
        <v>160000</v>
      </c>
      <c r="E51" s="65">
        <f t="shared" ref="E51:E63" si="3">D51*1000</f>
        <v>160000000</v>
      </c>
    </row>
    <row r="52" spans="3:5" ht="18" customHeight="1" x14ac:dyDescent="0.3">
      <c r="C52" s="58" t="s">
        <v>12</v>
      </c>
      <c r="D52" s="58">
        <v>43000</v>
      </c>
      <c r="E52" s="65">
        <f t="shared" si="3"/>
        <v>43000000</v>
      </c>
    </row>
    <row r="53" spans="3:5" ht="18" customHeight="1" x14ac:dyDescent="0.3">
      <c r="C53" s="58" t="s">
        <v>14</v>
      </c>
      <c r="D53" s="58">
        <v>31000</v>
      </c>
      <c r="E53" s="65">
        <f t="shared" si="3"/>
        <v>31000000</v>
      </c>
    </row>
    <row r="54" spans="3:5" ht="18" customHeight="1" x14ac:dyDescent="0.3">
      <c r="C54" s="58" t="s">
        <v>6</v>
      </c>
      <c r="D54" s="58">
        <v>230000</v>
      </c>
      <c r="E54" s="65">
        <f t="shared" si="3"/>
        <v>230000000</v>
      </c>
    </row>
    <row r="55" spans="3:5" ht="18" customHeight="1" x14ac:dyDescent="0.3">
      <c r="C55" s="58" t="s">
        <v>9</v>
      </c>
      <c r="D55" s="58">
        <v>85000</v>
      </c>
      <c r="E55" s="65">
        <f t="shared" si="3"/>
        <v>85000000</v>
      </c>
    </row>
    <row r="56" spans="3:5" ht="18" customHeight="1" x14ac:dyDescent="0.3">
      <c r="C56" s="58" t="s">
        <v>70</v>
      </c>
      <c r="D56" s="58">
        <v>390</v>
      </c>
      <c r="E56" s="65">
        <f t="shared" si="3"/>
        <v>390000</v>
      </c>
    </row>
    <row r="57" spans="3:5" ht="18" customHeight="1" x14ac:dyDescent="0.3">
      <c r="C57" s="58" t="s">
        <v>919</v>
      </c>
      <c r="D57" s="58">
        <v>22000</v>
      </c>
      <c r="E57" s="65">
        <f t="shared" si="3"/>
        <v>22000000</v>
      </c>
    </row>
    <row r="58" spans="3:5" ht="18" customHeight="1" x14ac:dyDescent="0.3">
      <c r="C58" s="58" t="s">
        <v>128</v>
      </c>
      <c r="D58" s="58">
        <v>26000</v>
      </c>
      <c r="E58" s="65">
        <f t="shared" si="3"/>
        <v>26000000</v>
      </c>
    </row>
    <row r="59" spans="3:5" ht="18" customHeight="1" x14ac:dyDescent="0.3">
      <c r="C59" s="58" t="s">
        <v>32</v>
      </c>
      <c r="D59" s="58">
        <v>37000</v>
      </c>
      <c r="E59" s="65">
        <f t="shared" si="3"/>
        <v>37000000</v>
      </c>
    </row>
    <row r="60" spans="3:5" ht="18" customHeight="1" x14ac:dyDescent="0.3">
      <c r="C60" s="58" t="s">
        <v>36</v>
      </c>
      <c r="D60" s="58">
        <v>30000</v>
      </c>
      <c r="E60" s="65">
        <f t="shared" si="3"/>
        <v>30000000</v>
      </c>
    </row>
    <row r="61" spans="3:5" ht="18" customHeight="1" x14ac:dyDescent="0.3">
      <c r="C61" s="58" t="s">
        <v>63</v>
      </c>
      <c r="D61" s="58">
        <v>5900</v>
      </c>
      <c r="E61" s="65">
        <f t="shared" si="3"/>
        <v>5900000</v>
      </c>
    </row>
    <row r="62" spans="3:5" ht="18" customHeight="1" x14ac:dyDescent="0.3">
      <c r="C62" s="58" t="s">
        <v>5</v>
      </c>
      <c r="D62" s="58">
        <v>2000</v>
      </c>
      <c r="E62" s="65">
        <f t="shared" si="3"/>
        <v>2000000</v>
      </c>
    </row>
    <row r="63" spans="3:5" ht="18" customHeight="1" x14ac:dyDescent="0.3">
      <c r="C63" s="58" t="s">
        <v>49</v>
      </c>
      <c r="D63" s="58">
        <v>1600</v>
      </c>
      <c r="E63" s="65">
        <f t="shared" si="3"/>
        <v>1600000</v>
      </c>
    </row>
  </sheetData>
  <sortState xmlns:xlrd2="http://schemas.microsoft.com/office/spreadsheetml/2017/richdata2" ref="C51:E63">
    <sortCondition ref="C51:C63"/>
  </sortState>
  <hyperlinks>
    <hyperlink ref="S12" r:id="rId1" location="b0365" display="https://www.sciencedirect.com/science/article/pii/S0169136820311008?via%3Dihub - b0365" xr:uid="{3CB7119F-DE6E-4369-89C4-078E063481DE}"/>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C975-1E8B-4212-8F29-6A50B24433F3}">
  <dimension ref="B1:M51"/>
  <sheetViews>
    <sheetView workbookViewId="0">
      <selection activeCell="J10" sqref="J10"/>
    </sheetView>
  </sheetViews>
  <sheetFormatPr defaultRowHeight="15" x14ac:dyDescent="0.25"/>
  <cols>
    <col min="2" max="2" width="24" customWidth="1"/>
    <col min="3" max="3" width="13.140625" customWidth="1"/>
    <col min="4" max="4" width="21.7109375" style="57" customWidth="1"/>
    <col min="5" max="5" width="15.5703125" bestFit="1" customWidth="1"/>
    <col min="8" max="8" width="15.5703125" customWidth="1"/>
    <col min="9" max="9" width="12.85546875" customWidth="1"/>
    <col min="10" max="10" width="12.140625" bestFit="1" customWidth="1"/>
    <col min="11" max="11" width="16.28515625" style="57" customWidth="1"/>
    <col min="12" max="12" width="19.85546875" customWidth="1"/>
    <col min="13" max="13" width="11.7109375" customWidth="1"/>
  </cols>
  <sheetData>
    <row r="1" spans="2:13" x14ac:dyDescent="0.25">
      <c r="B1" t="s">
        <v>789</v>
      </c>
      <c r="D1" s="57" t="s">
        <v>713</v>
      </c>
      <c r="E1" s="57">
        <v>95</v>
      </c>
    </row>
    <row r="2" spans="2:13" ht="18" customHeight="1" x14ac:dyDescent="0.25">
      <c r="B2" t="s">
        <v>776</v>
      </c>
      <c r="C2" t="s">
        <v>791</v>
      </c>
      <c r="D2" s="57" t="s">
        <v>779</v>
      </c>
      <c r="E2" t="s">
        <v>790</v>
      </c>
      <c r="H2" s="57" t="s">
        <v>2</v>
      </c>
      <c r="I2" s="57" t="s">
        <v>895</v>
      </c>
      <c r="J2" s="57" t="s">
        <v>896</v>
      </c>
      <c r="K2" s="57" t="s">
        <v>897</v>
      </c>
      <c r="L2" s="57" t="s">
        <v>900</v>
      </c>
      <c r="M2" s="57" t="s">
        <v>901</v>
      </c>
    </row>
    <row r="3" spans="2:13" ht="18" customHeight="1" x14ac:dyDescent="0.25">
      <c r="B3" t="s">
        <v>56</v>
      </c>
      <c r="C3">
        <v>599</v>
      </c>
      <c r="D3" s="57">
        <f t="shared" ref="D3:D34" si="0">IFERROR(C3*1000,0)</f>
        <v>599000</v>
      </c>
      <c r="E3" s="60">
        <f t="shared" ref="E3:E34" si="1">D3*$E$1</f>
        <v>56905000</v>
      </c>
      <c r="H3" s="57" t="s">
        <v>17</v>
      </c>
      <c r="I3" s="57">
        <v>51000</v>
      </c>
      <c r="J3" s="57">
        <v>23000</v>
      </c>
      <c r="K3" s="63">
        <f t="shared" ref="K3:K17" si="2">I3*1000000</f>
        <v>51000000000</v>
      </c>
      <c r="L3" s="64">
        <f t="shared" ref="L3:L17" si="3">K3*$E$1</f>
        <v>4845000000000</v>
      </c>
    </row>
    <row r="4" spans="2:13" ht="18" customHeight="1" x14ac:dyDescent="0.25">
      <c r="B4" t="s">
        <v>25</v>
      </c>
      <c r="C4">
        <v>2456</v>
      </c>
      <c r="D4" s="57">
        <f t="shared" si="0"/>
        <v>2456000</v>
      </c>
      <c r="E4" s="60">
        <f t="shared" si="1"/>
        <v>233320000</v>
      </c>
      <c r="H4" s="57" t="s">
        <v>12</v>
      </c>
      <c r="I4" s="57">
        <v>34000</v>
      </c>
      <c r="J4" s="57">
        <v>15000</v>
      </c>
      <c r="K4" s="63">
        <f t="shared" si="2"/>
        <v>34000000000</v>
      </c>
      <c r="L4" s="64">
        <f t="shared" si="3"/>
        <v>3230000000000</v>
      </c>
    </row>
    <row r="5" spans="2:13" ht="18" customHeight="1" x14ac:dyDescent="0.25">
      <c r="B5" t="s">
        <v>17</v>
      </c>
      <c r="C5">
        <v>911798</v>
      </c>
      <c r="D5" s="57">
        <f t="shared" si="0"/>
        <v>911798000</v>
      </c>
      <c r="E5" s="60">
        <f t="shared" si="1"/>
        <v>86620810000</v>
      </c>
      <c r="H5" s="57" t="s">
        <v>14</v>
      </c>
      <c r="I5" s="57">
        <v>6000</v>
      </c>
      <c r="J5" s="57">
        <v>2300</v>
      </c>
      <c r="K5" s="63">
        <f t="shared" si="2"/>
        <v>6000000000</v>
      </c>
      <c r="L5" s="64">
        <f t="shared" si="3"/>
        <v>570000000000</v>
      </c>
    </row>
    <row r="6" spans="2:13" ht="18" customHeight="1" x14ac:dyDescent="0.25">
      <c r="B6" t="s">
        <v>31</v>
      </c>
      <c r="C6">
        <v>2702</v>
      </c>
      <c r="D6" s="57">
        <f t="shared" si="0"/>
        <v>2702000</v>
      </c>
      <c r="E6" s="60">
        <f t="shared" si="1"/>
        <v>256690000</v>
      </c>
      <c r="H6" s="57" t="s">
        <v>6</v>
      </c>
      <c r="I6" s="57">
        <v>20000</v>
      </c>
      <c r="J6" s="57">
        <v>6900</v>
      </c>
      <c r="K6" s="63">
        <f t="shared" si="2"/>
        <v>20000000000</v>
      </c>
      <c r="L6" s="64">
        <f t="shared" si="3"/>
        <v>1900000000000</v>
      </c>
    </row>
    <row r="7" spans="2:13" ht="18" customHeight="1" x14ac:dyDescent="0.25">
      <c r="B7" t="s">
        <v>90</v>
      </c>
      <c r="C7" t="s">
        <v>777</v>
      </c>
      <c r="D7" s="57">
        <f t="shared" si="0"/>
        <v>0</v>
      </c>
      <c r="E7" s="60">
        <f t="shared" si="1"/>
        <v>0</v>
      </c>
      <c r="H7" s="57" t="s">
        <v>9</v>
      </c>
      <c r="I7" s="57">
        <v>5500</v>
      </c>
      <c r="J7" s="57">
        <v>3400</v>
      </c>
      <c r="K7" s="63">
        <f t="shared" si="2"/>
        <v>5500000000</v>
      </c>
      <c r="L7" s="64">
        <f t="shared" si="3"/>
        <v>522500000000</v>
      </c>
    </row>
    <row r="8" spans="2:13" ht="18" customHeight="1" x14ac:dyDescent="0.25">
      <c r="B8" t="s">
        <v>166</v>
      </c>
      <c r="C8">
        <v>35</v>
      </c>
      <c r="D8" s="57">
        <f t="shared" si="0"/>
        <v>35000</v>
      </c>
      <c r="E8" s="60">
        <f t="shared" si="1"/>
        <v>3325000</v>
      </c>
      <c r="H8" s="57" t="s">
        <v>30</v>
      </c>
      <c r="I8" s="57">
        <v>2700</v>
      </c>
      <c r="J8" s="57">
        <v>1500</v>
      </c>
      <c r="K8" s="63">
        <f t="shared" si="2"/>
        <v>2700000000</v>
      </c>
      <c r="L8" s="64">
        <f t="shared" si="3"/>
        <v>256500000000</v>
      </c>
    </row>
    <row r="9" spans="2:13" ht="18" customHeight="1" x14ac:dyDescent="0.25">
      <c r="B9" t="s">
        <v>116</v>
      </c>
      <c r="C9">
        <v>1427</v>
      </c>
      <c r="D9" s="57">
        <f t="shared" si="0"/>
        <v>1427000</v>
      </c>
      <c r="E9" s="60">
        <f t="shared" si="1"/>
        <v>135565000</v>
      </c>
      <c r="H9" s="57" t="s">
        <v>58</v>
      </c>
      <c r="I9" s="57">
        <v>2500</v>
      </c>
      <c r="J9" s="57">
        <v>900</v>
      </c>
      <c r="K9" s="63">
        <f t="shared" si="2"/>
        <v>2500000000</v>
      </c>
      <c r="L9" s="64">
        <f t="shared" si="3"/>
        <v>237500000000</v>
      </c>
    </row>
    <row r="10" spans="2:13" ht="18" customHeight="1" x14ac:dyDescent="0.25">
      <c r="B10" t="s">
        <v>12</v>
      </c>
      <c r="C10">
        <v>387995</v>
      </c>
      <c r="D10" s="57">
        <f t="shared" si="0"/>
        <v>387995000</v>
      </c>
      <c r="E10" s="60">
        <f t="shared" si="1"/>
        <v>36859525000</v>
      </c>
      <c r="H10" s="57" t="s">
        <v>44</v>
      </c>
      <c r="I10" s="57">
        <v>500</v>
      </c>
      <c r="J10" s="56"/>
      <c r="K10" s="63">
        <f t="shared" si="2"/>
        <v>500000000</v>
      </c>
      <c r="L10" s="64">
        <f t="shared" si="3"/>
        <v>47500000000</v>
      </c>
      <c r="M10" t="s">
        <v>902</v>
      </c>
    </row>
    <row r="11" spans="2:13" ht="18" customHeight="1" x14ac:dyDescent="0.25">
      <c r="B11" t="s">
        <v>14</v>
      </c>
      <c r="C11">
        <v>60060</v>
      </c>
      <c r="D11" s="57">
        <f t="shared" si="0"/>
        <v>60060000</v>
      </c>
      <c r="E11" s="60">
        <f t="shared" si="1"/>
        <v>5705700000</v>
      </c>
      <c r="H11" s="57" t="s">
        <v>52</v>
      </c>
      <c r="I11" s="57">
        <v>2600</v>
      </c>
      <c r="J11" s="57">
        <v>1500</v>
      </c>
      <c r="K11" s="63">
        <f t="shared" si="2"/>
        <v>2600000000</v>
      </c>
      <c r="L11" s="64">
        <f t="shared" si="3"/>
        <v>247000000000</v>
      </c>
    </row>
    <row r="12" spans="2:13" ht="18" customHeight="1" x14ac:dyDescent="0.25">
      <c r="B12" t="s">
        <v>45</v>
      </c>
      <c r="C12">
        <v>15553</v>
      </c>
      <c r="D12" s="57">
        <f t="shared" si="0"/>
        <v>15553000</v>
      </c>
      <c r="E12" s="60">
        <f t="shared" si="1"/>
        <v>1477535000</v>
      </c>
      <c r="H12" s="57" t="s">
        <v>15</v>
      </c>
      <c r="I12" s="57">
        <v>25000</v>
      </c>
      <c r="J12" s="57">
        <v>14000</v>
      </c>
      <c r="K12" s="63">
        <f t="shared" si="2"/>
        <v>25000000000</v>
      </c>
      <c r="L12" s="64">
        <f t="shared" si="3"/>
        <v>2375000000000</v>
      </c>
    </row>
    <row r="13" spans="2:13" ht="18" customHeight="1" x14ac:dyDescent="0.25">
      <c r="B13" t="s">
        <v>6</v>
      </c>
      <c r="C13">
        <v>360000</v>
      </c>
      <c r="D13" s="57">
        <f t="shared" si="0"/>
        <v>360000000</v>
      </c>
      <c r="E13" s="60">
        <f t="shared" si="1"/>
        <v>34200000000</v>
      </c>
      <c r="H13" s="57" t="s">
        <v>36</v>
      </c>
      <c r="I13" s="57">
        <v>1100</v>
      </c>
      <c r="J13" s="57">
        <v>690</v>
      </c>
      <c r="K13" s="63">
        <f t="shared" si="2"/>
        <v>1100000000</v>
      </c>
      <c r="L13" s="64">
        <f t="shared" si="3"/>
        <v>104500000000</v>
      </c>
    </row>
    <row r="14" spans="2:13" ht="18" customHeight="1" x14ac:dyDescent="0.25">
      <c r="B14" t="s">
        <v>42</v>
      </c>
      <c r="C14">
        <v>636</v>
      </c>
      <c r="D14" s="57">
        <f t="shared" si="0"/>
        <v>636000</v>
      </c>
      <c r="E14" s="60">
        <f t="shared" si="1"/>
        <v>60420000</v>
      </c>
      <c r="H14" s="57" t="s">
        <v>26</v>
      </c>
      <c r="I14" s="57">
        <v>1300</v>
      </c>
      <c r="J14" s="57">
        <v>600</v>
      </c>
      <c r="K14" s="63">
        <f t="shared" si="2"/>
        <v>1300000000</v>
      </c>
      <c r="L14" s="64">
        <f t="shared" si="3"/>
        <v>123500000000</v>
      </c>
    </row>
    <row r="15" spans="2:13" x14ac:dyDescent="0.25">
      <c r="B15" t="s">
        <v>96</v>
      </c>
      <c r="C15">
        <v>70</v>
      </c>
      <c r="D15" s="57">
        <f t="shared" si="0"/>
        <v>70000</v>
      </c>
      <c r="E15" s="60">
        <f t="shared" si="1"/>
        <v>6650000</v>
      </c>
      <c r="H15" s="57" t="s">
        <v>21</v>
      </c>
      <c r="I15" s="57">
        <v>130</v>
      </c>
      <c r="J15" s="57">
        <v>38</v>
      </c>
      <c r="K15" s="63">
        <f t="shared" si="2"/>
        <v>130000000</v>
      </c>
      <c r="L15" s="64">
        <f t="shared" si="3"/>
        <v>12350000000</v>
      </c>
    </row>
    <row r="16" spans="2:13" x14ac:dyDescent="0.25">
      <c r="B16" t="s">
        <v>48</v>
      </c>
      <c r="C16">
        <v>560</v>
      </c>
      <c r="D16" s="57">
        <f t="shared" si="0"/>
        <v>560000</v>
      </c>
      <c r="E16" s="60">
        <f t="shared" si="1"/>
        <v>53200000</v>
      </c>
      <c r="H16" s="57" t="s">
        <v>63</v>
      </c>
      <c r="I16" s="57">
        <v>6500</v>
      </c>
      <c r="J16" s="57">
        <v>2300</v>
      </c>
      <c r="K16" s="63">
        <f t="shared" si="2"/>
        <v>6500000000</v>
      </c>
      <c r="L16" s="64">
        <f t="shared" si="3"/>
        <v>617500000000</v>
      </c>
    </row>
    <row r="17" spans="2:12" x14ac:dyDescent="0.25">
      <c r="B17" t="s">
        <v>54</v>
      </c>
      <c r="C17">
        <v>2200</v>
      </c>
      <c r="D17" s="57">
        <f t="shared" si="0"/>
        <v>2200000</v>
      </c>
      <c r="E17" s="60">
        <f t="shared" si="1"/>
        <v>209000000</v>
      </c>
      <c r="H17" s="57" t="s">
        <v>5</v>
      </c>
      <c r="I17" s="57">
        <v>3000</v>
      </c>
      <c r="J17" s="57">
        <v>1000</v>
      </c>
      <c r="K17" s="63">
        <f t="shared" si="2"/>
        <v>3000000000</v>
      </c>
      <c r="L17" s="64">
        <f t="shared" si="3"/>
        <v>285000000000</v>
      </c>
    </row>
    <row r="18" spans="2:12" x14ac:dyDescent="0.25">
      <c r="B18" t="s">
        <v>9</v>
      </c>
      <c r="C18">
        <v>203981</v>
      </c>
      <c r="D18" s="57">
        <f t="shared" si="0"/>
        <v>203981000</v>
      </c>
      <c r="E18" s="60">
        <f t="shared" si="1"/>
        <v>19378195000</v>
      </c>
    </row>
    <row r="19" spans="2:12" x14ac:dyDescent="0.25">
      <c r="B19" t="s">
        <v>20</v>
      </c>
      <c r="C19">
        <v>3620</v>
      </c>
      <c r="D19" s="57">
        <f t="shared" si="0"/>
        <v>3620000</v>
      </c>
      <c r="E19" s="60">
        <f t="shared" si="1"/>
        <v>343900000</v>
      </c>
    </row>
    <row r="20" spans="2:12" x14ac:dyDescent="0.25">
      <c r="B20" t="s">
        <v>30</v>
      </c>
      <c r="C20">
        <v>49452</v>
      </c>
      <c r="D20" s="57">
        <f t="shared" si="0"/>
        <v>49452000</v>
      </c>
      <c r="E20" s="60">
        <f t="shared" si="1"/>
        <v>4697940000</v>
      </c>
    </row>
    <row r="21" spans="2:12" x14ac:dyDescent="0.25">
      <c r="B21" t="s">
        <v>58</v>
      </c>
      <c r="C21">
        <v>62865</v>
      </c>
      <c r="D21" s="57">
        <f t="shared" si="0"/>
        <v>62865000</v>
      </c>
      <c r="E21" s="60">
        <f t="shared" si="1"/>
        <v>5972175000</v>
      </c>
    </row>
    <row r="22" spans="2:12" x14ac:dyDescent="0.25">
      <c r="B22" t="s">
        <v>70</v>
      </c>
      <c r="C22">
        <v>160</v>
      </c>
      <c r="D22" s="57">
        <f t="shared" si="0"/>
        <v>160000</v>
      </c>
      <c r="E22" s="60">
        <f t="shared" si="1"/>
        <v>15200000</v>
      </c>
    </row>
    <row r="23" spans="2:12" x14ac:dyDescent="0.25">
      <c r="B23" t="s">
        <v>118</v>
      </c>
      <c r="C23">
        <v>1013</v>
      </c>
      <c r="D23" s="57">
        <f t="shared" si="0"/>
        <v>1013000</v>
      </c>
      <c r="E23" s="60">
        <f t="shared" si="1"/>
        <v>96235000</v>
      </c>
    </row>
    <row r="24" spans="2:12" x14ac:dyDescent="0.25">
      <c r="B24" t="s">
        <v>159</v>
      </c>
      <c r="C24">
        <v>4875</v>
      </c>
      <c r="D24" s="57">
        <f t="shared" si="0"/>
        <v>4875000</v>
      </c>
      <c r="E24" s="60">
        <f t="shared" si="1"/>
        <v>463125000</v>
      </c>
    </row>
    <row r="25" spans="2:12" x14ac:dyDescent="0.25">
      <c r="B25" t="s">
        <v>41</v>
      </c>
      <c r="C25">
        <v>5371</v>
      </c>
      <c r="D25" s="57">
        <f t="shared" si="0"/>
        <v>5371000</v>
      </c>
      <c r="E25" s="60">
        <f t="shared" si="1"/>
        <v>510245000</v>
      </c>
    </row>
    <row r="26" spans="2:12" x14ac:dyDescent="0.25">
      <c r="B26" t="s">
        <v>151</v>
      </c>
      <c r="C26">
        <v>12515</v>
      </c>
      <c r="D26" s="57">
        <f t="shared" si="0"/>
        <v>12515000</v>
      </c>
      <c r="E26" s="60">
        <f t="shared" si="1"/>
        <v>1188925000</v>
      </c>
    </row>
    <row r="27" spans="2:12" x14ac:dyDescent="0.25">
      <c r="B27" t="s">
        <v>19</v>
      </c>
      <c r="C27">
        <v>14900</v>
      </c>
      <c r="D27" s="57">
        <f t="shared" si="0"/>
        <v>14900000</v>
      </c>
      <c r="E27" s="60">
        <f t="shared" si="1"/>
        <v>1415500000</v>
      </c>
    </row>
    <row r="28" spans="2:12" x14ac:dyDescent="0.25">
      <c r="B28" t="s">
        <v>136</v>
      </c>
      <c r="C28">
        <v>9224</v>
      </c>
      <c r="D28" s="57">
        <f t="shared" si="0"/>
        <v>9224000</v>
      </c>
      <c r="E28" s="60">
        <f t="shared" si="1"/>
        <v>876280000</v>
      </c>
    </row>
    <row r="29" spans="2:12" x14ac:dyDescent="0.25">
      <c r="B29" t="s">
        <v>64</v>
      </c>
      <c r="C29">
        <v>50</v>
      </c>
      <c r="D29" s="57">
        <f t="shared" si="0"/>
        <v>50000</v>
      </c>
      <c r="E29" s="60">
        <f t="shared" si="1"/>
        <v>4750000</v>
      </c>
    </row>
    <row r="30" spans="2:12" x14ac:dyDescent="0.25">
      <c r="B30" t="s">
        <v>53</v>
      </c>
      <c r="C30">
        <v>4000</v>
      </c>
      <c r="D30" s="57">
        <f t="shared" si="0"/>
        <v>4000000</v>
      </c>
      <c r="E30" s="60">
        <f t="shared" si="1"/>
        <v>380000000</v>
      </c>
    </row>
    <row r="31" spans="2:12" x14ac:dyDescent="0.25">
      <c r="B31" t="s">
        <v>34</v>
      </c>
      <c r="C31" t="s">
        <v>777</v>
      </c>
      <c r="D31" s="57">
        <f t="shared" si="0"/>
        <v>0</v>
      </c>
      <c r="E31" s="60">
        <f t="shared" si="1"/>
        <v>0</v>
      </c>
    </row>
    <row r="32" spans="2:12" x14ac:dyDescent="0.25">
      <c r="B32" t="s">
        <v>233</v>
      </c>
      <c r="C32">
        <v>2800</v>
      </c>
      <c r="D32" s="57">
        <f t="shared" si="0"/>
        <v>2800000</v>
      </c>
      <c r="E32" s="60">
        <f t="shared" si="1"/>
        <v>266000000</v>
      </c>
    </row>
    <row r="33" spans="2:5" x14ac:dyDescent="0.25">
      <c r="B33" t="s">
        <v>32</v>
      </c>
      <c r="C33">
        <v>1550</v>
      </c>
      <c r="D33" s="57">
        <f t="shared" si="0"/>
        <v>1550000</v>
      </c>
      <c r="E33" s="60">
        <f t="shared" si="1"/>
        <v>147250000</v>
      </c>
    </row>
    <row r="34" spans="2:5" x14ac:dyDescent="0.25">
      <c r="B34" t="s">
        <v>44</v>
      </c>
      <c r="C34">
        <v>574</v>
      </c>
      <c r="D34" s="57">
        <f t="shared" si="0"/>
        <v>574000</v>
      </c>
      <c r="E34" s="60">
        <f t="shared" si="1"/>
        <v>54530000</v>
      </c>
    </row>
    <row r="35" spans="2:5" x14ac:dyDescent="0.25">
      <c r="B35" t="s">
        <v>52</v>
      </c>
      <c r="C35">
        <v>13300</v>
      </c>
      <c r="D35" s="57">
        <f t="shared" ref="D35:D51" si="4">IFERROR(C35*1000,0)</f>
        <v>13300000</v>
      </c>
      <c r="E35" s="60">
        <f t="shared" ref="E35:E51" si="5">D35*$E$1</f>
        <v>1263500000</v>
      </c>
    </row>
    <row r="36" spans="2:5" x14ac:dyDescent="0.25">
      <c r="B36" t="s">
        <v>43</v>
      </c>
      <c r="C36">
        <v>43</v>
      </c>
      <c r="D36" s="57">
        <f t="shared" si="4"/>
        <v>43000</v>
      </c>
      <c r="E36" s="60">
        <f t="shared" si="5"/>
        <v>4085000</v>
      </c>
    </row>
    <row r="37" spans="2:5" x14ac:dyDescent="0.25">
      <c r="B37" t="s">
        <v>15</v>
      </c>
      <c r="C37">
        <v>100015</v>
      </c>
      <c r="D37" s="57">
        <f t="shared" si="4"/>
        <v>100015000</v>
      </c>
      <c r="E37" s="60">
        <f t="shared" si="5"/>
        <v>9501425000</v>
      </c>
    </row>
    <row r="38" spans="2:5" x14ac:dyDescent="0.25">
      <c r="B38" t="s">
        <v>157</v>
      </c>
      <c r="C38">
        <v>6100</v>
      </c>
      <c r="D38" s="57">
        <f t="shared" si="4"/>
        <v>6100000</v>
      </c>
      <c r="E38" s="60">
        <f t="shared" si="5"/>
        <v>579500000</v>
      </c>
    </row>
    <row r="39" spans="2:5" x14ac:dyDescent="0.25">
      <c r="B39" t="s">
        <v>36</v>
      </c>
      <c r="C39">
        <v>55635</v>
      </c>
      <c r="D39" s="57">
        <f t="shared" si="4"/>
        <v>55635000</v>
      </c>
      <c r="E39" s="60">
        <f t="shared" si="5"/>
        <v>5285325000</v>
      </c>
    </row>
    <row r="40" spans="2:5" x14ac:dyDescent="0.25">
      <c r="B40" t="s">
        <v>16</v>
      </c>
      <c r="C40">
        <v>575</v>
      </c>
      <c r="D40" s="57">
        <f t="shared" si="4"/>
        <v>575000</v>
      </c>
      <c r="E40" s="60">
        <f t="shared" si="5"/>
        <v>54625000</v>
      </c>
    </row>
    <row r="41" spans="2:5" x14ac:dyDescent="0.25">
      <c r="B41" t="s">
        <v>26</v>
      </c>
      <c r="C41">
        <v>35750</v>
      </c>
      <c r="D41" s="57">
        <f t="shared" si="4"/>
        <v>35750000</v>
      </c>
      <c r="E41" s="60">
        <f t="shared" si="5"/>
        <v>3396250000</v>
      </c>
    </row>
    <row r="42" spans="2:5" x14ac:dyDescent="0.25">
      <c r="B42" t="s">
        <v>29</v>
      </c>
      <c r="C42">
        <v>18</v>
      </c>
      <c r="D42" s="57">
        <f t="shared" si="4"/>
        <v>18000</v>
      </c>
      <c r="E42" s="60">
        <f t="shared" si="5"/>
        <v>1710000</v>
      </c>
    </row>
    <row r="43" spans="2:5" x14ac:dyDescent="0.25">
      <c r="B43" t="s">
        <v>778</v>
      </c>
      <c r="C43">
        <v>60</v>
      </c>
      <c r="D43" s="57">
        <f t="shared" si="4"/>
        <v>60000</v>
      </c>
      <c r="E43" s="60">
        <f t="shared" si="5"/>
        <v>5700000</v>
      </c>
    </row>
    <row r="44" spans="2:5" x14ac:dyDescent="0.25">
      <c r="B44" t="s">
        <v>92</v>
      </c>
      <c r="C44">
        <v>288</v>
      </c>
      <c r="D44" s="57">
        <f t="shared" si="4"/>
        <v>288000</v>
      </c>
      <c r="E44" s="60">
        <f t="shared" si="5"/>
        <v>27360000</v>
      </c>
    </row>
    <row r="45" spans="2:5" x14ac:dyDescent="0.25">
      <c r="B45" t="s">
        <v>21</v>
      </c>
      <c r="C45">
        <v>15412</v>
      </c>
      <c r="D45" s="57">
        <f t="shared" si="4"/>
        <v>15412000</v>
      </c>
      <c r="E45" s="60">
        <f t="shared" si="5"/>
        <v>1464140000</v>
      </c>
    </row>
    <row r="46" spans="2:5" x14ac:dyDescent="0.25">
      <c r="B46" t="s">
        <v>103</v>
      </c>
      <c r="C46" t="s">
        <v>777</v>
      </c>
      <c r="D46" s="57">
        <f t="shared" si="4"/>
        <v>0</v>
      </c>
      <c r="E46" s="60">
        <f t="shared" si="5"/>
        <v>0</v>
      </c>
    </row>
    <row r="47" spans="2:5" x14ac:dyDescent="0.25">
      <c r="B47" t="s">
        <v>63</v>
      </c>
      <c r="C47">
        <v>78838</v>
      </c>
      <c r="D47" s="57">
        <f t="shared" si="4"/>
        <v>78838000</v>
      </c>
      <c r="E47" s="60">
        <f t="shared" si="5"/>
        <v>7489610000</v>
      </c>
    </row>
    <row r="48" spans="2:5" x14ac:dyDescent="0.25">
      <c r="B48" t="s">
        <v>5</v>
      </c>
      <c r="C48">
        <v>38100</v>
      </c>
      <c r="D48" s="57">
        <f t="shared" si="4"/>
        <v>38100000</v>
      </c>
      <c r="E48" s="60">
        <f t="shared" si="5"/>
        <v>3619500000</v>
      </c>
    </row>
    <row r="49" spans="2:5" x14ac:dyDescent="0.25">
      <c r="B49" t="s">
        <v>80</v>
      </c>
      <c r="C49">
        <v>3</v>
      </c>
      <c r="D49" s="57">
        <f t="shared" si="4"/>
        <v>3000</v>
      </c>
      <c r="E49" s="60">
        <f t="shared" si="5"/>
        <v>285000</v>
      </c>
    </row>
    <row r="50" spans="2:5" x14ac:dyDescent="0.25">
      <c r="B50" t="s">
        <v>229</v>
      </c>
      <c r="C50">
        <v>780</v>
      </c>
      <c r="D50" s="57">
        <f t="shared" si="4"/>
        <v>780000</v>
      </c>
      <c r="E50" s="60">
        <f t="shared" si="5"/>
        <v>74100000</v>
      </c>
    </row>
    <row r="51" spans="2:5" x14ac:dyDescent="0.25">
      <c r="B51" t="s">
        <v>49</v>
      </c>
      <c r="C51">
        <v>5239</v>
      </c>
      <c r="D51" s="57">
        <f t="shared" si="4"/>
        <v>5239000</v>
      </c>
      <c r="E51" s="60">
        <f t="shared" si="5"/>
        <v>497705000</v>
      </c>
    </row>
  </sheetData>
  <sortState xmlns:xlrd2="http://schemas.microsoft.com/office/spreadsheetml/2017/richdata2" ref="H3:M17">
    <sortCondition ref="H3:H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Home</vt:lpstr>
      <vt:lpstr>Sources</vt:lpstr>
      <vt:lpstr>LookUps</vt:lpstr>
      <vt:lpstr>Country Data</vt:lpstr>
      <vt:lpstr>Debt</vt:lpstr>
      <vt:lpstr>Pop_Land</vt:lpstr>
      <vt:lpstr>WorldBankGDP</vt:lpstr>
      <vt:lpstr>coal-proved-reserves</vt:lpstr>
      <vt:lpstr>Oil</vt:lpstr>
      <vt:lpstr>Gold</vt:lpstr>
      <vt:lpstr>Nat Gas</vt:lpstr>
      <vt:lpstr>Uranium</vt:lpstr>
      <vt:lpstr>Silver</vt:lpstr>
      <vt:lpstr>AgriLand</vt:lpstr>
      <vt:lpstr>Rare Earth</vt:lpstr>
      <vt:lpstr>Iron Ore</vt:lpstr>
      <vt:lpstr>Debt_BIS_WP</vt:lpstr>
      <vt:lpstr>GeoPol1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JP</cp:lastModifiedBy>
  <dcterms:created xsi:type="dcterms:W3CDTF">2022-10-15T13:18:56Z</dcterms:created>
  <dcterms:modified xsi:type="dcterms:W3CDTF">2022-10-21T02:12:32Z</dcterms:modified>
</cp:coreProperties>
</file>